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0" windowWidth="19170" windowHeight="12180" activeTab="1"/>
  </bookViews>
  <sheets>
    <sheet name="titl" sheetId="1" r:id="rId1"/>
    <sheet name="MU" sheetId="2" r:id="rId2"/>
    <sheet name="fak" sheetId="3" r:id="rId3"/>
    <sheet name="ostatni" sheetId="4" r:id="rId4"/>
    <sheet name="LF" sheetId="5" r:id="rId5"/>
    <sheet name="FF" sheetId="6" r:id="rId6"/>
    <sheet name="PrF" sheetId="7" r:id="rId7"/>
    <sheet name="FSS" sheetId="8" r:id="rId8"/>
    <sheet name="PřF" sheetId="9" r:id="rId9"/>
    <sheet name="FI" sheetId="10" r:id="rId10"/>
    <sheet name="PdF" sheetId="11" r:id="rId11"/>
    <sheet name="FSpS" sheetId="12" r:id="rId12"/>
    <sheet name="ESF" sheetId="13" r:id="rId13"/>
    <sheet name="SKM" sheetId="14" r:id="rId14"/>
    <sheet name="SUKB" sheetId="15" r:id="rId15"/>
    <sheet name="UCT" sheetId="16" r:id="rId16"/>
    <sheet name="SPSSN" sheetId="17" r:id="rId17"/>
    <sheet name="IBA" sheetId="18" r:id="rId18"/>
    <sheet name="ÚVT" sheetId="19" r:id="rId19"/>
    <sheet name="VMU" sheetId="20" r:id="rId20"/>
    <sheet name="CJV" sheetId="21" r:id="rId21"/>
    <sheet name="CZS" sheetId="22" r:id="rId22"/>
    <sheet name="RMU" sheetId="23" r:id="rId23"/>
    <sheet name="RMU-IO" sheetId="24" r:id="rId24"/>
    <sheet name="RMU-ost" sheetId="25" r:id="rId25"/>
    <sheet name="FRIM07" sheetId="26" r:id="rId26"/>
    <sheet name="limFRIM07" sheetId="27" r:id="rId27"/>
    <sheet name="stavby07_prispevek" sheetId="28" r:id="rId28"/>
    <sheet name="osnova" sheetId="29" r:id="rId29"/>
  </sheets>
  <externalReferences>
    <externalReference r:id="rId32"/>
  </externalReferences>
  <definedNames>
    <definedName name="bla">#REF!</definedName>
    <definedName name="_xlnm.Print_Titles" localSheetId="27">'stavby07_prispevek'!$1:$5</definedName>
  </definedNames>
  <calcPr fullCalcOnLoad="1"/>
</workbook>
</file>

<file path=xl/sharedStrings.xml><?xml version="1.0" encoding="utf-8"?>
<sst xmlns="http://schemas.openxmlformats.org/spreadsheetml/2006/main" count="1280" uniqueCount="275">
  <si>
    <t>ROZPOČET 2005 - Investice</t>
  </si>
  <si>
    <t>CELKEM</t>
  </si>
  <si>
    <t>stroje</t>
  </si>
  <si>
    <t>HS:</t>
  </si>
  <si>
    <t>stavby</t>
  </si>
  <si>
    <t>a zařízení</t>
  </si>
  <si>
    <t>jiné</t>
  </si>
  <si>
    <t>FRVŠ</t>
  </si>
  <si>
    <t>rozvojové programy (ukazatel I)</t>
  </si>
  <si>
    <t>VaV MŠMT</t>
  </si>
  <si>
    <t>VaV ostatní SR</t>
  </si>
  <si>
    <t xml:space="preserve">dotace od ÚSC </t>
  </si>
  <si>
    <t>dotace ze zahraničí</t>
  </si>
  <si>
    <t>NFV</t>
  </si>
  <si>
    <t>MU celkem</t>
  </si>
  <si>
    <t>v tis. Kč</t>
  </si>
  <si>
    <t xml:space="preserve">ř. 11 </t>
  </si>
  <si>
    <t>jiné zdroje (dary apod.)</t>
  </si>
  <si>
    <t xml:space="preserve">FRIM </t>
  </si>
  <si>
    <t>jiné bez VaV (vč.dotace na Program)</t>
  </si>
  <si>
    <t>Příspěvek MŠMT na kapitál.výdaje (výměna NEI/INV)</t>
  </si>
  <si>
    <t>&lt; 99 - RMU &gt;</t>
  </si>
  <si>
    <t>celkem</t>
  </si>
  <si>
    <t>mimo Program 233 330</t>
  </si>
  <si>
    <t>Program 233 330</t>
  </si>
  <si>
    <t>POUŽITÍ</t>
  </si>
  <si>
    <t>sl.2 až 4</t>
  </si>
  <si>
    <t>sl.6 až 8</t>
  </si>
  <si>
    <t>sl.5+9</t>
  </si>
  <si>
    <t>dotace ze SR (ř.3 až 7)</t>
  </si>
  <si>
    <t>ZDROJE celkem (ř.2+8 až 13)</t>
  </si>
  <si>
    <t>&lt; 97 - CZS &gt;</t>
  </si>
  <si>
    <t>Jedná se o částku příspěvku na ukazatel A, o jehož poskytnutí MU požádala či požádá na kapitálové výdaje</t>
  </si>
  <si>
    <t>ř. 8</t>
  </si>
  <si>
    <t>sl.6 až 9 vyplňuje pouze RMU</t>
  </si>
  <si>
    <t>&lt; 96 - CJV &gt;</t>
  </si>
  <si>
    <t>&lt; 94 - VMU &gt;</t>
  </si>
  <si>
    <t>&lt; 92 - ÚVT &gt;</t>
  </si>
  <si>
    <t>&lt; 84 - SPSSN &gt;</t>
  </si>
  <si>
    <t>&lt; 83 - UCT &gt;</t>
  </si>
  <si>
    <t>&lt; 82 - SUKB &gt;</t>
  </si>
  <si>
    <t>&lt; 81 - SKM &gt;</t>
  </si>
  <si>
    <t>&lt; 56 - ESF &gt;</t>
  </si>
  <si>
    <t>&lt; 51 - FSpS &gt;</t>
  </si>
  <si>
    <t>&lt; 41 - PdF &gt;</t>
  </si>
  <si>
    <t>&lt; 33 - FI &gt;</t>
  </si>
  <si>
    <t>&lt; 31 - PřF &gt;</t>
  </si>
  <si>
    <t>&lt; 23 - FSS &gt;</t>
  </si>
  <si>
    <t>&lt; 22 - PrF &gt;</t>
  </si>
  <si>
    <t>&lt; 21 - FF &gt;</t>
  </si>
  <si>
    <t>&lt; 11 - LF &gt;</t>
  </si>
  <si>
    <t>&lt; FF - název HS &gt;</t>
  </si>
  <si>
    <t>fakulty celkem</t>
  </si>
  <si>
    <t>Zpracovala: Ing.Foukalová</t>
  </si>
  <si>
    <t>HS</t>
  </si>
  <si>
    <t>LF</t>
  </si>
  <si>
    <t>FF</t>
  </si>
  <si>
    <t>PrF</t>
  </si>
  <si>
    <t>FSS</t>
  </si>
  <si>
    <t>PřF</t>
  </si>
  <si>
    <t>FI</t>
  </si>
  <si>
    <t>PdF</t>
  </si>
  <si>
    <t>FSpS</t>
  </si>
  <si>
    <t>ESF</t>
  </si>
  <si>
    <t>SKM</t>
  </si>
  <si>
    <t>UCT</t>
  </si>
  <si>
    <t>SPSSN</t>
  </si>
  <si>
    <t>ÚVT</t>
  </si>
  <si>
    <t>CJV</t>
  </si>
  <si>
    <t>CZS</t>
  </si>
  <si>
    <t>RMU</t>
  </si>
  <si>
    <t xml:space="preserve">Název akce </t>
  </si>
  <si>
    <t>Místo</t>
  </si>
  <si>
    <t>Poznámky</t>
  </si>
  <si>
    <t>Poříčí 31</t>
  </si>
  <si>
    <t>Poříčí 7</t>
  </si>
  <si>
    <t>Poříčí 9</t>
  </si>
  <si>
    <t>Veveří 70</t>
  </si>
  <si>
    <t>Botanická 68a</t>
  </si>
  <si>
    <t>Oprava povrchu komunikace kolem fakulty</t>
  </si>
  <si>
    <t>Věcná břemena</t>
  </si>
  <si>
    <t>Vinařská 5</t>
  </si>
  <si>
    <t>Kounicova 50</t>
  </si>
  <si>
    <t>Údolní 3</t>
  </si>
  <si>
    <t>&lt; 99* - RMU bez IO &gt;</t>
  </si>
  <si>
    <t>ostatní celkem</t>
  </si>
  <si>
    <t>lze dát  na ř. 11</t>
  </si>
  <si>
    <t>VS</t>
  </si>
  <si>
    <t>rozpracované</t>
  </si>
  <si>
    <t>vyřízeno</t>
  </si>
  <si>
    <t>nebylo započato</t>
  </si>
  <si>
    <t>ZDROJ</t>
  </si>
  <si>
    <t>Projektová dokumentace</t>
  </si>
  <si>
    <t>IO/Projektant</t>
  </si>
  <si>
    <t>Realizace</t>
  </si>
  <si>
    <t>Termín realizce</t>
  </si>
  <si>
    <t>IZ</t>
  </si>
  <si>
    <t>Akceptováno</t>
  </si>
  <si>
    <t>výběrové řízení</t>
  </si>
  <si>
    <t>cena SOD</t>
  </si>
  <si>
    <t>poplatky STU, ostatní</t>
  </si>
  <si>
    <t>fakturace</t>
  </si>
  <si>
    <t>Oh, St.p.</t>
  </si>
  <si>
    <t>zahájení</t>
  </si>
  <si>
    <t>ukončení</t>
  </si>
  <si>
    <t>Rekonstrukce el. silnopr. rozvodů vč. prováděcího projektu</t>
  </si>
  <si>
    <t>nutné</t>
  </si>
  <si>
    <t>Strukturovaná síť kabeláže metalika-optika</t>
  </si>
  <si>
    <t>Projektová dokumentace Multikulturního a multifunkč.centra</t>
  </si>
  <si>
    <t>dle výběru varianty</t>
  </si>
  <si>
    <t>doposud není vybrána varianta ani odkup pozemku</t>
  </si>
  <si>
    <t>Klimatizace počítač. Posluchármy P28, místnosti serverů a 2. kanceláří v prostoru Centra informačních technologií</t>
  </si>
  <si>
    <t>Připojení dvorního traktu k parnímu topnému médiu</t>
  </si>
  <si>
    <t>jedna z variant Multifunkč. budovy je místo pavilonu ve dvoře</t>
  </si>
  <si>
    <t>Audiovizuální propojení přednáškových učeben č.1-50</t>
  </si>
  <si>
    <t>Zateplení stropů budov -trakt Poříčí a Ypsilantiho</t>
  </si>
  <si>
    <t xml:space="preserve">Montáž těsnění do oken dvorní fasády </t>
  </si>
  <si>
    <t>Automatická regulace topných systemů PdF</t>
  </si>
  <si>
    <t xml:space="preserve">Modernizace(digitalizace) bezpečnostního kamerového systemu </t>
  </si>
  <si>
    <t>Výtvarné a architektonické řešení vstupního vestibulu do budovy PdF</t>
  </si>
  <si>
    <t>Zavedení elektronické recepce</t>
  </si>
  <si>
    <t>FRIM   SKM</t>
  </si>
  <si>
    <t>Rekonstrukce výtahů dle platných norem  10 ks</t>
  </si>
  <si>
    <t xml:space="preserve">Zateplení fasády vč. výměny oken blok A2 </t>
  </si>
  <si>
    <t>Rekonstrukce vstupních prostor vč. zateplení fasády</t>
  </si>
  <si>
    <t>Bří Žůrků</t>
  </si>
  <si>
    <t>Internetizace kolejí-sutereny bloku A1, A2, A3</t>
  </si>
  <si>
    <t>Výměna oken vč. zateplení fasády</t>
  </si>
  <si>
    <t>Zřízení klimatizace ve studovnách, odvětrání, regulace tepla a vlhkosti - ústřední knihovna FF</t>
  </si>
  <si>
    <t>Arna Nováka 1</t>
  </si>
  <si>
    <t>Sanace podzemní laboratoře archeologie, bud E-omítky, odvětrání, řízení režimu vlhkosti</t>
  </si>
  <si>
    <t>Vybudování elevačního-stupňovitého hlediště-kinosál Ústavu filmu a audiovizuální kultury</t>
  </si>
  <si>
    <t>Klimatizace kinosálu pro Ústav filmu a audiovizuální kultury</t>
  </si>
  <si>
    <t>Přednáškový sál D22-klimatizace, zprovoznění plné funkčnosti odvětrání zastiněného sálu</t>
  </si>
  <si>
    <t>Výtah z 1PP do 3NP - pro tělesně postižené</t>
  </si>
  <si>
    <t>Gorkého 5</t>
  </si>
  <si>
    <t>převod z r. 2006</t>
  </si>
  <si>
    <t>Odvětrání a snižování vlhkosti v suterenu - G02 Ústav hudební vědy</t>
  </si>
  <si>
    <t>Zatemnění kinosálu Ústav filmu a audiovoz.</t>
  </si>
  <si>
    <t>Grohova 7</t>
  </si>
  <si>
    <t>Akustický obklad stěn a stropů koncertního sálu pro snížení dozvuku, včetně studie -J21</t>
  </si>
  <si>
    <t>Jaselská 18</t>
  </si>
  <si>
    <t>Výměna tepelné izolace ve výměníkové stanici</t>
  </si>
  <si>
    <t>Klimatizace-odvětrání koncertního sálu při produkci- J21</t>
  </si>
  <si>
    <t>Přístavba výdeje jídel</t>
  </si>
  <si>
    <t>Externí výtah v budově A</t>
  </si>
  <si>
    <t>Instalace tepelně izolačních folií prosklenných ploch ve vstupní hale FI</t>
  </si>
  <si>
    <t>Úprava svahu podél Kounicovy ulice-terenní a sadové, rekonstrukce, zpevnění a rekultivace břehu</t>
  </si>
  <si>
    <t>Kotlářská 2</t>
  </si>
  <si>
    <t>Přípojka elektro</t>
  </si>
  <si>
    <t>Tvrdého 14</t>
  </si>
  <si>
    <t>předpokládám že je nutné, ale nebylo v požadavcích</t>
  </si>
  <si>
    <t>Stavební úprava učebny NO1019 na talárovnu ( 07- 08/2007)-příčka 8,6x9,2 m včetně dveří, malování a koberce, malá kuch. Linka</t>
  </si>
  <si>
    <t>Rekonstrukce malé a velké zasedací místnosti-klimatizace, stavební úpravy</t>
  </si>
  <si>
    <t>audiovizuální technika</t>
  </si>
  <si>
    <t>Stavební rekonstrukce 4. NP</t>
  </si>
  <si>
    <t>Podružné měření energií-dokončení akce z r. 2006</t>
  </si>
  <si>
    <t>CTT</t>
  </si>
  <si>
    <t>Kampus</t>
  </si>
  <si>
    <t>Klimatizace auly</t>
  </si>
  <si>
    <t>Joštova 10</t>
  </si>
  <si>
    <t>Zrcadlo na výjezdu z objektu FI (společná akce FI a UVT)</t>
  </si>
  <si>
    <t>Drobné stavební úpravy v prostorách UVT na LF, FI</t>
  </si>
  <si>
    <t>Komen., Botanic</t>
  </si>
  <si>
    <t>Optokabelové sítě-zafoukání optického kabelu v trase RMU-Kom</t>
  </si>
  <si>
    <t>Optokabelové sítě-zafoukání kabelu v trase RMU-box Drobného</t>
  </si>
  <si>
    <t>Rekonstrukce podlahové konstrukce v malé tělocvičně</t>
  </si>
  <si>
    <t>Dokončení chlazení auly,prostory CIKTU a dalších kanceláří</t>
  </si>
  <si>
    <t>Přístupový systém dveře - rozšíření stávajícího systemu</t>
  </si>
  <si>
    <t>Bezbarierový přístup-hlavní vchod do budovy</t>
  </si>
  <si>
    <t>Řešení zastinění -žaluzie pro nová okna ve dvorní fasádě</t>
  </si>
  <si>
    <t>Rekonstrukce a modernizace výtahu v budově</t>
  </si>
  <si>
    <t xml:space="preserve">plán </t>
  </si>
  <si>
    <t xml:space="preserve">Rozpočet kapitálových výdajů MU 2007 </t>
  </si>
  <si>
    <t xml:space="preserve">Masarykova univerzita </t>
  </si>
  <si>
    <t>Přehled schválených stavebních akcí 2007, financovaných z centralizovaných prostředků u IO RMU</t>
  </si>
  <si>
    <t xml:space="preserve">HS </t>
  </si>
  <si>
    <t>č. zak.</t>
  </si>
  <si>
    <t>Zdroj financování</t>
  </si>
  <si>
    <t>INV příspěvek centraliz.u IO RMU</t>
  </si>
  <si>
    <t>výměna NEI HS/INV přísp.</t>
  </si>
  <si>
    <t>č.č.1119</t>
  </si>
  <si>
    <t>předpoklad nákladů v Kč vč. DPH</t>
  </si>
  <si>
    <t>Návrh HS</t>
  </si>
  <si>
    <t>ROZPOČET 2007 - Investice</t>
  </si>
  <si>
    <t>FRIM = zůstatek limitu z roku 2006 + FRIM vytvořený z HV 2006</t>
  </si>
  <si>
    <t>Příloha pokynu kvestora č. 12/06</t>
  </si>
  <si>
    <t>č.ř.</t>
  </si>
  <si>
    <t>zdroj tvorby\použití</t>
  </si>
  <si>
    <t>Program</t>
  </si>
  <si>
    <t>mimo Program</t>
  </si>
  <si>
    <t>z účetních odpisů 2007 nedotačních</t>
  </si>
  <si>
    <t>ze zůst.FRIM 2006 pro Program</t>
  </si>
  <si>
    <t>ze zůst.nedočerpaného limitu FRIM HS  2006</t>
  </si>
  <si>
    <t>z HV HS po zdanění</t>
  </si>
  <si>
    <t xml:space="preserve">Tabulka 2: Limity použití FRIM v roce 2007 jednotlivými HS mimo Program 233 330 </t>
  </si>
  <si>
    <t>k použití 2007</t>
  </si>
  <si>
    <t>centralizace tvorby z odpisů na schválené INV akce</t>
  </si>
  <si>
    <t>zůst.INV příspěvku 2006</t>
  </si>
  <si>
    <t>nedotační odpisy 07-odhad</t>
  </si>
  <si>
    <t>zůstatek FRIM k 31.12.2006</t>
  </si>
  <si>
    <t>ze zůst.limitu 2006</t>
  </si>
  <si>
    <t>z HV 2006</t>
  </si>
  <si>
    <t>celkem k použití 2007 (sl. 3+sl.4)</t>
  </si>
  <si>
    <t>SUKB</t>
  </si>
  <si>
    <t>IBA</t>
  </si>
  <si>
    <t>VMU</t>
  </si>
  <si>
    <t>rezerva</t>
  </si>
  <si>
    <t>MU</t>
  </si>
  <si>
    <t>*)</t>
  </si>
  <si>
    <t>bez zůstatku FRIM na Program (36,036 mil. Kč)</t>
  </si>
  <si>
    <t>fakulty</t>
  </si>
  <si>
    <t>ostatní</t>
  </si>
  <si>
    <r>
      <t xml:space="preserve">Tabulka 1: FRIM 2007 - tvorba a použití - plán </t>
    </r>
    <r>
      <rPr>
        <sz val="12"/>
        <rFont val="Arial"/>
        <family val="2"/>
      </rPr>
      <t>(v tis. Kč)</t>
    </r>
  </si>
  <si>
    <r>
      <t>IO RMU</t>
    </r>
    <r>
      <rPr>
        <vertAlign val="superscript"/>
        <sz val="10"/>
        <rFont val="Arial"/>
        <family val="2"/>
      </rPr>
      <t>*)</t>
    </r>
  </si>
  <si>
    <t>FRIM = zůstatek limitu z roku 2006 +FRIM vytvořený z HV 2006</t>
  </si>
  <si>
    <t>zůstatek  lim 2006</t>
  </si>
  <si>
    <t>Schváleno k financování 2007</t>
  </si>
  <si>
    <t>celkem PdF</t>
  </si>
  <si>
    <t>celkem SKM</t>
  </si>
  <si>
    <t>celkem FF</t>
  </si>
  <si>
    <t>celkem FI</t>
  </si>
  <si>
    <t>celkem PřF</t>
  </si>
  <si>
    <t>celkem RMU</t>
  </si>
  <si>
    <t>celkem CTT</t>
  </si>
  <si>
    <t>celkem ÚVT</t>
  </si>
  <si>
    <t>celkem ESF</t>
  </si>
  <si>
    <t>celkem FSpS</t>
  </si>
  <si>
    <t>celkem PrF</t>
  </si>
  <si>
    <t>Celkem MU</t>
  </si>
  <si>
    <r>
      <t xml:space="preserve">Prostory CTT - projektová dokumentace, realizace </t>
    </r>
    <r>
      <rPr>
        <vertAlign val="superscript"/>
        <sz val="8"/>
        <rFont val="Arial CE"/>
        <family val="0"/>
      </rPr>
      <t>1)</t>
    </r>
  </si>
  <si>
    <t>1)</t>
  </si>
  <si>
    <t>V Brně 13.2.2007</t>
  </si>
  <si>
    <t>FRIM centaliz.u IO RMU +rez.FRIM</t>
  </si>
  <si>
    <t>č.č.4746,4744</t>
  </si>
  <si>
    <t>č.č.4741</t>
  </si>
  <si>
    <t>FRIM HS</t>
  </si>
  <si>
    <t>9500/1</t>
  </si>
  <si>
    <t>9500/2</t>
  </si>
  <si>
    <t>9490</t>
  </si>
  <si>
    <t>9501</t>
  </si>
  <si>
    <t>9502</t>
  </si>
  <si>
    <t>9503</t>
  </si>
  <si>
    <t>9504</t>
  </si>
  <si>
    <t>9505/1</t>
  </si>
  <si>
    <t>9456/1</t>
  </si>
  <si>
    <t>9506</t>
  </si>
  <si>
    <t>9507</t>
  </si>
  <si>
    <t>9505/2</t>
  </si>
  <si>
    <t>9477</t>
  </si>
  <si>
    <t>9508/1</t>
  </si>
  <si>
    <t>9508/2</t>
  </si>
  <si>
    <t>9491</t>
  </si>
  <si>
    <t>9510</t>
  </si>
  <si>
    <t>9511</t>
  </si>
  <si>
    <t>9461</t>
  </si>
  <si>
    <t>9478</t>
  </si>
  <si>
    <t>9465</t>
  </si>
  <si>
    <t>9516/2</t>
  </si>
  <si>
    <t>9519</t>
  </si>
  <si>
    <t>9518</t>
  </si>
  <si>
    <t>9516/1</t>
  </si>
  <si>
    <t>Optokabelové sítě</t>
  </si>
  <si>
    <t>9517</t>
  </si>
  <si>
    <t>Přípojky optokabel.sítě</t>
  </si>
  <si>
    <t xml:space="preserve">Program 233 330 </t>
  </si>
  <si>
    <t>k.s.</t>
  </si>
  <si>
    <t>Program celkem FRIM+INV příspěvek</t>
  </si>
  <si>
    <t xml:space="preserve">Program - příspěvek MŠMT na kapitálové výdaje </t>
  </si>
  <si>
    <t>Jedná se o financování spoluúčasti MU na projektu CTT ve výši 3,45 mil. Kč (75% výdajů projektu) + předfinancování výdajů, které MPO uhradí zpětně až v r. 2008</t>
  </si>
  <si>
    <t xml:space="preserve">dotace/přísp. od ÚSC </t>
  </si>
  <si>
    <t>&lt; 85 - IBA &gt;</t>
  </si>
  <si>
    <t>Žerotínovo nám. 9, 601 77 Brno</t>
  </si>
  <si>
    <t>V Brně dne 9.3.2007</t>
  </si>
  <si>
    <t>&lt; 999800 - IO RMU &gt;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</si>
</sst>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"/>
    <numFmt numFmtId="167" formatCode="#,##0.0"/>
    <numFmt numFmtId="168" formatCode="0.000000"/>
    <numFmt numFmtId="169" formatCode="0.0000000"/>
    <numFmt numFmtId="170" formatCode="0.000"/>
    <numFmt numFmtId="171" formatCode="0.000000000"/>
    <numFmt numFmtId="172" formatCode="#,##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%"/>
    <numFmt numFmtId="186" formatCode="#,##0\ &quot;Kč&quot;"/>
    <numFmt numFmtId="187" formatCode="#,##0\ _K_č"/>
    <numFmt numFmtId="188" formatCode="0.0000000000"/>
    <numFmt numFmtId="189" formatCode="0.00000000000"/>
    <numFmt numFmtId="190" formatCode="0.0000000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Arial CE"/>
      <family val="2"/>
    </font>
    <font>
      <b/>
      <sz val="8"/>
      <name val="Arial CE"/>
      <family val="0"/>
    </font>
    <font>
      <i/>
      <sz val="12"/>
      <name val="Arial CE"/>
      <family val="2"/>
    </font>
    <font>
      <sz val="12"/>
      <name val="Arial CE"/>
      <family val="2"/>
    </font>
    <font>
      <b/>
      <sz val="24"/>
      <name val="Arial CE"/>
      <family val="2"/>
    </font>
    <font>
      <b/>
      <sz val="16"/>
      <name val="Arial CE"/>
      <family val="2"/>
    </font>
    <font>
      <sz val="12"/>
      <color indexed="10"/>
      <name val="Arial CE"/>
      <family val="2"/>
    </font>
    <font>
      <sz val="9"/>
      <name val="Arial CE"/>
      <family val="2"/>
    </font>
    <font>
      <b/>
      <sz val="10"/>
      <name val="Arial CE"/>
      <family val="0"/>
    </font>
    <font>
      <b/>
      <i/>
      <sz val="10"/>
      <name val="Times New Roman"/>
      <family val="1"/>
    </font>
    <font>
      <i/>
      <sz val="9"/>
      <color indexed="10"/>
      <name val="Times New Roman"/>
      <family val="1"/>
    </font>
    <font>
      <i/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name val="Arial CE"/>
      <family val="0"/>
    </font>
    <font>
      <sz val="9"/>
      <color indexed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i/>
      <vertAlign val="superscript"/>
      <sz val="8"/>
      <name val="Arial"/>
      <family val="2"/>
    </font>
    <font>
      <i/>
      <sz val="8"/>
      <name val="Arial"/>
      <family val="2"/>
    </font>
    <font>
      <i/>
      <sz val="8"/>
      <name val="Arial CE"/>
      <family val="0"/>
    </font>
    <font>
      <sz val="8"/>
      <color indexed="10"/>
      <name val="Arial CE"/>
      <family val="0"/>
    </font>
    <font>
      <vertAlign val="superscript"/>
      <sz val="8"/>
      <name val="Arial CE"/>
      <family val="0"/>
    </font>
    <font>
      <i/>
      <vertAlign val="superscript"/>
      <sz val="8"/>
      <name val="Arial CE"/>
      <family val="0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i/>
      <sz val="9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0" fontId="4" fillId="0" borderId="0" xfId="22" applyFont="1">
      <alignment/>
      <protection/>
    </xf>
    <xf numFmtId="0" fontId="6" fillId="0" borderId="0" xfId="22" applyFont="1">
      <alignment/>
      <protection/>
    </xf>
    <xf numFmtId="0" fontId="6" fillId="0" borderId="0" xfId="22" applyFont="1" applyBorder="1">
      <alignment/>
      <protection/>
    </xf>
    <xf numFmtId="0" fontId="6" fillId="0" borderId="1" xfId="22" applyFont="1" applyBorder="1" applyAlignment="1">
      <alignment horizontal="center"/>
      <protection/>
    </xf>
    <xf numFmtId="0" fontId="6" fillId="0" borderId="2" xfId="22" applyFont="1" applyBorder="1">
      <alignment/>
      <protection/>
    </xf>
    <xf numFmtId="0" fontId="8" fillId="0" borderId="3" xfId="22" applyFont="1" applyBorder="1" applyAlignment="1">
      <alignment horizontal="center"/>
      <protection/>
    </xf>
    <xf numFmtId="0" fontId="6" fillId="0" borderId="0" xfId="22" applyFont="1" applyBorder="1" applyAlignment="1">
      <alignment horizontal="center"/>
      <protection/>
    </xf>
    <xf numFmtId="0" fontId="6" fillId="0" borderId="4" xfId="22" applyFont="1" applyBorder="1" applyAlignment="1">
      <alignment horizontal="center"/>
      <protection/>
    </xf>
    <xf numFmtId="0" fontId="6" fillId="0" borderId="2" xfId="22" applyFont="1" applyBorder="1" applyAlignment="1">
      <alignment horizontal="center"/>
      <protection/>
    </xf>
    <xf numFmtId="0" fontId="9" fillId="0" borderId="5" xfId="22" applyFont="1" applyBorder="1" applyAlignment="1">
      <alignment horizontal="center"/>
      <protection/>
    </xf>
    <xf numFmtId="0" fontId="11" fillId="0" borderId="5" xfId="22" applyFont="1" applyBorder="1" applyAlignment="1">
      <alignment horizontal="center"/>
      <protection/>
    </xf>
    <xf numFmtId="0" fontId="11" fillId="0" borderId="6" xfId="22" applyFont="1" applyBorder="1" applyAlignment="1">
      <alignment horizontal="center"/>
      <protection/>
    </xf>
    <xf numFmtId="0" fontId="11" fillId="0" borderId="7" xfId="22" applyFont="1" applyBorder="1" applyAlignment="1">
      <alignment horizontal="center"/>
      <protection/>
    </xf>
    <xf numFmtId="0" fontId="9" fillId="0" borderId="0" xfId="22" applyFont="1" applyAlignment="1">
      <alignment horizontal="center"/>
      <protection/>
    </xf>
    <xf numFmtId="0" fontId="5" fillId="2" borderId="5" xfId="22" applyFont="1" applyFill="1" applyBorder="1" applyAlignment="1">
      <alignment vertical="center"/>
      <protection/>
    </xf>
    <xf numFmtId="0" fontId="5" fillId="0" borderId="0" xfId="22" applyFont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11" fillId="0" borderId="8" xfId="22" applyFont="1" applyBorder="1" applyAlignment="1">
      <alignment vertical="center"/>
      <protection/>
    </xf>
    <xf numFmtId="0" fontId="9" fillId="0" borderId="8" xfId="22" applyFont="1" applyBorder="1" applyAlignment="1">
      <alignment vertical="center"/>
      <protection/>
    </xf>
    <xf numFmtId="0" fontId="9" fillId="0" borderId="0" xfId="22" applyFont="1" applyAlignment="1">
      <alignment vertical="center"/>
      <protection/>
    </xf>
    <xf numFmtId="0" fontId="6" fillId="0" borderId="5" xfId="22" applyFont="1" applyBorder="1" applyAlignment="1">
      <alignment vertical="center"/>
      <protection/>
    </xf>
    <xf numFmtId="0" fontId="4" fillId="0" borderId="0" xfId="22" applyFont="1" applyBorder="1" applyAlignment="1">
      <alignment vertical="center"/>
      <protection/>
    </xf>
    <xf numFmtId="0" fontId="4" fillId="0" borderId="5" xfId="22" applyFont="1" applyBorder="1" applyAlignment="1">
      <alignment vertical="center"/>
      <protection/>
    </xf>
    <xf numFmtId="0" fontId="11" fillId="0" borderId="0" xfId="22" applyFont="1">
      <alignment/>
      <protection/>
    </xf>
    <xf numFmtId="3" fontId="11" fillId="0" borderId="9" xfId="22" applyNumberFormat="1" applyFont="1" applyBorder="1" applyAlignment="1">
      <alignment vertical="center"/>
      <protection/>
    </xf>
    <xf numFmtId="3" fontId="11" fillId="0" borderId="10" xfId="22" applyNumberFormat="1" applyFont="1" applyBorder="1" applyAlignment="1">
      <alignment vertical="center"/>
      <protection/>
    </xf>
    <xf numFmtId="3" fontId="6" fillId="0" borderId="6" xfId="22" applyNumberFormat="1" applyFont="1" applyBorder="1" applyAlignment="1">
      <alignment vertical="center"/>
      <protection/>
    </xf>
    <xf numFmtId="3" fontId="6" fillId="0" borderId="11" xfId="22" applyNumberFormat="1" applyFont="1" applyBorder="1" applyAlignment="1">
      <alignment vertical="center"/>
      <protection/>
    </xf>
    <xf numFmtId="3" fontId="6" fillId="0" borderId="12" xfId="22" applyNumberFormat="1" applyFont="1" applyBorder="1" applyAlignment="1">
      <alignment vertical="center"/>
      <protection/>
    </xf>
    <xf numFmtId="3" fontId="6" fillId="0" borderId="13" xfId="22" applyNumberFormat="1" applyFont="1" applyBorder="1" applyAlignment="1">
      <alignment vertical="center"/>
      <protection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right"/>
    </xf>
    <xf numFmtId="3" fontId="4" fillId="0" borderId="0" xfId="22" applyNumberFormat="1" applyFont="1" applyAlignment="1">
      <alignment vertical="center"/>
      <protection/>
    </xf>
    <xf numFmtId="0" fontId="9" fillId="0" borderId="0" xfId="22" applyFont="1" applyBorder="1" applyAlignment="1">
      <alignment vertical="center"/>
      <protection/>
    </xf>
    <xf numFmtId="0" fontId="11" fillId="0" borderId="0" xfId="22" applyFont="1" applyBorder="1" applyAlignment="1">
      <alignment vertical="center"/>
      <protection/>
    </xf>
    <xf numFmtId="3" fontId="11" fillId="0" borderId="4" xfId="22" applyNumberFormat="1" applyFont="1" applyBorder="1" applyAlignment="1">
      <alignment vertical="center"/>
      <protection/>
    </xf>
    <xf numFmtId="3" fontId="11" fillId="0" borderId="14" xfId="22" applyNumberFormat="1" applyFont="1" applyBorder="1" applyAlignment="1">
      <alignment vertical="center"/>
      <protection/>
    </xf>
    <xf numFmtId="0" fontId="6" fillId="0" borderId="0" xfId="22" applyFont="1" applyBorder="1" applyAlignment="1">
      <alignment vertical="center"/>
      <protection/>
    </xf>
    <xf numFmtId="3" fontId="9" fillId="0" borderId="9" xfId="22" applyNumberFormat="1" applyFont="1" applyBorder="1" applyAlignment="1">
      <alignment vertical="center"/>
      <protection/>
    </xf>
    <xf numFmtId="3" fontId="9" fillId="0" borderId="10" xfId="22" applyNumberFormat="1" applyFont="1" applyBorder="1" applyAlignment="1">
      <alignment vertical="center"/>
      <protection/>
    </xf>
    <xf numFmtId="3" fontId="11" fillId="0" borderId="15" xfId="22" applyNumberFormat="1" applyFont="1" applyBorder="1" applyAlignment="1">
      <alignment vertical="center"/>
      <protection/>
    </xf>
    <xf numFmtId="3" fontId="9" fillId="0" borderId="15" xfId="22" applyNumberFormat="1" applyFont="1" applyBorder="1" applyAlignment="1">
      <alignment vertical="center"/>
      <protection/>
    </xf>
    <xf numFmtId="3" fontId="11" fillId="0" borderId="16" xfId="22" applyNumberFormat="1" applyFont="1" applyBorder="1" applyAlignment="1">
      <alignment vertical="center"/>
      <protection/>
    </xf>
    <xf numFmtId="3" fontId="6" fillId="0" borderId="17" xfId="22" applyNumberFormat="1" applyFont="1" applyBorder="1" applyAlignment="1">
      <alignment vertical="center"/>
      <protection/>
    </xf>
    <xf numFmtId="3" fontId="6" fillId="0" borderId="18" xfId="22" applyNumberFormat="1" applyFont="1" applyBorder="1" applyAlignment="1">
      <alignment vertical="center"/>
      <protection/>
    </xf>
    <xf numFmtId="0" fontId="12" fillId="0" borderId="0" xfId="0" applyFont="1" applyAlignment="1">
      <alignment horizontal="right"/>
    </xf>
    <xf numFmtId="3" fontId="6" fillId="0" borderId="16" xfId="22" applyNumberFormat="1" applyFont="1" applyBorder="1" applyAlignment="1">
      <alignment vertical="center"/>
      <protection/>
    </xf>
    <xf numFmtId="3" fontId="6" fillId="0" borderId="4" xfId="22" applyNumberFormat="1" applyFont="1" applyBorder="1" applyAlignment="1">
      <alignment vertical="center"/>
      <protection/>
    </xf>
    <xf numFmtId="3" fontId="6" fillId="0" borderId="14" xfId="22" applyNumberFormat="1" applyFont="1" applyBorder="1" applyAlignment="1">
      <alignment vertical="center"/>
      <protection/>
    </xf>
    <xf numFmtId="0" fontId="6" fillId="0" borderId="19" xfId="22" applyFont="1" applyBorder="1" applyAlignment="1">
      <alignment horizontal="center"/>
      <protection/>
    </xf>
    <xf numFmtId="0" fontId="11" fillId="0" borderId="20" xfId="22" applyFont="1" applyBorder="1" applyAlignment="1">
      <alignment horizontal="center"/>
      <protection/>
    </xf>
    <xf numFmtId="3" fontId="6" fillId="0" borderId="19" xfId="22" applyNumberFormat="1" applyFont="1" applyBorder="1" applyAlignment="1">
      <alignment vertical="center"/>
      <protection/>
    </xf>
    <xf numFmtId="3" fontId="11" fillId="0" borderId="21" xfId="22" applyNumberFormat="1" applyFont="1" applyBorder="1" applyAlignment="1">
      <alignment vertical="center"/>
      <protection/>
    </xf>
    <xf numFmtId="3" fontId="9" fillId="0" borderId="21" xfId="22" applyNumberFormat="1" applyFont="1" applyBorder="1" applyAlignment="1">
      <alignment vertical="center"/>
      <protection/>
    </xf>
    <xf numFmtId="3" fontId="11" fillId="0" borderId="19" xfId="22" applyNumberFormat="1" applyFont="1" applyBorder="1" applyAlignment="1">
      <alignment vertical="center"/>
      <protection/>
    </xf>
    <xf numFmtId="3" fontId="6" fillId="0" borderId="20" xfId="22" applyNumberFormat="1" applyFont="1" applyBorder="1" applyAlignment="1">
      <alignment vertical="center"/>
      <protection/>
    </xf>
    <xf numFmtId="3" fontId="6" fillId="0" borderId="22" xfId="22" applyNumberFormat="1" applyFont="1" applyBorder="1" applyAlignment="1">
      <alignment vertical="center"/>
      <protection/>
    </xf>
    <xf numFmtId="0" fontId="4" fillId="0" borderId="18" xfId="22" applyFont="1" applyBorder="1">
      <alignment/>
      <protection/>
    </xf>
    <xf numFmtId="0" fontId="6" fillId="0" borderId="23" xfId="22" applyFont="1" applyBorder="1" applyAlignment="1">
      <alignment horizontal="center"/>
      <protection/>
    </xf>
    <xf numFmtId="3" fontId="7" fillId="2" borderId="20" xfId="22" applyNumberFormat="1" applyFont="1" applyFill="1" applyBorder="1">
      <alignment/>
      <protection/>
    </xf>
    <xf numFmtId="3" fontId="7" fillId="2" borderId="17" xfId="22" applyNumberFormat="1" applyFont="1" applyFill="1" applyBorder="1">
      <alignment/>
      <protection/>
    </xf>
    <xf numFmtId="3" fontId="7" fillId="2" borderId="6" xfId="22" applyNumberFormat="1" applyFont="1" applyFill="1" applyBorder="1">
      <alignment/>
      <protection/>
    </xf>
    <xf numFmtId="3" fontId="7" fillId="2" borderId="7" xfId="22" applyNumberFormat="1" applyFont="1" applyFill="1" applyBorder="1">
      <alignment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6" xfId="22" applyFont="1" applyBorder="1">
      <alignment/>
      <protection/>
    </xf>
    <xf numFmtId="0" fontId="6" fillId="0" borderId="27" xfId="22" applyFont="1" applyBorder="1" applyAlignment="1">
      <alignment horizontal="center"/>
      <protection/>
    </xf>
    <xf numFmtId="0" fontId="4" fillId="0" borderId="28" xfId="22" applyFont="1" applyBorder="1">
      <alignment/>
      <protection/>
    </xf>
    <xf numFmtId="0" fontId="6" fillId="0" borderId="29" xfId="22" applyFont="1" applyBorder="1" applyAlignment="1">
      <alignment horizontal="center"/>
      <protection/>
    </xf>
    <xf numFmtId="0" fontId="9" fillId="0" borderId="30" xfId="22" applyFont="1" applyBorder="1" applyAlignment="1">
      <alignment horizontal="center"/>
      <protection/>
    </xf>
    <xf numFmtId="0" fontId="11" fillId="0" borderId="31" xfId="22" applyFont="1" applyBorder="1" applyAlignment="1">
      <alignment horizontal="center"/>
      <protection/>
    </xf>
    <xf numFmtId="0" fontId="5" fillId="2" borderId="30" xfId="22" applyFont="1" applyFill="1" applyBorder="1" applyAlignment="1">
      <alignment horizontal="center" vertical="center"/>
      <protection/>
    </xf>
    <xf numFmtId="3" fontId="7" fillId="2" borderId="31" xfId="22" applyNumberFormat="1" applyFont="1" applyFill="1" applyBorder="1">
      <alignment/>
      <protection/>
    </xf>
    <xf numFmtId="0" fontId="4" fillId="0" borderId="32" xfId="22" applyFont="1" applyBorder="1" applyAlignment="1">
      <alignment horizontal="center" vertical="center"/>
      <protection/>
    </xf>
    <xf numFmtId="3" fontId="6" fillId="0" borderId="29" xfId="22" applyNumberFormat="1" applyFont="1" applyBorder="1" applyAlignment="1">
      <alignment vertical="center"/>
      <protection/>
    </xf>
    <xf numFmtId="0" fontId="9" fillId="0" borderId="33" xfId="22" applyFont="1" applyBorder="1" applyAlignment="1">
      <alignment horizontal="center" vertical="center"/>
      <protection/>
    </xf>
    <xf numFmtId="3" fontId="11" fillId="0" borderId="34" xfId="22" applyNumberFormat="1" applyFont="1" applyBorder="1" applyAlignment="1">
      <alignment vertical="center"/>
      <protection/>
    </xf>
    <xf numFmtId="3" fontId="9" fillId="0" borderId="34" xfId="22" applyNumberFormat="1" applyFont="1" applyBorder="1" applyAlignment="1">
      <alignment vertical="center"/>
      <protection/>
    </xf>
    <xf numFmtId="0" fontId="9" fillId="0" borderId="32" xfId="22" applyFont="1" applyBorder="1" applyAlignment="1">
      <alignment horizontal="center" vertical="center"/>
      <protection/>
    </xf>
    <xf numFmtId="3" fontId="11" fillId="0" borderId="29" xfId="22" applyNumberFormat="1" applyFont="1" applyBorder="1" applyAlignment="1">
      <alignment vertical="center"/>
      <protection/>
    </xf>
    <xf numFmtId="0" fontId="4" fillId="0" borderId="30" xfId="22" applyFont="1" applyBorder="1" applyAlignment="1">
      <alignment horizontal="center" vertical="center"/>
      <protection/>
    </xf>
    <xf numFmtId="3" fontId="6" fillId="0" borderId="31" xfId="22" applyNumberFormat="1" applyFont="1" applyBorder="1" applyAlignment="1">
      <alignment vertical="center"/>
      <protection/>
    </xf>
    <xf numFmtId="3" fontId="6" fillId="0" borderId="35" xfId="22" applyNumberFormat="1" applyFont="1" applyBorder="1" applyAlignment="1">
      <alignment vertical="center"/>
      <protection/>
    </xf>
    <xf numFmtId="0" fontId="4" fillId="0" borderId="36" xfId="22" applyFont="1" applyBorder="1" applyAlignment="1">
      <alignment horizontal="center" vertical="center"/>
      <protection/>
    </xf>
    <xf numFmtId="0" fontId="4" fillId="0" borderId="37" xfId="22" applyFont="1" applyBorder="1" applyAlignment="1">
      <alignment vertical="center"/>
      <protection/>
    </xf>
    <xf numFmtId="3" fontId="4" fillId="0" borderId="38" xfId="22" applyNumberFormat="1" applyFont="1" applyBorder="1" applyAlignment="1">
      <alignment vertical="center"/>
      <protection/>
    </xf>
    <xf numFmtId="3" fontId="4" fillId="0" borderId="39" xfId="22" applyNumberFormat="1" applyFont="1" applyBorder="1" applyAlignment="1">
      <alignment vertical="center"/>
      <protection/>
    </xf>
    <xf numFmtId="3" fontId="4" fillId="0" borderId="40" xfId="22" applyNumberFormat="1" applyFont="1" applyBorder="1" applyAlignment="1">
      <alignment vertical="center"/>
      <protection/>
    </xf>
    <xf numFmtId="3" fontId="4" fillId="0" borderId="41" xfId="22" applyNumberFormat="1" applyFont="1" applyBorder="1" applyAlignment="1">
      <alignment vertical="center"/>
      <protection/>
    </xf>
    <xf numFmtId="3" fontId="4" fillId="0" borderId="42" xfId="22" applyNumberFormat="1" applyFont="1" applyBorder="1" applyAlignment="1">
      <alignment vertical="center"/>
      <protection/>
    </xf>
    <xf numFmtId="0" fontId="0" fillId="0" borderId="43" xfId="0" applyBorder="1" applyAlignment="1">
      <alignment/>
    </xf>
    <xf numFmtId="0" fontId="7" fillId="0" borderId="32" xfId="22" applyFont="1" applyBorder="1" applyAlignment="1">
      <alignment horizontal="center"/>
      <protection/>
    </xf>
    <xf numFmtId="0" fontId="7" fillId="0" borderId="44" xfId="22" applyFont="1" applyBorder="1" applyAlignment="1">
      <alignment horizontal="center"/>
      <protection/>
    </xf>
    <xf numFmtId="0" fontId="10" fillId="0" borderId="30" xfId="22" applyFont="1" applyBorder="1" applyAlignment="1">
      <alignment horizontal="center"/>
      <protection/>
    </xf>
    <xf numFmtId="3" fontId="7" fillId="2" borderId="30" xfId="22" applyNumberFormat="1" applyFont="1" applyFill="1" applyBorder="1">
      <alignment/>
      <protection/>
    </xf>
    <xf numFmtId="3" fontId="7" fillId="0" borderId="45" xfId="22" applyNumberFormat="1" applyFont="1" applyFill="1" applyBorder="1">
      <alignment/>
      <protection/>
    </xf>
    <xf numFmtId="3" fontId="6" fillId="0" borderId="32" xfId="22" applyNumberFormat="1" applyFont="1" applyBorder="1" applyAlignment="1">
      <alignment vertical="center"/>
      <protection/>
    </xf>
    <xf numFmtId="3" fontId="10" fillId="0" borderId="33" xfId="22" applyNumberFormat="1" applyFont="1" applyBorder="1" applyAlignment="1">
      <alignment vertical="center"/>
      <protection/>
    </xf>
    <xf numFmtId="3" fontId="21" fillId="0" borderId="46" xfId="22" applyNumberFormat="1" applyFont="1" applyBorder="1" applyAlignment="1">
      <alignment vertical="center"/>
      <protection/>
    </xf>
    <xf numFmtId="3" fontId="7" fillId="0" borderId="30" xfId="22" applyNumberFormat="1" applyFont="1" applyBorder="1" applyAlignment="1">
      <alignment vertical="center"/>
      <protection/>
    </xf>
    <xf numFmtId="3" fontId="7" fillId="0" borderId="44" xfId="22" applyNumberFormat="1" applyFont="1" applyBorder="1" applyAlignment="1">
      <alignment vertical="center"/>
      <protection/>
    </xf>
    <xf numFmtId="3" fontId="7" fillId="0" borderId="36" xfId="22" applyNumberFormat="1" applyFont="1" applyBorder="1" applyAlignment="1">
      <alignment vertical="center"/>
      <protection/>
    </xf>
    <xf numFmtId="0" fontId="6" fillId="0" borderId="0" xfId="22" applyFont="1" applyAlignment="1">
      <alignment vertical="center"/>
      <protection/>
    </xf>
    <xf numFmtId="0" fontId="22" fillId="0" borderId="0" xfId="22" applyFont="1">
      <alignment/>
      <protection/>
    </xf>
    <xf numFmtId="3" fontId="23" fillId="0" borderId="0" xfId="22" applyNumberFormat="1" applyFont="1" applyAlignment="1">
      <alignment vertical="center"/>
      <protection/>
    </xf>
    <xf numFmtId="0" fontId="23" fillId="0" borderId="0" xfId="22" applyFont="1" applyAlignment="1">
      <alignment vertical="center"/>
      <protection/>
    </xf>
    <xf numFmtId="3" fontId="22" fillId="0" borderId="0" xfId="22" applyNumberFormat="1" applyFont="1">
      <alignment/>
      <protection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4" fillId="0" borderId="0" xfId="22" applyFont="1">
      <alignment/>
      <protection/>
    </xf>
    <xf numFmtId="167" fontId="12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/>
    </xf>
    <xf numFmtId="167" fontId="20" fillId="3" borderId="0" xfId="0" applyNumberFormat="1" applyFont="1" applyFill="1" applyBorder="1" applyAlignment="1">
      <alignment/>
    </xf>
    <xf numFmtId="167" fontId="20" fillId="0" borderId="0" xfId="0" applyNumberFormat="1" applyFont="1" applyFill="1" applyBorder="1" applyAlignment="1">
      <alignment/>
    </xf>
    <xf numFmtId="167" fontId="20" fillId="4" borderId="0" xfId="0" applyNumberFormat="1" applyFont="1" applyFill="1" applyBorder="1" applyAlignment="1">
      <alignment/>
    </xf>
    <xf numFmtId="167" fontId="20" fillId="0" borderId="0" xfId="0" applyNumberFormat="1" applyFont="1" applyAlignment="1">
      <alignment/>
    </xf>
    <xf numFmtId="167" fontId="20" fillId="0" borderId="47" xfId="0" applyNumberFormat="1" applyFont="1" applyFill="1" applyBorder="1" applyAlignment="1">
      <alignment/>
    </xf>
    <xf numFmtId="167" fontId="20" fillId="5" borderId="0" xfId="0" applyNumberFormat="1" applyFont="1" applyFill="1" applyBorder="1" applyAlignment="1">
      <alignment/>
    </xf>
    <xf numFmtId="49" fontId="20" fillId="6" borderId="0" xfId="0" applyNumberFormat="1" applyFont="1" applyFill="1" applyBorder="1" applyAlignment="1">
      <alignment/>
    </xf>
    <xf numFmtId="49" fontId="20" fillId="0" borderId="0" xfId="0" applyNumberFormat="1" applyFont="1" applyAlignment="1">
      <alignment/>
    </xf>
    <xf numFmtId="167" fontId="12" fillId="0" borderId="0" xfId="0" applyNumberFormat="1" applyFont="1" applyBorder="1" applyAlignment="1">
      <alignment/>
    </xf>
    <xf numFmtId="167" fontId="20" fillId="0" borderId="48" xfId="0" applyNumberFormat="1" applyFont="1" applyBorder="1" applyAlignment="1">
      <alignment/>
    </xf>
    <xf numFmtId="167" fontId="20" fillId="0" borderId="0" xfId="0" applyNumberFormat="1" applyFont="1" applyFill="1" applyBorder="1" applyAlignment="1">
      <alignment wrapText="1"/>
    </xf>
    <xf numFmtId="3" fontId="2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67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 horizontal="center"/>
    </xf>
    <xf numFmtId="3" fontId="0" fillId="0" borderId="49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20" fillId="0" borderId="50" xfId="0" applyNumberFormat="1" applyFont="1" applyBorder="1" applyAlignment="1">
      <alignment wrapText="1"/>
    </xf>
    <xf numFmtId="3" fontId="20" fillId="0" borderId="51" xfId="0" applyNumberFormat="1" applyFont="1" applyBorder="1" applyAlignment="1">
      <alignment wrapText="1"/>
    </xf>
    <xf numFmtId="167" fontId="20" fillId="0" borderId="52" xfId="0" applyNumberFormat="1" applyFont="1" applyBorder="1" applyAlignment="1">
      <alignment wrapText="1"/>
    </xf>
    <xf numFmtId="167" fontId="20" fillId="0" borderId="51" xfId="0" applyNumberFormat="1" applyFont="1" applyBorder="1" applyAlignment="1">
      <alignment wrapText="1"/>
    </xf>
    <xf numFmtId="167" fontId="20" fillId="0" borderId="53" xfId="0" applyNumberFormat="1" applyFont="1" applyBorder="1" applyAlignment="1">
      <alignment wrapText="1"/>
    </xf>
    <xf numFmtId="167" fontId="20" fillId="0" borderId="54" xfId="0" applyNumberFormat="1" applyFont="1" applyBorder="1" applyAlignment="1">
      <alignment/>
    </xf>
    <xf numFmtId="167" fontId="20" fillId="0" borderId="54" xfId="0" applyNumberFormat="1" applyFont="1" applyBorder="1" applyAlignment="1">
      <alignment wrapText="1"/>
    </xf>
    <xf numFmtId="49" fontId="20" fillId="0" borderId="54" xfId="0" applyNumberFormat="1" applyFont="1" applyBorder="1" applyAlignment="1">
      <alignment/>
    </xf>
    <xf numFmtId="49" fontId="20" fillId="0" borderId="55" xfId="0" applyNumberFormat="1" applyFont="1" applyBorder="1" applyAlignment="1">
      <alignment/>
    </xf>
    <xf numFmtId="167" fontId="0" fillId="0" borderId="0" xfId="0" applyNumberFormat="1" applyFont="1" applyFill="1" applyAlignment="1">
      <alignment/>
    </xf>
    <xf numFmtId="167" fontId="0" fillId="0" borderId="47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167" fontId="13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167" fontId="13" fillId="2" borderId="56" xfId="0" applyNumberFormat="1" applyFont="1" applyFill="1" applyBorder="1" applyAlignment="1">
      <alignment/>
    </xf>
    <xf numFmtId="167" fontId="13" fillId="2" borderId="41" xfId="0" applyNumberFormat="1" applyFont="1" applyFill="1" applyBorder="1" applyAlignment="1">
      <alignment/>
    </xf>
    <xf numFmtId="167" fontId="12" fillId="0" borderId="57" xfId="0" applyNumberFormat="1" applyFont="1" applyBorder="1" applyAlignment="1">
      <alignment/>
    </xf>
    <xf numFmtId="167" fontId="12" fillId="0" borderId="20" xfId="0" applyNumberFormat="1" applyFont="1" applyBorder="1" applyAlignment="1">
      <alignment/>
    </xf>
    <xf numFmtId="167" fontId="12" fillId="0" borderId="20" xfId="0" applyNumberFormat="1" applyFont="1" applyBorder="1" applyAlignment="1">
      <alignment wrapText="1"/>
    </xf>
    <xf numFmtId="167" fontId="12" fillId="0" borderId="22" xfId="0" applyNumberFormat="1" applyFont="1" applyBorder="1" applyAlignment="1">
      <alignment/>
    </xf>
    <xf numFmtId="167" fontId="12" fillId="0" borderId="57" xfId="0" applyNumberFormat="1" applyFont="1" applyBorder="1" applyAlignment="1">
      <alignment wrapText="1"/>
    </xf>
    <xf numFmtId="0" fontId="12" fillId="0" borderId="20" xfId="0" applyFont="1" applyBorder="1" applyAlignment="1">
      <alignment/>
    </xf>
    <xf numFmtId="167" fontId="13" fillId="2" borderId="43" xfId="0" applyNumberFormat="1" applyFont="1" applyFill="1" applyBorder="1" applyAlignment="1">
      <alignment/>
    </xf>
    <xf numFmtId="167" fontId="13" fillId="2" borderId="37" xfId="0" applyNumberFormat="1" applyFont="1" applyFill="1" applyBorder="1" applyAlignment="1">
      <alignment/>
    </xf>
    <xf numFmtId="167" fontId="19" fillId="0" borderId="0" xfId="0" applyNumberFormat="1" applyFont="1" applyAlignment="1">
      <alignment/>
    </xf>
    <xf numFmtId="167" fontId="19" fillId="0" borderId="0" xfId="0" applyNumberFormat="1" applyFont="1" applyBorder="1" applyAlignment="1">
      <alignment/>
    </xf>
    <xf numFmtId="3" fontId="19" fillId="0" borderId="57" xfId="0" applyNumberFormat="1" applyFont="1" applyBorder="1" applyAlignment="1">
      <alignment/>
    </xf>
    <xf numFmtId="3" fontId="19" fillId="0" borderId="20" xfId="0" applyNumberFormat="1" applyFont="1" applyBorder="1" applyAlignment="1">
      <alignment/>
    </xf>
    <xf numFmtId="3" fontId="26" fillId="0" borderId="20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13" fillId="2" borderId="41" xfId="0" applyNumberFormat="1" applyFont="1" applyFill="1" applyBorder="1" applyAlignment="1">
      <alignment horizontal="center" wrapText="1"/>
    </xf>
    <xf numFmtId="167" fontId="13" fillId="2" borderId="19" xfId="0" applyNumberFormat="1" applyFont="1" applyFill="1" applyBorder="1" applyAlignment="1">
      <alignment/>
    </xf>
    <xf numFmtId="167" fontId="13" fillId="2" borderId="0" xfId="0" applyNumberFormat="1" applyFont="1" applyFill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167" fontId="0" fillId="0" borderId="47" xfId="0" applyNumberFormat="1" applyFont="1" applyBorder="1" applyAlignment="1">
      <alignment horizontal="center"/>
    </xf>
    <xf numFmtId="167" fontId="20" fillId="0" borderId="26" xfId="0" applyNumberFormat="1" applyFont="1" applyBorder="1" applyAlignment="1">
      <alignment/>
    </xf>
    <xf numFmtId="167" fontId="0" fillId="0" borderId="59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9" fontId="0" fillId="0" borderId="59" xfId="0" applyNumberFormat="1" applyFont="1" applyBorder="1" applyAlignment="1">
      <alignment horizontal="center"/>
    </xf>
    <xf numFmtId="3" fontId="12" fillId="0" borderId="22" xfId="0" applyNumberFormat="1" applyFont="1" applyBorder="1" applyAlignment="1">
      <alignment/>
    </xf>
    <xf numFmtId="3" fontId="12" fillId="0" borderId="2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2" xfId="0" applyNumberFormat="1" applyFont="1" applyBorder="1" applyAlignment="1">
      <alignment/>
    </xf>
    <xf numFmtId="0" fontId="11" fillId="0" borderId="30" xfId="22" applyFont="1" applyBorder="1" applyAlignment="1">
      <alignment horizontal="center"/>
      <protection/>
    </xf>
    <xf numFmtId="0" fontId="7" fillId="0" borderId="0" xfId="22" applyFont="1" applyAlignment="1">
      <alignment vertical="center"/>
      <protection/>
    </xf>
    <xf numFmtId="0" fontId="2" fillId="0" borderId="0" xfId="21">
      <alignment/>
      <protection/>
    </xf>
    <xf numFmtId="0" fontId="28" fillId="0" borderId="0" xfId="21" applyFont="1">
      <alignment/>
      <protection/>
    </xf>
    <xf numFmtId="0" fontId="2" fillId="0" borderId="60" xfId="21" applyBorder="1" applyAlignment="1">
      <alignment horizontal="center"/>
      <protection/>
    </xf>
    <xf numFmtId="0" fontId="2" fillId="0" borderId="43" xfId="21" applyBorder="1">
      <alignment/>
      <protection/>
    </xf>
    <xf numFmtId="0" fontId="2" fillId="0" borderId="49" xfId="21" applyBorder="1" applyAlignment="1">
      <alignment horizontal="center"/>
      <protection/>
    </xf>
    <xf numFmtId="0" fontId="2" fillId="0" borderId="61" xfId="21" applyBorder="1" applyAlignment="1">
      <alignment horizontal="center"/>
      <protection/>
    </xf>
    <xf numFmtId="0" fontId="2" fillId="0" borderId="36" xfId="21" applyBorder="1" applyAlignment="1">
      <alignment horizontal="center"/>
      <protection/>
    </xf>
    <xf numFmtId="0" fontId="2" fillId="0" borderId="37" xfId="21" applyBorder="1">
      <alignment/>
      <protection/>
    </xf>
    <xf numFmtId="0" fontId="29" fillId="0" borderId="50" xfId="21" applyFont="1" applyBorder="1" applyAlignment="1">
      <alignment horizontal="center"/>
      <protection/>
    </xf>
    <xf numFmtId="0" fontId="29" fillId="0" borderId="36" xfId="21" applyFont="1" applyBorder="1" applyAlignment="1">
      <alignment horizontal="center"/>
      <protection/>
    </xf>
    <xf numFmtId="0" fontId="29" fillId="0" borderId="62" xfId="21" applyFont="1" applyBorder="1" applyAlignment="1">
      <alignment horizontal="center"/>
      <protection/>
    </xf>
    <xf numFmtId="0" fontId="2" fillId="0" borderId="32" xfId="21" applyBorder="1" applyAlignment="1">
      <alignment horizontal="center"/>
      <protection/>
    </xf>
    <xf numFmtId="0" fontId="2" fillId="0" borderId="0" xfId="21" applyBorder="1">
      <alignment/>
      <protection/>
    </xf>
    <xf numFmtId="3" fontId="2" fillId="0" borderId="58" xfId="21" applyNumberFormat="1" applyBorder="1">
      <alignment/>
      <protection/>
    </xf>
    <xf numFmtId="3" fontId="2" fillId="0" borderId="59" xfId="21" applyNumberFormat="1" applyBorder="1">
      <alignment/>
      <protection/>
    </xf>
    <xf numFmtId="0" fontId="2" fillId="0" borderId="30" xfId="21" applyBorder="1" applyAlignment="1">
      <alignment horizontal="center"/>
      <protection/>
    </xf>
    <xf numFmtId="0" fontId="2" fillId="0" borderId="5" xfId="21" applyBorder="1">
      <alignment/>
      <protection/>
    </xf>
    <xf numFmtId="3" fontId="2" fillId="0" borderId="63" xfId="21" applyNumberFormat="1" applyBorder="1">
      <alignment/>
      <protection/>
    </xf>
    <xf numFmtId="3" fontId="2" fillId="0" borderId="30" xfId="21" applyNumberFormat="1" applyBorder="1">
      <alignment/>
      <protection/>
    </xf>
    <xf numFmtId="3" fontId="2" fillId="0" borderId="64" xfId="21" applyNumberFormat="1" applyBorder="1">
      <alignment/>
      <protection/>
    </xf>
    <xf numFmtId="3" fontId="2" fillId="0" borderId="32" xfId="21" applyNumberFormat="1" applyBorder="1">
      <alignment/>
      <protection/>
    </xf>
    <xf numFmtId="0" fontId="2" fillId="0" borderId="65" xfId="21" applyBorder="1" applyAlignment="1">
      <alignment horizontal="center"/>
      <protection/>
    </xf>
    <xf numFmtId="0" fontId="2" fillId="0" borderId="66" xfId="21" applyBorder="1">
      <alignment/>
      <protection/>
    </xf>
    <xf numFmtId="3" fontId="2" fillId="0" borderId="67" xfId="21" applyNumberFormat="1" applyBorder="1">
      <alignment/>
      <protection/>
    </xf>
    <xf numFmtId="3" fontId="2" fillId="0" borderId="65" xfId="21" applyNumberFormat="1" applyBorder="1">
      <alignment/>
      <protection/>
    </xf>
    <xf numFmtId="3" fontId="2" fillId="0" borderId="68" xfId="21" applyNumberFormat="1" applyBorder="1">
      <alignment/>
      <protection/>
    </xf>
    <xf numFmtId="3" fontId="2" fillId="0" borderId="0" xfId="21" applyNumberFormat="1">
      <alignment/>
      <protection/>
    </xf>
    <xf numFmtId="0" fontId="31" fillId="0" borderId="0" xfId="21" applyFont="1">
      <alignment/>
      <protection/>
    </xf>
    <xf numFmtId="0" fontId="30" fillId="0" borderId="0" xfId="21" applyFont="1" applyAlignment="1">
      <alignment horizontal="center"/>
      <protection/>
    </xf>
    <xf numFmtId="0" fontId="2" fillId="0" borderId="69" xfId="21" applyBorder="1">
      <alignment/>
      <protection/>
    </xf>
    <xf numFmtId="0" fontId="2" fillId="0" borderId="70" xfId="21" applyBorder="1">
      <alignment/>
      <protection/>
    </xf>
    <xf numFmtId="0" fontId="2" fillId="0" borderId="23" xfId="21" applyBorder="1">
      <alignment/>
      <protection/>
    </xf>
    <xf numFmtId="0" fontId="2" fillId="0" borderId="18" xfId="21" applyBorder="1" applyAlignment="1">
      <alignment horizontal="right"/>
      <protection/>
    </xf>
    <xf numFmtId="0" fontId="2" fillId="0" borderId="3" xfId="21" applyBorder="1">
      <alignment/>
      <protection/>
    </xf>
    <xf numFmtId="0" fontId="32" fillId="0" borderId="22" xfId="21" applyFont="1" applyBorder="1" applyAlignment="1">
      <alignment horizontal="center" vertical="center" wrapText="1"/>
      <protection/>
    </xf>
    <xf numFmtId="0" fontId="32" fillId="0" borderId="3" xfId="21" applyFont="1" applyBorder="1" applyAlignment="1">
      <alignment horizontal="center" vertical="center" wrapText="1"/>
      <protection/>
    </xf>
    <xf numFmtId="0" fontId="32" fillId="0" borderId="20" xfId="21" applyFont="1" applyBorder="1" applyAlignment="1">
      <alignment horizontal="center" vertical="center" wrapText="1"/>
      <protection/>
    </xf>
    <xf numFmtId="0" fontId="32" fillId="0" borderId="13" xfId="21" applyFont="1" applyBorder="1" applyAlignment="1">
      <alignment horizontal="center" vertical="center" wrapText="1"/>
      <protection/>
    </xf>
    <xf numFmtId="0" fontId="32" fillId="0" borderId="0" xfId="21" applyFont="1">
      <alignment/>
      <protection/>
    </xf>
    <xf numFmtId="0" fontId="29" fillId="0" borderId="18" xfId="21" applyFont="1" applyBorder="1" applyAlignment="1">
      <alignment horizontal="center"/>
      <protection/>
    </xf>
    <xf numFmtId="0" fontId="29" fillId="0" borderId="3" xfId="21" applyFont="1" applyBorder="1" applyAlignment="1">
      <alignment horizontal="center"/>
      <protection/>
    </xf>
    <xf numFmtId="0" fontId="29" fillId="0" borderId="22" xfId="21" applyFont="1" applyBorder="1" applyAlignment="1">
      <alignment horizontal="center"/>
      <protection/>
    </xf>
    <xf numFmtId="0" fontId="29" fillId="0" borderId="13" xfId="21" applyFont="1" applyBorder="1" applyAlignment="1">
      <alignment horizontal="center"/>
      <protection/>
    </xf>
    <xf numFmtId="0" fontId="29" fillId="0" borderId="0" xfId="21" applyFont="1" applyAlignment="1">
      <alignment horizontal="center"/>
      <protection/>
    </xf>
    <xf numFmtId="0" fontId="2" fillId="0" borderId="16" xfId="21" applyBorder="1">
      <alignment/>
      <protection/>
    </xf>
    <xf numFmtId="3" fontId="2" fillId="0" borderId="19" xfId="21" applyNumberFormat="1" applyBorder="1">
      <alignment/>
      <protection/>
    </xf>
    <xf numFmtId="3" fontId="2" fillId="0" borderId="0" xfId="21" applyNumberFormat="1" applyBorder="1">
      <alignment/>
      <protection/>
    </xf>
    <xf numFmtId="3" fontId="2" fillId="4" borderId="2" xfId="21" applyNumberFormat="1" applyFill="1" applyBorder="1">
      <alignment/>
      <protection/>
    </xf>
    <xf numFmtId="0" fontId="2" fillId="0" borderId="15" xfId="21" applyBorder="1">
      <alignment/>
      <protection/>
    </xf>
    <xf numFmtId="0" fontId="2" fillId="0" borderId="8" xfId="21" applyBorder="1">
      <alignment/>
      <protection/>
    </xf>
    <xf numFmtId="3" fontId="2" fillId="0" borderId="21" xfId="21" applyNumberFormat="1" applyBorder="1">
      <alignment/>
      <protection/>
    </xf>
    <xf numFmtId="3" fontId="2" fillId="0" borderId="8" xfId="21" applyNumberFormat="1" applyBorder="1">
      <alignment/>
      <protection/>
    </xf>
    <xf numFmtId="3" fontId="2" fillId="4" borderId="21" xfId="21" applyNumberFormat="1" applyFill="1" applyBorder="1">
      <alignment/>
      <protection/>
    </xf>
    <xf numFmtId="0" fontId="2" fillId="0" borderId="71" xfId="21" applyBorder="1">
      <alignment/>
      <protection/>
    </xf>
    <xf numFmtId="0" fontId="2" fillId="0" borderId="72" xfId="21" applyBorder="1">
      <alignment/>
      <protection/>
    </xf>
    <xf numFmtId="3" fontId="2" fillId="0" borderId="73" xfId="21" applyNumberFormat="1" applyBorder="1">
      <alignment/>
      <protection/>
    </xf>
    <xf numFmtId="3" fontId="2" fillId="0" borderId="72" xfId="21" applyNumberFormat="1" applyBorder="1">
      <alignment/>
      <protection/>
    </xf>
    <xf numFmtId="3" fontId="2" fillId="4" borderId="73" xfId="21" applyNumberFormat="1" applyFill="1" applyBorder="1">
      <alignment/>
      <protection/>
    </xf>
    <xf numFmtId="0" fontId="2" fillId="0" borderId="17" xfId="21" applyBorder="1" applyAlignment="1">
      <alignment horizontal="right"/>
      <protection/>
    </xf>
    <xf numFmtId="3" fontId="2" fillId="0" borderId="20" xfId="21" applyNumberFormat="1" applyBorder="1">
      <alignment/>
      <protection/>
    </xf>
    <xf numFmtId="3" fontId="2" fillId="4" borderId="20" xfId="21" applyNumberFormat="1" applyFill="1" applyBorder="1">
      <alignment/>
      <protection/>
    </xf>
    <xf numFmtId="0" fontId="34" fillId="0" borderId="0" xfId="21" applyFont="1">
      <alignment/>
      <protection/>
    </xf>
    <xf numFmtId="0" fontId="35" fillId="0" borderId="0" xfId="21" applyFont="1" applyFill="1" applyBorder="1">
      <alignment/>
      <protection/>
    </xf>
    <xf numFmtId="0" fontId="35" fillId="0" borderId="0" xfId="21" applyFont="1">
      <alignment/>
      <protection/>
    </xf>
    <xf numFmtId="49" fontId="12" fillId="0" borderId="0" xfId="0" applyNumberFormat="1" applyFont="1" applyAlignment="1">
      <alignment horizontal="center"/>
    </xf>
    <xf numFmtId="3" fontId="36" fillId="0" borderId="0" xfId="0" applyNumberFormat="1" applyFont="1" applyBorder="1" applyAlignment="1">
      <alignment/>
    </xf>
    <xf numFmtId="167" fontId="12" fillId="0" borderId="0" xfId="0" applyNumberFormat="1" applyFont="1" applyBorder="1" applyAlignment="1">
      <alignment horizontal="center"/>
    </xf>
    <xf numFmtId="3" fontId="13" fillId="2" borderId="57" xfId="0" applyNumberFormat="1" applyFont="1" applyFill="1" applyBorder="1" applyAlignment="1">
      <alignment horizontal="center"/>
    </xf>
    <xf numFmtId="3" fontId="13" fillId="2" borderId="19" xfId="0" applyNumberFormat="1" applyFont="1" applyFill="1" applyBorder="1" applyAlignment="1">
      <alignment horizontal="center"/>
    </xf>
    <xf numFmtId="3" fontId="12" fillId="0" borderId="57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13" fillId="2" borderId="56" xfId="0" applyNumberFormat="1" applyFont="1" applyFill="1" applyBorder="1" applyAlignment="1">
      <alignment/>
    </xf>
    <xf numFmtId="3" fontId="13" fillId="2" borderId="19" xfId="0" applyNumberFormat="1" applyFont="1" applyFill="1" applyBorder="1" applyAlignment="1">
      <alignment/>
    </xf>
    <xf numFmtId="3" fontId="37" fillId="0" borderId="20" xfId="0" applyNumberFormat="1" applyFont="1" applyBorder="1" applyAlignment="1">
      <alignment/>
    </xf>
    <xf numFmtId="167" fontId="12" fillId="4" borderId="22" xfId="0" applyNumberFormat="1" applyFont="1" applyFill="1" applyBorder="1" applyAlignment="1">
      <alignment horizontal="center"/>
    </xf>
    <xf numFmtId="167" fontId="12" fillId="4" borderId="18" xfId="0" applyNumberFormat="1" applyFont="1" applyFill="1" applyBorder="1" applyAlignment="1">
      <alignment/>
    </xf>
    <xf numFmtId="3" fontId="13" fillId="4" borderId="74" xfId="0" applyNumberFormat="1" applyFont="1" applyFill="1" applyBorder="1" applyAlignment="1">
      <alignment/>
    </xf>
    <xf numFmtId="3" fontId="25" fillId="4" borderId="74" xfId="0" applyNumberFormat="1" applyFont="1" applyFill="1" applyBorder="1" applyAlignment="1">
      <alignment/>
    </xf>
    <xf numFmtId="3" fontId="12" fillId="4" borderId="13" xfId="0" applyNumberFormat="1" applyFont="1" applyFill="1" applyBorder="1" applyAlignment="1">
      <alignment/>
    </xf>
    <xf numFmtId="3" fontId="13" fillId="4" borderId="41" xfId="0" applyNumberFormat="1" applyFont="1" applyFill="1" applyBorder="1" applyAlignment="1">
      <alignment/>
    </xf>
    <xf numFmtId="3" fontId="25" fillId="4" borderId="41" xfId="0" applyNumberFormat="1" applyFont="1" applyFill="1" applyBorder="1" applyAlignment="1">
      <alignment/>
    </xf>
    <xf numFmtId="167" fontId="12" fillId="4" borderId="41" xfId="0" applyNumberFormat="1" applyFont="1" applyFill="1" applyBorder="1" applyAlignment="1">
      <alignment horizontal="center"/>
    </xf>
    <xf numFmtId="167" fontId="12" fillId="4" borderId="38" xfId="0" applyNumberFormat="1" applyFont="1" applyFill="1" applyBorder="1" applyAlignment="1">
      <alignment/>
    </xf>
    <xf numFmtId="3" fontId="12" fillId="4" borderId="62" xfId="0" applyNumberFormat="1" applyFont="1" applyFill="1" applyBorder="1" applyAlignment="1">
      <alignment/>
    </xf>
    <xf numFmtId="3" fontId="12" fillId="0" borderId="75" xfId="0" applyNumberFormat="1" applyFont="1" applyBorder="1" applyAlignment="1">
      <alignment/>
    </xf>
    <xf numFmtId="3" fontId="12" fillId="0" borderId="64" xfId="0" applyNumberFormat="1" applyFont="1" applyBorder="1" applyAlignment="1">
      <alignment/>
    </xf>
    <xf numFmtId="3" fontId="13" fillId="0" borderId="64" xfId="0" applyNumberFormat="1" applyFont="1" applyBorder="1" applyAlignment="1">
      <alignment horizontal="right"/>
    </xf>
    <xf numFmtId="3" fontId="12" fillId="0" borderId="76" xfId="0" applyNumberFormat="1" applyFont="1" applyBorder="1" applyAlignment="1">
      <alignment/>
    </xf>
    <xf numFmtId="3" fontId="13" fillId="2" borderId="42" xfId="0" applyNumberFormat="1" applyFont="1" applyFill="1" applyBorder="1" applyAlignment="1">
      <alignment horizontal="center" wrapText="1"/>
    </xf>
    <xf numFmtId="3" fontId="19" fillId="0" borderId="77" xfId="0" applyNumberFormat="1" applyFont="1" applyBorder="1" applyAlignment="1">
      <alignment/>
    </xf>
    <xf numFmtId="3" fontId="19" fillId="0" borderId="31" xfId="0" applyNumberFormat="1" applyFont="1" applyBorder="1" applyAlignment="1">
      <alignment/>
    </xf>
    <xf numFmtId="3" fontId="25" fillId="4" borderId="78" xfId="0" applyNumberFormat="1" applyFont="1" applyFill="1" applyBorder="1" applyAlignment="1">
      <alignment/>
    </xf>
    <xf numFmtId="3" fontId="25" fillId="4" borderId="42" xfId="0" applyNumberFormat="1" applyFont="1" applyFill="1" applyBorder="1" applyAlignment="1">
      <alignment/>
    </xf>
    <xf numFmtId="3" fontId="19" fillId="0" borderId="35" xfId="0" applyNumberFormat="1" applyFont="1" applyBorder="1" applyAlignment="1">
      <alignment/>
    </xf>
    <xf numFmtId="167" fontId="25" fillId="2" borderId="65" xfId="0" applyNumberFormat="1" applyFont="1" applyFill="1" applyBorder="1" applyAlignment="1">
      <alignment/>
    </xf>
    <xf numFmtId="3" fontId="25" fillId="2" borderId="62" xfId="0" applyNumberFormat="1" applyFont="1" applyFill="1" applyBorder="1" applyAlignment="1">
      <alignment/>
    </xf>
    <xf numFmtId="167" fontId="25" fillId="0" borderId="0" xfId="0" applyNumberFormat="1" applyFont="1" applyFill="1" applyAlignment="1">
      <alignment/>
    </xf>
    <xf numFmtId="3" fontId="25" fillId="0" borderId="0" xfId="0" applyNumberFormat="1" applyFont="1" applyAlignment="1">
      <alignment/>
    </xf>
    <xf numFmtId="167" fontId="25" fillId="0" borderId="47" xfId="0" applyNumberFormat="1" applyFont="1" applyBorder="1" applyAlignment="1">
      <alignment/>
    </xf>
    <xf numFmtId="167" fontId="25" fillId="0" borderId="0" xfId="0" applyNumberFormat="1" applyFont="1" applyAlignment="1">
      <alignment/>
    </xf>
    <xf numFmtId="49" fontId="25" fillId="0" borderId="0" xfId="0" applyNumberFormat="1" applyFont="1" applyAlignment="1">
      <alignment/>
    </xf>
    <xf numFmtId="167" fontId="39" fillId="0" borderId="0" xfId="0" applyNumberFormat="1" applyFont="1" applyAlignment="1">
      <alignment/>
    </xf>
    <xf numFmtId="167" fontId="36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167" fontId="36" fillId="0" borderId="0" xfId="0" applyNumberFormat="1" applyFont="1" applyFill="1" applyAlignment="1">
      <alignment/>
    </xf>
    <xf numFmtId="167" fontId="36" fillId="0" borderId="47" xfId="0" applyNumberFormat="1" applyFont="1" applyBorder="1" applyAlignment="1">
      <alignment/>
    </xf>
    <xf numFmtId="49" fontId="36" fillId="0" borderId="0" xfId="0" applyNumberFormat="1" applyFont="1" applyAlignment="1">
      <alignment/>
    </xf>
    <xf numFmtId="167" fontId="12" fillId="0" borderId="0" xfId="0" applyNumberFormat="1" applyFont="1" applyFill="1" applyAlignment="1">
      <alignment/>
    </xf>
    <xf numFmtId="167" fontId="12" fillId="0" borderId="47" xfId="0" applyNumberFormat="1" applyFont="1" applyBorder="1" applyAlignment="1">
      <alignment/>
    </xf>
    <xf numFmtId="49" fontId="12" fillId="0" borderId="0" xfId="0" applyNumberFormat="1" applyFont="1" applyAlignment="1">
      <alignment/>
    </xf>
    <xf numFmtId="3" fontId="13" fillId="4" borderId="17" xfId="0" applyNumberFormat="1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  <xf numFmtId="49" fontId="13" fillId="2" borderId="56" xfId="0" applyNumberFormat="1" applyFont="1" applyFill="1" applyBorder="1" applyAlignment="1">
      <alignment horizontal="center"/>
    </xf>
    <xf numFmtId="49" fontId="13" fillId="2" borderId="19" xfId="0" applyNumberFormat="1" applyFont="1" applyFill="1" applyBorder="1" applyAlignment="1">
      <alignment horizontal="center"/>
    </xf>
    <xf numFmtId="49" fontId="13" fillId="2" borderId="41" xfId="0" applyNumberFormat="1" applyFont="1" applyFill="1" applyBorder="1" applyAlignment="1">
      <alignment horizontal="center" wrapText="1"/>
    </xf>
    <xf numFmtId="49" fontId="12" fillId="0" borderId="57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49" fontId="13" fillId="4" borderId="74" xfId="0" applyNumberFormat="1" applyFont="1" applyFill="1" applyBorder="1" applyAlignment="1">
      <alignment horizontal="center"/>
    </xf>
    <xf numFmtId="49" fontId="13" fillId="4" borderId="41" xfId="0" applyNumberFormat="1" applyFont="1" applyFill="1" applyBorder="1" applyAlignment="1">
      <alignment horizontal="center"/>
    </xf>
    <xf numFmtId="49" fontId="37" fillId="0" borderId="20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36" fillId="0" borderId="0" xfId="0" applyNumberFormat="1" applyFont="1" applyAlignment="1">
      <alignment horizontal="center"/>
    </xf>
    <xf numFmtId="167" fontId="25" fillId="2" borderId="79" xfId="0" applyNumberFormat="1" applyFont="1" applyFill="1" applyBorder="1" applyAlignment="1">
      <alignment horizontal="center"/>
    </xf>
    <xf numFmtId="3" fontId="13" fillId="2" borderId="79" xfId="0" applyNumberFormat="1" applyFont="1" applyFill="1" applyBorder="1" applyAlignment="1">
      <alignment/>
    </xf>
    <xf numFmtId="49" fontId="13" fillId="2" borderId="79" xfId="0" applyNumberFormat="1" applyFont="1" applyFill="1" applyBorder="1" applyAlignment="1">
      <alignment horizontal="center"/>
    </xf>
    <xf numFmtId="3" fontId="25" fillId="2" borderId="79" xfId="0" applyNumberFormat="1" applyFont="1" applyFill="1" applyBorder="1" applyAlignment="1">
      <alignment/>
    </xf>
    <xf numFmtId="3" fontId="25" fillId="2" borderId="80" xfId="0" applyNumberFormat="1" applyFont="1" applyFill="1" applyBorder="1" applyAlignment="1">
      <alignment/>
    </xf>
    <xf numFmtId="167" fontId="13" fillId="2" borderId="81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167" fontId="12" fillId="0" borderId="47" xfId="0" applyNumberFormat="1" applyFont="1" applyFill="1" applyBorder="1" applyAlignment="1">
      <alignment/>
    </xf>
    <xf numFmtId="49" fontId="12" fillId="0" borderId="0" xfId="0" applyNumberFormat="1" applyFont="1" applyFill="1" applyAlignment="1">
      <alignment/>
    </xf>
    <xf numFmtId="167" fontId="12" fillId="0" borderId="60" xfId="0" applyNumberFormat="1" applyFont="1" applyFill="1" applyBorder="1" applyAlignment="1">
      <alignment/>
    </xf>
    <xf numFmtId="167" fontId="12" fillId="0" borderId="25" xfId="0" applyNumberFormat="1" applyFont="1" applyFill="1" applyBorder="1" applyAlignment="1">
      <alignment/>
    </xf>
    <xf numFmtId="3" fontId="12" fillId="0" borderId="56" xfId="0" applyNumberFormat="1" applyFont="1" applyFill="1" applyBorder="1" applyAlignment="1">
      <alignment/>
    </xf>
    <xf numFmtId="49" fontId="12" fillId="0" borderId="56" xfId="0" applyNumberFormat="1" applyFont="1" applyFill="1" applyBorder="1" applyAlignment="1">
      <alignment horizontal="center"/>
    </xf>
    <xf numFmtId="3" fontId="12" fillId="0" borderId="82" xfId="0" applyNumberFormat="1" applyFont="1" applyFill="1" applyBorder="1" applyAlignment="1">
      <alignment/>
    </xf>
    <xf numFmtId="3" fontId="12" fillId="0" borderId="62" xfId="0" applyNumberFormat="1" applyFont="1" applyFill="1" applyBorder="1" applyAlignment="1">
      <alignment/>
    </xf>
    <xf numFmtId="167" fontId="12" fillId="0" borderId="33" xfId="0" applyNumberFormat="1" applyFont="1" applyFill="1" applyBorder="1" applyAlignment="1">
      <alignment/>
    </xf>
    <xf numFmtId="167" fontId="12" fillId="0" borderId="15" xfId="0" applyNumberFormat="1" applyFont="1" applyFill="1" applyBorder="1" applyAlignment="1">
      <alignment/>
    </xf>
    <xf numFmtId="3" fontId="12" fillId="0" borderId="21" xfId="0" applyNumberFormat="1" applyFont="1" applyFill="1" applyBorder="1" applyAlignment="1">
      <alignment/>
    </xf>
    <xf numFmtId="49" fontId="12" fillId="0" borderId="21" xfId="0" applyNumberFormat="1" applyFont="1" applyFill="1" applyBorder="1" applyAlignment="1">
      <alignment horizontal="center"/>
    </xf>
    <xf numFmtId="3" fontId="12" fillId="0" borderId="34" xfId="0" applyNumberFormat="1" applyFont="1" applyFill="1" applyBorder="1" applyAlignment="1">
      <alignment/>
    </xf>
    <xf numFmtId="167" fontId="12" fillId="0" borderId="36" xfId="0" applyNumberFormat="1" applyFont="1" applyFill="1" applyBorder="1" applyAlignment="1">
      <alignment/>
    </xf>
    <xf numFmtId="167" fontId="12" fillId="0" borderId="38" xfId="0" applyNumberFormat="1" applyFont="1" applyFill="1" applyBorder="1" applyAlignment="1">
      <alignment/>
    </xf>
    <xf numFmtId="3" fontId="12" fillId="0" borderId="41" xfId="0" applyNumberFormat="1" applyFont="1" applyFill="1" applyBorder="1" applyAlignment="1">
      <alignment/>
    </xf>
    <xf numFmtId="49" fontId="12" fillId="0" borderId="41" xfId="0" applyNumberFormat="1" applyFont="1" applyFill="1" applyBorder="1" applyAlignment="1">
      <alignment horizontal="center"/>
    </xf>
    <xf numFmtId="3" fontId="12" fillId="0" borderId="42" xfId="0" applyNumberFormat="1" applyFont="1" applyFill="1" applyBorder="1" applyAlignment="1">
      <alignment/>
    </xf>
    <xf numFmtId="167" fontId="12" fillId="0" borderId="21" xfId="0" applyNumberFormat="1" applyFont="1" applyFill="1" applyBorder="1" applyAlignment="1">
      <alignment horizontal="left"/>
    </xf>
    <xf numFmtId="167" fontId="12" fillId="0" borderId="41" xfId="0" applyNumberFormat="1" applyFont="1" applyFill="1" applyBorder="1" applyAlignment="1">
      <alignment horizontal="left"/>
    </xf>
    <xf numFmtId="3" fontId="35" fillId="0" borderId="0" xfId="21" applyNumberFormat="1" applyFont="1">
      <alignment/>
      <protection/>
    </xf>
    <xf numFmtId="3" fontId="2" fillId="0" borderId="32" xfId="21" applyNumberFormat="1" applyFill="1" applyBorder="1">
      <alignment/>
      <protection/>
    </xf>
    <xf numFmtId="3" fontId="6" fillId="0" borderId="18" xfId="22" applyNumberFormat="1" applyFont="1" applyFill="1" applyBorder="1" applyAlignment="1">
      <alignment vertical="center"/>
      <protection/>
    </xf>
    <xf numFmtId="3" fontId="6" fillId="0" borderId="11" xfId="22" applyNumberFormat="1" applyFont="1" applyFill="1" applyBorder="1" applyAlignment="1">
      <alignment vertical="center"/>
      <protection/>
    </xf>
    <xf numFmtId="3" fontId="6" fillId="0" borderId="0" xfId="22" applyNumberFormat="1" applyFont="1">
      <alignment/>
      <protection/>
    </xf>
    <xf numFmtId="3" fontId="11" fillId="0" borderId="0" xfId="22" applyNumberFormat="1" applyFont="1">
      <alignment/>
      <protection/>
    </xf>
    <xf numFmtId="3" fontId="6" fillId="0" borderId="3" xfId="22" applyNumberFormat="1" applyFont="1" applyBorder="1">
      <alignment/>
      <protection/>
    </xf>
    <xf numFmtId="3" fontId="40" fillId="0" borderId="0" xfId="22" applyNumberFormat="1" applyFont="1" applyBorder="1">
      <alignment/>
      <protection/>
    </xf>
    <xf numFmtId="3" fontId="40" fillId="0" borderId="3" xfId="22" applyNumberFormat="1" applyFont="1" applyBorder="1">
      <alignment/>
      <protection/>
    </xf>
    <xf numFmtId="3" fontId="6" fillId="0" borderId="0" xfId="22" applyNumberFormat="1" applyFont="1" applyBorder="1">
      <alignment/>
      <protection/>
    </xf>
    <xf numFmtId="3" fontId="41" fillId="0" borderId="19" xfId="21" applyNumberFormat="1" applyFont="1" applyBorder="1">
      <alignment/>
      <protection/>
    </xf>
    <xf numFmtId="3" fontId="41" fillId="0" borderId="21" xfId="21" applyNumberFormat="1" applyFont="1" applyBorder="1">
      <alignment/>
      <protection/>
    </xf>
    <xf numFmtId="3" fontId="41" fillId="0" borderId="21" xfId="21" applyNumberFormat="1" applyFont="1" applyFill="1" applyBorder="1">
      <alignment/>
      <protection/>
    </xf>
    <xf numFmtId="3" fontId="41" fillId="0" borderId="73" xfId="21" applyNumberFormat="1" applyFont="1" applyBorder="1">
      <alignment/>
      <protection/>
    </xf>
    <xf numFmtId="3" fontId="41" fillId="0" borderId="20" xfId="21" applyNumberFormat="1" applyFont="1" applyBorder="1">
      <alignment/>
      <protection/>
    </xf>
    <xf numFmtId="0" fontId="42" fillId="0" borderId="0" xfId="21" applyFont="1">
      <alignment/>
      <protection/>
    </xf>
    <xf numFmtId="3" fontId="42" fillId="0" borderId="0" xfId="21" applyNumberFormat="1" applyFont="1">
      <alignment/>
      <protection/>
    </xf>
    <xf numFmtId="0" fontId="15" fillId="7" borderId="0" xfId="0" applyFont="1" applyFill="1" applyAlignment="1">
      <alignment/>
    </xf>
    <xf numFmtId="167" fontId="20" fillId="2" borderId="32" xfId="0" applyNumberFormat="1" applyFont="1" applyFill="1" applyBorder="1" applyAlignment="1">
      <alignment horizontal="center" wrapText="1"/>
    </xf>
    <xf numFmtId="3" fontId="41" fillId="0" borderId="59" xfId="21" applyNumberFormat="1" applyFont="1" applyBorder="1">
      <alignment/>
      <protection/>
    </xf>
    <xf numFmtId="3" fontId="30" fillId="0" borderId="21" xfId="21" applyNumberFormat="1" applyFont="1" applyFill="1" applyBorder="1">
      <alignment/>
      <protection/>
    </xf>
    <xf numFmtId="3" fontId="24" fillId="0" borderId="12" xfId="22" applyNumberFormat="1" applyFont="1" applyBorder="1" applyAlignment="1">
      <alignment vertical="center"/>
      <protection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2" borderId="83" xfId="0" applyFont="1" applyFill="1" applyBorder="1" applyAlignment="1">
      <alignment horizontal="center" vertical="center"/>
    </xf>
    <xf numFmtId="0" fontId="0" fillId="2" borderId="84" xfId="0" applyFont="1" applyFill="1" applyBorder="1" applyAlignment="1">
      <alignment horizontal="center" vertical="center"/>
    </xf>
    <xf numFmtId="0" fontId="0" fillId="2" borderId="75" xfId="0" applyFont="1" applyFill="1" applyBorder="1" applyAlignment="1">
      <alignment horizontal="center" vertical="center"/>
    </xf>
    <xf numFmtId="0" fontId="5" fillId="0" borderId="16" xfId="22" applyFont="1" applyBorder="1" applyAlignment="1">
      <alignment horizontal="center" vertical="center"/>
      <protection/>
    </xf>
    <xf numFmtId="0" fontId="2" fillId="0" borderId="0" xfId="22" applyBorder="1" applyAlignment="1">
      <alignment horizontal="center" vertical="center"/>
      <protection/>
    </xf>
    <xf numFmtId="0" fontId="2" fillId="0" borderId="16" xfId="22" applyBorder="1" applyAlignment="1">
      <alignment horizontal="center" vertical="center"/>
      <protection/>
    </xf>
    <xf numFmtId="0" fontId="6" fillId="0" borderId="18" xfId="22" applyFont="1" applyBorder="1" applyAlignment="1">
      <alignment horizontal="center"/>
      <protection/>
    </xf>
    <xf numFmtId="0" fontId="2" fillId="0" borderId="3" xfId="22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0" fillId="0" borderId="76" xfId="0" applyBorder="1" applyAlignment="1">
      <alignment horizontal="center"/>
    </xf>
    <xf numFmtId="0" fontId="2" fillId="0" borderId="5" xfId="21" applyBorder="1" applyAlignment="1">
      <alignment horizontal="center"/>
      <protection/>
    </xf>
    <xf numFmtId="0" fontId="2" fillId="0" borderId="7" xfId="21" applyBorder="1" applyAlignment="1">
      <alignment horizontal="center"/>
      <protection/>
    </xf>
    <xf numFmtId="0" fontId="32" fillId="0" borderId="23" xfId="21" applyFont="1" applyBorder="1" applyAlignment="1">
      <alignment horizontal="center" vertical="center" wrapText="1"/>
      <protection/>
    </xf>
    <xf numFmtId="0" fontId="32" fillId="0" borderId="22" xfId="21" applyFont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7" fontId="0" fillId="0" borderId="60" xfId="0" applyNumberFormat="1" applyFont="1" applyBorder="1" applyAlignment="1">
      <alignment horizontal="center" vertical="center"/>
    </xf>
    <xf numFmtId="167" fontId="0" fillId="0" borderId="0" xfId="0" applyNumberFormat="1" applyFont="1" applyFill="1" applyBorder="1" applyAlignment="1">
      <alignment wrapText="1"/>
    </xf>
    <xf numFmtId="167" fontId="0" fillId="0" borderId="0" xfId="0" applyNumberFormat="1" applyFont="1" applyFill="1" applyAlignment="1">
      <alignment/>
    </xf>
    <xf numFmtId="167" fontId="20" fillId="2" borderId="60" xfId="0" applyNumberFormat="1" applyFont="1" applyFill="1" applyBorder="1" applyAlignment="1">
      <alignment horizontal="center" wrapText="1"/>
    </xf>
    <xf numFmtId="167" fontId="20" fillId="2" borderId="36" xfId="0" applyNumberFormat="1" applyFont="1" applyFill="1" applyBorder="1" applyAlignment="1">
      <alignment horizontal="center" wrapText="1"/>
    </xf>
    <xf numFmtId="3" fontId="13" fillId="2" borderId="85" xfId="0" applyNumberFormat="1" applyFont="1" applyFill="1" applyBorder="1" applyAlignment="1">
      <alignment wrapText="1"/>
    </xf>
    <xf numFmtId="3" fontId="13" fillId="2" borderId="2" xfId="0" applyNumberFormat="1" applyFont="1" applyFill="1" applyBorder="1" applyAlignment="1">
      <alignment wrapText="1"/>
    </xf>
    <xf numFmtId="3" fontId="13" fillId="2" borderId="40" xfId="0" applyNumberFormat="1" applyFont="1" applyFill="1" applyBorder="1" applyAlignment="1">
      <alignment wrapText="1"/>
    </xf>
    <xf numFmtId="49" fontId="0" fillId="0" borderId="83" xfId="0" applyNumberFormat="1" applyFont="1" applyBorder="1" applyAlignment="1">
      <alignment horizontal="center"/>
    </xf>
    <xf numFmtId="49" fontId="0" fillId="0" borderId="75" xfId="0" applyNumberFormat="1" applyFont="1" applyBorder="1" applyAlignment="1">
      <alignment horizontal="center"/>
    </xf>
    <xf numFmtId="167" fontId="0" fillId="0" borderId="59" xfId="0" applyNumberFormat="1" applyFont="1" applyFill="1" applyBorder="1" applyAlignment="1">
      <alignment textRotation="90"/>
    </xf>
    <xf numFmtId="167" fontId="20" fillId="0" borderId="59" xfId="0" applyNumberFormat="1" applyFont="1" applyBorder="1" applyAlignment="1">
      <alignment textRotation="90"/>
    </xf>
    <xf numFmtId="167" fontId="0" fillId="0" borderId="86" xfId="0" applyNumberFormat="1" applyFont="1" applyBorder="1" applyAlignment="1">
      <alignment horizontal="center"/>
    </xf>
    <xf numFmtId="167" fontId="0" fillId="0" borderId="84" xfId="0" applyNumberFormat="1" applyFont="1" applyBorder="1" applyAlignment="1">
      <alignment horizontal="center"/>
    </xf>
    <xf numFmtId="167" fontId="0" fillId="0" borderId="75" xfId="0" applyNumberFormat="1" applyFont="1" applyBorder="1" applyAlignment="1">
      <alignment horizontal="center"/>
    </xf>
    <xf numFmtId="3" fontId="25" fillId="2" borderId="87" xfId="0" applyNumberFormat="1" applyFont="1" applyFill="1" applyBorder="1" applyAlignment="1">
      <alignment horizontal="center" vertical="center"/>
    </xf>
    <xf numFmtId="3" fontId="25" fillId="2" borderId="84" xfId="0" applyNumberFormat="1" applyFont="1" applyFill="1" applyBorder="1" applyAlignment="1">
      <alignment horizontal="center" vertical="center"/>
    </xf>
    <xf numFmtId="0" fontId="19" fillId="0" borderId="84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_návrh CP 05_240105-1" xfId="20"/>
    <cellStyle name="normální_prilohy_pokynuQ1206_060207" xfId="21"/>
    <cellStyle name="normální_PřF-investiční rozpočet 2005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OVAROVA\LOCALS~1\TEMP\rozpo&#269;et%20MU%2004-re&#382;.prac.-pl&#225;n-1.3.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M"/>
      <sheetName val="CDV"/>
      <sheetName val="ÚVT"/>
      <sheetName val="vydav"/>
      <sheetName val="CJV"/>
      <sheetName val="CZS"/>
      <sheetName val="RMU"/>
      <sheetName val="ost."/>
      <sheetName val="plán ost 04"/>
      <sheetName val="ost04-01"/>
      <sheetName val="03 ost"/>
      <sheetName val="02 ost"/>
      <sheetName val="01 ost "/>
      <sheetName val="zkratky"/>
      <sheetName val="osnov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13"/>
  </sheetPr>
  <dimension ref="A1:M29"/>
  <sheetViews>
    <sheetView workbookViewId="0" topLeftCell="A1">
      <selection activeCell="C39" sqref="C39"/>
    </sheetView>
  </sheetViews>
  <sheetFormatPr defaultColWidth="9.00390625" defaultRowHeight="12.75"/>
  <cols>
    <col min="1" max="1" width="9.25390625" style="35" customWidth="1"/>
    <col min="2" max="4" width="9.125" style="35" customWidth="1"/>
    <col min="5" max="5" width="10.125" style="35" bestFit="1" customWidth="1"/>
    <col min="6" max="6" width="11.375" style="35" bestFit="1" customWidth="1"/>
    <col min="7" max="7" width="11.25390625" style="35" customWidth="1"/>
    <col min="8" max="8" width="4.625" style="35" customWidth="1"/>
    <col min="9" max="11" width="9.125" style="35" customWidth="1"/>
    <col min="12" max="12" width="11.375" style="35" bestFit="1" customWidth="1"/>
    <col min="13" max="16384" width="9.125" style="35" customWidth="1"/>
  </cols>
  <sheetData>
    <row r="1" ht="15">
      <c r="A1" s="34" t="s">
        <v>174</v>
      </c>
    </row>
    <row r="2" ht="15">
      <c r="A2" s="34" t="s">
        <v>272</v>
      </c>
    </row>
    <row r="10" ht="13.5" customHeight="1"/>
    <row r="12" spans="2:13" ht="30">
      <c r="B12" s="363" t="s">
        <v>173</v>
      </c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</row>
    <row r="13" ht="8.25" customHeight="1"/>
    <row r="14" spans="2:13" ht="20.25">
      <c r="B14" s="365" t="s">
        <v>172</v>
      </c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</row>
    <row r="15" ht="15">
      <c r="F15" s="36"/>
    </row>
    <row r="18" spans="5:6" ht="15">
      <c r="E18" s="37"/>
      <c r="F18" s="39"/>
    </row>
    <row r="19" spans="5:6" ht="15">
      <c r="E19" s="40"/>
      <c r="F19" s="40"/>
    </row>
    <row r="20" spans="5:6" ht="15">
      <c r="E20" s="40"/>
      <c r="F20" s="40"/>
    </row>
    <row r="22" spans="8:9" ht="15">
      <c r="H22" s="40"/>
      <c r="I22" s="41"/>
    </row>
    <row r="23" spans="8:9" ht="15">
      <c r="H23" s="40"/>
      <c r="I23" s="38"/>
    </row>
    <row r="28" spans="1:2" ht="15">
      <c r="A28" s="117" t="s">
        <v>53</v>
      </c>
      <c r="B28" s="118"/>
    </row>
    <row r="29" spans="1:2" ht="15">
      <c r="A29" s="117" t="s">
        <v>273</v>
      </c>
      <c r="B29" s="358"/>
    </row>
  </sheetData>
  <mergeCells count="2">
    <mergeCell ref="B12:M12"/>
    <mergeCell ref="B14:M1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41"/>
  <dimension ref="A2:L26"/>
  <sheetViews>
    <sheetView workbookViewId="0" topLeftCell="A1">
      <selection activeCell="G18" sqref="G18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5" t="s">
        <v>15</v>
      </c>
    </row>
    <row r="3" spans="1:12" s="1" customFormat="1" ht="15" customHeight="1">
      <c r="A3" s="73"/>
      <c r="B3" s="74"/>
      <c r="C3" s="100"/>
      <c r="D3" s="366" t="s">
        <v>25</v>
      </c>
      <c r="E3" s="367"/>
      <c r="F3" s="367"/>
      <c r="G3" s="367"/>
      <c r="H3" s="367"/>
      <c r="I3" s="367"/>
      <c r="J3" s="367"/>
      <c r="K3" s="367"/>
      <c r="L3" s="368"/>
    </row>
    <row r="4" spans="1:12" s="1" customFormat="1" ht="12.75">
      <c r="A4" s="75"/>
      <c r="B4" s="369" t="s">
        <v>184</v>
      </c>
      <c r="C4" s="370"/>
      <c r="D4" s="101"/>
      <c r="E4" s="372" t="s">
        <v>23</v>
      </c>
      <c r="F4" s="373"/>
      <c r="G4" s="373"/>
      <c r="H4" s="374"/>
      <c r="I4" s="372" t="s">
        <v>24</v>
      </c>
      <c r="J4" s="373"/>
      <c r="K4" s="373"/>
      <c r="L4" s="375"/>
    </row>
    <row r="5" spans="1:12" s="1" customFormat="1" ht="12.75">
      <c r="A5" s="75"/>
      <c r="B5" s="371"/>
      <c r="C5" s="370"/>
      <c r="D5" s="101" t="s">
        <v>1</v>
      </c>
      <c r="E5" s="3"/>
      <c r="F5" s="4" t="s">
        <v>2</v>
      </c>
      <c r="G5" s="5"/>
      <c r="H5" s="68" t="s">
        <v>22</v>
      </c>
      <c r="I5" s="3"/>
      <c r="J5" s="4" t="s">
        <v>2</v>
      </c>
      <c r="K5" s="5"/>
      <c r="L5" s="76" t="s">
        <v>22</v>
      </c>
    </row>
    <row r="6" spans="1:12" s="14" customFormat="1" ht="12.75">
      <c r="A6" s="77"/>
      <c r="B6" s="67" t="s">
        <v>3</v>
      </c>
      <c r="C6" s="6" t="s">
        <v>45</v>
      </c>
      <c r="D6" s="102" t="s">
        <v>28</v>
      </c>
      <c r="E6" s="7" t="s">
        <v>4</v>
      </c>
      <c r="F6" s="8" t="s">
        <v>5</v>
      </c>
      <c r="G6" s="9" t="s">
        <v>6</v>
      </c>
      <c r="H6" s="59" t="s">
        <v>26</v>
      </c>
      <c r="I6" s="7" t="s">
        <v>4</v>
      </c>
      <c r="J6" s="8" t="s">
        <v>5</v>
      </c>
      <c r="K6" s="9" t="s">
        <v>6</v>
      </c>
      <c r="L6" s="78" t="s">
        <v>27</v>
      </c>
    </row>
    <row r="7" spans="1:12" s="16" customFormat="1" ht="19.5" customHeight="1">
      <c r="A7" s="79"/>
      <c r="B7" s="10"/>
      <c r="C7" s="10"/>
      <c r="D7" s="103">
        <v>1</v>
      </c>
      <c r="E7" s="11">
        <v>2</v>
      </c>
      <c r="F7" s="12">
        <v>3</v>
      </c>
      <c r="G7" s="13">
        <v>4</v>
      </c>
      <c r="H7" s="60">
        <v>5</v>
      </c>
      <c r="I7" s="11">
        <v>6</v>
      </c>
      <c r="J7" s="12">
        <v>7</v>
      </c>
      <c r="K7" s="13">
        <v>8</v>
      </c>
      <c r="L7" s="80">
        <v>9</v>
      </c>
    </row>
    <row r="8" spans="1:12" s="17" customFormat="1" ht="15" customHeight="1">
      <c r="A8" s="81">
        <v>1</v>
      </c>
      <c r="B8" s="15" t="s">
        <v>30</v>
      </c>
      <c r="C8" s="15"/>
      <c r="D8" s="104">
        <f aca="true" t="shared" si="0" ref="D8:L8">SUM(D15:D20)+D9</f>
        <v>6650</v>
      </c>
      <c r="E8" s="70">
        <f t="shared" si="0"/>
        <v>1000</v>
      </c>
      <c r="F8" s="71">
        <f t="shared" si="0"/>
        <v>5650</v>
      </c>
      <c r="G8" s="72">
        <f t="shared" si="0"/>
        <v>0</v>
      </c>
      <c r="H8" s="69">
        <f t="shared" si="0"/>
        <v>6650</v>
      </c>
      <c r="I8" s="70">
        <f t="shared" si="0"/>
        <v>0</v>
      </c>
      <c r="J8" s="71">
        <f t="shared" si="0"/>
        <v>0</v>
      </c>
      <c r="K8" s="72">
        <f t="shared" si="0"/>
        <v>0</v>
      </c>
      <c r="L8" s="82">
        <f t="shared" si="0"/>
        <v>0</v>
      </c>
    </row>
    <row r="9" spans="1:12" s="17" customFormat="1" ht="15" customHeight="1">
      <c r="A9" s="83">
        <v>2</v>
      </c>
      <c r="B9" s="22" t="s">
        <v>29</v>
      </c>
      <c r="C9" s="47"/>
      <c r="D9" s="105">
        <f aca="true" t="shared" si="1" ref="D9:D20">H9+L9</f>
        <v>3470</v>
      </c>
      <c r="E9" s="56">
        <f>'RMU-IO'!E10</f>
        <v>0</v>
      </c>
      <c r="F9" s="57">
        <f>SUM(F10:F14)</f>
        <v>3470</v>
      </c>
      <c r="G9" s="58">
        <f>SUM(G10:G14)</f>
        <v>0</v>
      </c>
      <c r="H9" s="61">
        <f aca="true" t="shared" si="2" ref="H9:H20">SUM(E9:G9)</f>
        <v>3470</v>
      </c>
      <c r="I9" s="56">
        <v>0</v>
      </c>
      <c r="J9" s="57">
        <f>SUM(J10:J14)</f>
        <v>0</v>
      </c>
      <c r="K9" s="58">
        <f>SUM(K10:K14)</f>
        <v>0</v>
      </c>
      <c r="L9" s="84">
        <f aca="true" t="shared" si="3" ref="L9:L20">SUM(I9:K9)</f>
        <v>0</v>
      </c>
    </row>
    <row r="10" spans="1:12" s="20" customFormat="1" ht="15" customHeight="1">
      <c r="A10" s="85">
        <v>3</v>
      </c>
      <c r="B10" s="19"/>
      <c r="C10" s="18" t="s">
        <v>7</v>
      </c>
      <c r="D10" s="106">
        <f t="shared" si="1"/>
        <v>1060</v>
      </c>
      <c r="E10" s="50">
        <f>'RMU-IO'!E10+'RMU-ost'!E10</f>
        <v>0</v>
      </c>
      <c r="F10" s="25">
        <v>1060</v>
      </c>
      <c r="G10" s="26">
        <f>'RMU-IO'!G10+'RMU-ost'!G10</f>
        <v>0</v>
      </c>
      <c r="H10" s="62">
        <f t="shared" si="2"/>
        <v>1060</v>
      </c>
      <c r="I10" s="50">
        <f>'RMU-IO'!I10+'RMU-ost'!I10</f>
        <v>0</v>
      </c>
      <c r="J10" s="25">
        <f>'RMU-IO'!J10+'RMU-ost'!J10</f>
        <v>0</v>
      </c>
      <c r="K10" s="26">
        <f>'RMU-IO'!K10+'RMU-ost'!K10</f>
        <v>0</v>
      </c>
      <c r="L10" s="86">
        <f t="shared" si="3"/>
        <v>0</v>
      </c>
    </row>
    <row r="11" spans="1:12" s="20" customFormat="1" ht="15" customHeight="1">
      <c r="A11" s="85">
        <v>4</v>
      </c>
      <c r="B11" s="19"/>
      <c r="C11" s="18" t="s">
        <v>8</v>
      </c>
      <c r="D11" s="107">
        <f t="shared" si="1"/>
        <v>0</v>
      </c>
      <c r="E11" s="50">
        <f>'RMU-IO'!E11+'RMU-ost'!E11</f>
        <v>0</v>
      </c>
      <c r="F11" s="25"/>
      <c r="G11" s="26">
        <v>0</v>
      </c>
      <c r="H11" s="62">
        <f t="shared" si="2"/>
        <v>0</v>
      </c>
      <c r="I11" s="50">
        <f>'RMU-IO'!I11+'RMU-ost'!I11</f>
        <v>0</v>
      </c>
      <c r="J11" s="25">
        <f>'RMU-IO'!J11+'RMU-ost'!J11</f>
        <v>0</v>
      </c>
      <c r="K11" s="26">
        <f>'RMU-IO'!K11+'RMU-ost'!K11</f>
        <v>0</v>
      </c>
      <c r="L11" s="86">
        <f t="shared" si="3"/>
        <v>0</v>
      </c>
    </row>
    <row r="12" spans="1:12" s="20" customFormat="1" ht="15" customHeight="1">
      <c r="A12" s="85">
        <v>5</v>
      </c>
      <c r="B12" s="19"/>
      <c r="C12" s="18" t="s">
        <v>19</v>
      </c>
      <c r="D12" s="107">
        <f t="shared" si="1"/>
        <v>0</v>
      </c>
      <c r="E12" s="50">
        <f>'RMU-IO'!E12+'RMU-ost'!E12</f>
        <v>0</v>
      </c>
      <c r="F12" s="25"/>
      <c r="G12" s="26">
        <f>'RMU-IO'!G12+'RMU-ost'!G12</f>
        <v>0</v>
      </c>
      <c r="H12" s="62">
        <f t="shared" si="2"/>
        <v>0</v>
      </c>
      <c r="I12" s="50">
        <v>0</v>
      </c>
      <c r="J12" s="25">
        <v>0</v>
      </c>
      <c r="K12" s="26">
        <f>'RMU-IO'!K12+'RMU-ost'!K12</f>
        <v>0</v>
      </c>
      <c r="L12" s="86">
        <f t="shared" si="3"/>
        <v>0</v>
      </c>
    </row>
    <row r="13" spans="1:12" s="20" customFormat="1" ht="15" customHeight="1">
      <c r="A13" s="85">
        <v>6</v>
      </c>
      <c r="B13" s="19"/>
      <c r="C13" s="18" t="s">
        <v>9</v>
      </c>
      <c r="D13" s="107">
        <f t="shared" si="1"/>
        <v>2200</v>
      </c>
      <c r="E13" s="51">
        <f>'RMU-IO'!E13+'RMU-ost'!E13</f>
        <v>0</v>
      </c>
      <c r="F13" s="48">
        <v>2200</v>
      </c>
      <c r="G13" s="49">
        <f>'RMU-IO'!G13+'RMU-ost'!G13</f>
        <v>0</v>
      </c>
      <c r="H13" s="63">
        <f t="shared" si="2"/>
        <v>2200</v>
      </c>
      <c r="I13" s="51">
        <f>'RMU-IO'!I13+'RMU-ost'!I13</f>
        <v>0</v>
      </c>
      <c r="J13" s="48">
        <f>'RMU-IO'!J13+'RMU-ost'!J13</f>
        <v>0</v>
      </c>
      <c r="K13" s="49">
        <f>'RMU-IO'!K13+'RMU-ost'!K13</f>
        <v>0</v>
      </c>
      <c r="L13" s="87">
        <f t="shared" si="3"/>
        <v>0</v>
      </c>
    </row>
    <row r="14" spans="1:12" s="20" customFormat="1" ht="15" customHeight="1">
      <c r="A14" s="88">
        <v>7</v>
      </c>
      <c r="B14" s="43"/>
      <c r="C14" s="44" t="s">
        <v>10</v>
      </c>
      <c r="D14" s="108">
        <f t="shared" si="1"/>
        <v>210</v>
      </c>
      <c r="E14" s="52">
        <f>'RMU-IO'!E14+'RMU-ost'!E14</f>
        <v>0</v>
      </c>
      <c r="F14" s="45">
        <v>210</v>
      </c>
      <c r="G14" s="46">
        <f>'RMU-IO'!G14+'RMU-ost'!G14</f>
        <v>0</v>
      </c>
      <c r="H14" s="64">
        <f t="shared" si="2"/>
        <v>210</v>
      </c>
      <c r="I14" s="52">
        <f>'RMU-IO'!I14+'RMU-ost'!I14</f>
        <v>0</v>
      </c>
      <c r="J14" s="45">
        <f>'RMU-IO'!J14+'RMU-ost'!J14</f>
        <v>0</v>
      </c>
      <c r="K14" s="46">
        <f>'RMU-IO'!K14+'RMU-ost'!K14</f>
        <v>0</v>
      </c>
      <c r="L14" s="89">
        <f t="shared" si="3"/>
        <v>0</v>
      </c>
    </row>
    <row r="15" spans="1:12" s="17" customFormat="1" ht="15" customHeight="1">
      <c r="A15" s="90">
        <v>8</v>
      </c>
      <c r="B15" s="21" t="s">
        <v>20</v>
      </c>
      <c r="C15" s="23"/>
      <c r="D15" s="109">
        <f t="shared" si="1"/>
        <v>3000</v>
      </c>
      <c r="E15" s="53">
        <v>1000</v>
      </c>
      <c r="F15" s="27">
        <v>2000</v>
      </c>
      <c r="G15" s="28">
        <v>0</v>
      </c>
      <c r="H15" s="65">
        <f t="shared" si="2"/>
        <v>3000</v>
      </c>
      <c r="I15" s="53">
        <v>0</v>
      </c>
      <c r="J15" s="27">
        <v>0</v>
      </c>
      <c r="K15" s="28">
        <f>'RMU-IO'!K15+'RMU-ost'!K15</f>
        <v>0</v>
      </c>
      <c r="L15" s="91">
        <f t="shared" si="3"/>
        <v>0</v>
      </c>
    </row>
    <row r="16" spans="1:12" s="17" customFormat="1" ht="15" customHeight="1">
      <c r="A16" s="90">
        <v>9</v>
      </c>
      <c r="B16" s="21" t="s">
        <v>11</v>
      </c>
      <c r="C16" s="23"/>
      <c r="D16" s="109">
        <f t="shared" si="1"/>
        <v>0</v>
      </c>
      <c r="E16" s="53">
        <f>'RMU-IO'!E16+'RMU-ost'!E16</f>
        <v>0</v>
      </c>
      <c r="F16" s="27">
        <f>'RMU-IO'!F16+'RMU-ost'!F16</f>
        <v>0</v>
      </c>
      <c r="G16" s="28">
        <f>'RMU-IO'!G16+'RMU-ost'!G16</f>
        <v>0</v>
      </c>
      <c r="H16" s="65">
        <f t="shared" si="2"/>
        <v>0</v>
      </c>
      <c r="I16" s="53">
        <v>0</v>
      </c>
      <c r="J16" s="27">
        <f>'RMU-IO'!J16+'RMU-ost'!J16</f>
        <v>0</v>
      </c>
      <c r="K16" s="28">
        <f>'RMU-IO'!K16+'RMU-ost'!K16</f>
        <v>0</v>
      </c>
      <c r="L16" s="91">
        <f t="shared" si="3"/>
        <v>0</v>
      </c>
    </row>
    <row r="17" spans="1:12" s="17" customFormat="1" ht="15" customHeight="1">
      <c r="A17" s="83">
        <v>10</v>
      </c>
      <c r="B17" s="22" t="s">
        <v>12</v>
      </c>
      <c r="C17" s="22"/>
      <c r="D17" s="109">
        <f t="shared" si="1"/>
        <v>180</v>
      </c>
      <c r="E17" s="54">
        <f>'RMU-IO'!E17+'RMU-ost'!E17</f>
        <v>0</v>
      </c>
      <c r="F17" s="29">
        <v>180</v>
      </c>
      <c r="G17" s="30">
        <v>0</v>
      </c>
      <c r="H17" s="66">
        <f t="shared" si="2"/>
        <v>180</v>
      </c>
      <c r="I17" s="54">
        <f>'RMU-IO'!I17+'RMU-ost'!I17</f>
        <v>0</v>
      </c>
      <c r="J17" s="29">
        <f>'RMU-IO'!J17+'RMU-ost'!J17</f>
        <v>0</v>
      </c>
      <c r="K17" s="30">
        <f>'RMU-IO'!K17+'RMU-ost'!K17</f>
        <v>0</v>
      </c>
      <c r="L17" s="92">
        <f t="shared" si="3"/>
        <v>0</v>
      </c>
    </row>
    <row r="18" spans="1:12" s="17" customFormat="1" ht="15" customHeight="1">
      <c r="A18" s="90">
        <v>11</v>
      </c>
      <c r="B18" s="23" t="s">
        <v>18</v>
      </c>
      <c r="C18" s="23"/>
      <c r="D18" s="110">
        <f t="shared" si="1"/>
        <v>0</v>
      </c>
      <c r="E18" s="54">
        <v>0</v>
      </c>
      <c r="F18" s="29">
        <v>0</v>
      </c>
      <c r="G18" s="30">
        <f>'RMU-IO'!G18+'RMU-ost'!G18</f>
        <v>0</v>
      </c>
      <c r="H18" s="66">
        <f t="shared" si="2"/>
        <v>0</v>
      </c>
      <c r="I18" s="54">
        <v>0</v>
      </c>
      <c r="J18" s="29">
        <v>0</v>
      </c>
      <c r="K18" s="30">
        <f>'RMU-IO'!K18+'RMU-ost'!K18</f>
        <v>0</v>
      </c>
      <c r="L18" s="92">
        <f t="shared" si="3"/>
        <v>0</v>
      </c>
    </row>
    <row r="19" spans="1:12" s="17" customFormat="1" ht="15" customHeight="1">
      <c r="A19" s="90">
        <v>12</v>
      </c>
      <c r="B19" s="23" t="s">
        <v>13</v>
      </c>
      <c r="C19" s="23"/>
      <c r="D19" s="110">
        <f t="shared" si="1"/>
        <v>0</v>
      </c>
      <c r="E19" s="54">
        <f>'RMU-IO'!E19+'RMU-ost'!E19</f>
        <v>0</v>
      </c>
      <c r="F19" s="29">
        <f>'RMU-IO'!F19+'RMU-ost'!F19</f>
        <v>0</v>
      </c>
      <c r="G19" s="30">
        <f>'RMU-IO'!G19+'RMU-ost'!G19</f>
        <v>0</v>
      </c>
      <c r="H19" s="66">
        <f t="shared" si="2"/>
        <v>0</v>
      </c>
      <c r="I19" s="54">
        <v>0</v>
      </c>
      <c r="J19" s="29">
        <f>'RMU-IO'!J19+'RMU-ost'!J19</f>
        <v>0</v>
      </c>
      <c r="K19" s="30">
        <f>'RMU-IO'!K19+'RMU-ost'!K19</f>
        <v>0</v>
      </c>
      <c r="L19" s="92">
        <f t="shared" si="3"/>
        <v>0</v>
      </c>
    </row>
    <row r="20" spans="1:12" s="17" customFormat="1" ht="15" customHeight="1" thickBot="1">
      <c r="A20" s="93">
        <v>13</v>
      </c>
      <c r="B20" s="94" t="s">
        <v>17</v>
      </c>
      <c r="C20" s="94"/>
      <c r="D20" s="111">
        <f t="shared" si="1"/>
        <v>0</v>
      </c>
      <c r="E20" s="95">
        <f>'RMU-IO'!E20+'RMU-ost'!E20</f>
        <v>0</v>
      </c>
      <c r="F20" s="96">
        <f>'RMU-IO'!F20+'RMU-ost'!F20</f>
        <v>0</v>
      </c>
      <c r="G20" s="97">
        <f>'RMU-IO'!G20+'RMU-ost'!G20</f>
        <v>0</v>
      </c>
      <c r="H20" s="98">
        <f t="shared" si="2"/>
        <v>0</v>
      </c>
      <c r="I20" s="95">
        <f>'RMU-IO'!I20+'RMU-ost'!I20</f>
        <v>0</v>
      </c>
      <c r="J20" s="96">
        <f>'RMU-IO'!J20+'RMU-ost'!J20</f>
        <v>0</v>
      </c>
      <c r="K20" s="97">
        <f>'RMU-IO'!K20+'RMU-ost'!K20</f>
        <v>0</v>
      </c>
      <c r="L20" s="99">
        <f t="shared" si="3"/>
        <v>0</v>
      </c>
    </row>
    <row r="21" spans="1:12" s="112" customFormat="1" ht="12">
      <c r="A21" s="24" t="s">
        <v>33</v>
      </c>
      <c r="B21" s="24" t="s">
        <v>32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s="112" customFormat="1" ht="12">
      <c r="A22" s="24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4" s="2" customFormat="1" ht="12">
      <c r="A23" s="24" t="s">
        <v>16</v>
      </c>
      <c r="B23" s="24" t="s">
        <v>215</v>
      </c>
      <c r="C23" s="24"/>
      <c r="D23" s="24"/>
    </row>
    <row r="24" spans="2:4" s="2" customFormat="1" ht="12">
      <c r="B24" s="2" t="s">
        <v>216</v>
      </c>
      <c r="D24" s="345">
        <v>342</v>
      </c>
    </row>
    <row r="25" spans="1:4" s="24" customFormat="1" ht="12">
      <c r="A25" s="2"/>
      <c r="B25" s="2" t="s">
        <v>202</v>
      </c>
      <c r="C25" s="2"/>
      <c r="D25" s="347">
        <v>1866</v>
      </c>
    </row>
    <row r="26" spans="1:4" ht="12.75">
      <c r="A26" s="24"/>
      <c r="B26" s="24"/>
      <c r="C26" s="24"/>
      <c r="D26" s="346">
        <f>SUM(D24:D25)</f>
        <v>2208</v>
      </c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scale="90" r:id="rId1"/>
  <headerFooter alignWithMargins="0">
    <oddHeader>&amp;L&amp;"Arial CE,kurzíva\&amp;11Osnova rozpočtu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40"/>
  <dimension ref="A2:L26"/>
  <sheetViews>
    <sheetView workbookViewId="0" topLeftCell="A10">
      <selection activeCell="G49" sqref="G49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5" t="s">
        <v>15</v>
      </c>
    </row>
    <row r="3" spans="1:12" s="1" customFormat="1" ht="15" customHeight="1">
      <c r="A3" s="73"/>
      <c r="B3" s="74"/>
      <c r="C3" s="100"/>
      <c r="D3" s="366" t="s">
        <v>25</v>
      </c>
      <c r="E3" s="367"/>
      <c r="F3" s="367"/>
      <c r="G3" s="367"/>
      <c r="H3" s="367"/>
      <c r="I3" s="367"/>
      <c r="J3" s="367"/>
      <c r="K3" s="367"/>
      <c r="L3" s="368"/>
    </row>
    <row r="4" spans="1:12" s="1" customFormat="1" ht="12.75">
      <c r="A4" s="75"/>
      <c r="B4" s="369" t="s">
        <v>184</v>
      </c>
      <c r="C4" s="370"/>
      <c r="D4" s="101"/>
      <c r="E4" s="372" t="s">
        <v>23</v>
      </c>
      <c r="F4" s="373"/>
      <c r="G4" s="373"/>
      <c r="H4" s="374"/>
      <c r="I4" s="372" t="s">
        <v>24</v>
      </c>
      <c r="J4" s="373"/>
      <c r="K4" s="373"/>
      <c r="L4" s="375"/>
    </row>
    <row r="5" spans="1:12" s="1" customFormat="1" ht="12.75">
      <c r="A5" s="75"/>
      <c r="B5" s="371"/>
      <c r="C5" s="370"/>
      <c r="D5" s="101" t="s">
        <v>1</v>
      </c>
      <c r="E5" s="3"/>
      <c r="F5" s="4" t="s">
        <v>2</v>
      </c>
      <c r="G5" s="5"/>
      <c r="H5" s="68" t="s">
        <v>22</v>
      </c>
      <c r="I5" s="3"/>
      <c r="J5" s="4" t="s">
        <v>2</v>
      </c>
      <c r="K5" s="5"/>
      <c r="L5" s="76" t="s">
        <v>22</v>
      </c>
    </row>
    <row r="6" spans="1:12" s="14" customFormat="1" ht="12.75">
      <c r="A6" s="77"/>
      <c r="B6" s="67" t="s">
        <v>3</v>
      </c>
      <c r="C6" s="6" t="s">
        <v>44</v>
      </c>
      <c r="D6" s="102" t="s">
        <v>28</v>
      </c>
      <c r="E6" s="7" t="s">
        <v>4</v>
      </c>
      <c r="F6" s="8" t="s">
        <v>5</v>
      </c>
      <c r="G6" s="9" t="s">
        <v>6</v>
      </c>
      <c r="H6" s="59" t="s">
        <v>26</v>
      </c>
      <c r="I6" s="7" t="s">
        <v>4</v>
      </c>
      <c r="J6" s="8" t="s">
        <v>5</v>
      </c>
      <c r="K6" s="9" t="s">
        <v>6</v>
      </c>
      <c r="L6" s="78" t="s">
        <v>27</v>
      </c>
    </row>
    <row r="7" spans="1:12" s="16" customFormat="1" ht="19.5" customHeight="1">
      <c r="A7" s="79"/>
      <c r="B7" s="10"/>
      <c r="C7" s="10"/>
      <c r="D7" s="103">
        <v>1</v>
      </c>
      <c r="E7" s="11">
        <v>2</v>
      </c>
      <c r="F7" s="12">
        <v>3</v>
      </c>
      <c r="G7" s="13">
        <v>4</v>
      </c>
      <c r="H7" s="60">
        <v>5</v>
      </c>
      <c r="I7" s="11">
        <v>6</v>
      </c>
      <c r="J7" s="12">
        <v>7</v>
      </c>
      <c r="K7" s="13">
        <v>8</v>
      </c>
      <c r="L7" s="80">
        <v>9</v>
      </c>
    </row>
    <row r="8" spans="1:12" s="17" customFormat="1" ht="15" customHeight="1">
      <c r="A8" s="81">
        <v>1</v>
      </c>
      <c r="B8" s="15" t="s">
        <v>30</v>
      </c>
      <c r="C8" s="15"/>
      <c r="D8" s="104">
        <f aca="true" t="shared" si="0" ref="D8:L8">SUM(D15:D20)+D9</f>
        <v>10020</v>
      </c>
      <c r="E8" s="70">
        <f t="shared" si="0"/>
        <v>3886</v>
      </c>
      <c r="F8" s="71">
        <f t="shared" si="0"/>
        <v>5634</v>
      </c>
      <c r="G8" s="72">
        <f t="shared" si="0"/>
        <v>500</v>
      </c>
      <c r="H8" s="69">
        <f t="shared" si="0"/>
        <v>10020</v>
      </c>
      <c r="I8" s="70">
        <f t="shared" si="0"/>
        <v>0</v>
      </c>
      <c r="J8" s="71">
        <f t="shared" si="0"/>
        <v>0</v>
      </c>
      <c r="K8" s="72">
        <f t="shared" si="0"/>
        <v>0</v>
      </c>
      <c r="L8" s="82">
        <f t="shared" si="0"/>
        <v>0</v>
      </c>
    </row>
    <row r="9" spans="1:12" s="17" customFormat="1" ht="15" customHeight="1">
      <c r="A9" s="83">
        <v>2</v>
      </c>
      <c r="B9" s="22" t="s">
        <v>29</v>
      </c>
      <c r="C9" s="47"/>
      <c r="D9" s="105">
        <f aca="true" t="shared" si="1" ref="D9:D20">H9+L9</f>
        <v>2473</v>
      </c>
      <c r="E9" s="56">
        <f>'RMU-IO'!E10</f>
        <v>0</v>
      </c>
      <c r="F9" s="57">
        <f>SUM(F10:F14)</f>
        <v>2473</v>
      </c>
      <c r="G9" s="58">
        <f>SUM(G10:G14)</f>
        <v>0</v>
      </c>
      <c r="H9" s="61">
        <f aca="true" t="shared" si="2" ref="H9:H20">SUM(E9:G9)</f>
        <v>2473</v>
      </c>
      <c r="I9" s="56">
        <v>0</v>
      </c>
      <c r="J9" s="57">
        <f>SUM(J10:J14)</f>
        <v>0</v>
      </c>
      <c r="K9" s="58">
        <f>SUM(K10:K14)</f>
        <v>0</v>
      </c>
      <c r="L9" s="84">
        <f aca="true" t="shared" si="3" ref="L9:L20">SUM(I9:K9)</f>
        <v>0</v>
      </c>
    </row>
    <row r="10" spans="1:12" s="20" customFormat="1" ht="15" customHeight="1">
      <c r="A10" s="85">
        <v>3</v>
      </c>
      <c r="B10" s="19"/>
      <c r="C10" s="18" t="s">
        <v>7</v>
      </c>
      <c r="D10" s="106">
        <f t="shared" si="1"/>
        <v>1748</v>
      </c>
      <c r="E10" s="50">
        <f>'RMU-IO'!E10+'RMU-ost'!E10</f>
        <v>0</v>
      </c>
      <c r="F10" s="25">
        <v>1748</v>
      </c>
      <c r="G10" s="26">
        <f>'RMU-IO'!G10+'RMU-ost'!G10</f>
        <v>0</v>
      </c>
      <c r="H10" s="62">
        <f t="shared" si="2"/>
        <v>1748</v>
      </c>
      <c r="I10" s="50">
        <f>'RMU-IO'!I10+'RMU-ost'!I10</f>
        <v>0</v>
      </c>
      <c r="J10" s="25">
        <f>'RMU-IO'!J10+'RMU-ost'!J10</f>
        <v>0</v>
      </c>
      <c r="K10" s="26">
        <f>'RMU-IO'!K10+'RMU-ost'!K10</f>
        <v>0</v>
      </c>
      <c r="L10" s="86">
        <f t="shared" si="3"/>
        <v>0</v>
      </c>
    </row>
    <row r="11" spans="1:12" s="20" customFormat="1" ht="15" customHeight="1">
      <c r="A11" s="85">
        <v>4</v>
      </c>
      <c r="B11" s="19"/>
      <c r="C11" s="18" t="s">
        <v>8</v>
      </c>
      <c r="D11" s="107">
        <f t="shared" si="1"/>
        <v>0</v>
      </c>
      <c r="E11" s="50">
        <f>'RMU-IO'!E11+'RMU-ost'!E11</f>
        <v>0</v>
      </c>
      <c r="F11" s="25">
        <v>0</v>
      </c>
      <c r="G11" s="26">
        <v>0</v>
      </c>
      <c r="H11" s="62">
        <f t="shared" si="2"/>
        <v>0</v>
      </c>
      <c r="I11" s="50">
        <f>'RMU-IO'!I11+'RMU-ost'!I11</f>
        <v>0</v>
      </c>
      <c r="J11" s="25">
        <f>'RMU-IO'!J11+'RMU-ost'!J11</f>
        <v>0</v>
      </c>
      <c r="K11" s="26">
        <f>'RMU-IO'!K11+'RMU-ost'!K11</f>
        <v>0</v>
      </c>
      <c r="L11" s="86">
        <f t="shared" si="3"/>
        <v>0</v>
      </c>
    </row>
    <row r="12" spans="1:12" s="20" customFormat="1" ht="15" customHeight="1">
      <c r="A12" s="85">
        <v>5</v>
      </c>
      <c r="B12" s="19"/>
      <c r="C12" s="18" t="s">
        <v>19</v>
      </c>
      <c r="D12" s="107">
        <f t="shared" si="1"/>
        <v>0</v>
      </c>
      <c r="E12" s="50">
        <f>'RMU-IO'!E12+'RMU-ost'!E12</f>
        <v>0</v>
      </c>
      <c r="F12" s="25">
        <f>'RMU-IO'!F12+'RMU-ost'!F12</f>
        <v>0</v>
      </c>
      <c r="G12" s="26">
        <f>'RMU-IO'!G12+'RMU-ost'!G12</f>
        <v>0</v>
      </c>
      <c r="H12" s="62">
        <f t="shared" si="2"/>
        <v>0</v>
      </c>
      <c r="I12" s="50">
        <v>0</v>
      </c>
      <c r="J12" s="25">
        <v>0</v>
      </c>
      <c r="K12" s="26">
        <f>'RMU-IO'!K12+'RMU-ost'!K12</f>
        <v>0</v>
      </c>
      <c r="L12" s="86">
        <f t="shared" si="3"/>
        <v>0</v>
      </c>
    </row>
    <row r="13" spans="1:12" s="20" customFormat="1" ht="15" customHeight="1">
      <c r="A13" s="85">
        <v>6</v>
      </c>
      <c r="B13" s="19"/>
      <c r="C13" s="18" t="s">
        <v>9</v>
      </c>
      <c r="D13" s="107">
        <f t="shared" si="1"/>
        <v>725</v>
      </c>
      <c r="E13" s="51">
        <f>'RMU-IO'!E13+'RMU-ost'!E13</f>
        <v>0</v>
      </c>
      <c r="F13" s="48">
        <v>725</v>
      </c>
      <c r="G13" s="49">
        <f>'RMU-IO'!G13+'RMU-ost'!G13</f>
        <v>0</v>
      </c>
      <c r="H13" s="63">
        <f t="shared" si="2"/>
        <v>725</v>
      </c>
      <c r="I13" s="51">
        <f>'RMU-IO'!I13+'RMU-ost'!I13</f>
        <v>0</v>
      </c>
      <c r="J13" s="48">
        <f>'RMU-IO'!J13+'RMU-ost'!J13</f>
        <v>0</v>
      </c>
      <c r="K13" s="49">
        <f>'RMU-IO'!K13+'RMU-ost'!K13</f>
        <v>0</v>
      </c>
      <c r="L13" s="87">
        <f t="shared" si="3"/>
        <v>0</v>
      </c>
    </row>
    <row r="14" spans="1:12" s="20" customFormat="1" ht="15" customHeight="1">
      <c r="A14" s="88">
        <v>7</v>
      </c>
      <c r="B14" s="43"/>
      <c r="C14" s="44" t="s">
        <v>10</v>
      </c>
      <c r="D14" s="108">
        <f t="shared" si="1"/>
        <v>0</v>
      </c>
      <c r="E14" s="52">
        <f>'RMU-IO'!E14+'RMU-ost'!E14</f>
        <v>0</v>
      </c>
      <c r="F14" s="45">
        <f>'RMU-IO'!F14+'RMU-ost'!F14</f>
        <v>0</v>
      </c>
      <c r="G14" s="46">
        <f>'RMU-IO'!G14+'RMU-ost'!G14</f>
        <v>0</v>
      </c>
      <c r="H14" s="64">
        <f t="shared" si="2"/>
        <v>0</v>
      </c>
      <c r="I14" s="52">
        <f>'RMU-IO'!I14+'RMU-ost'!I14</f>
        <v>0</v>
      </c>
      <c r="J14" s="45">
        <f>'RMU-IO'!J14+'RMU-ost'!J14</f>
        <v>0</v>
      </c>
      <c r="K14" s="46">
        <f>'RMU-IO'!K14+'RMU-ost'!K14</f>
        <v>0</v>
      </c>
      <c r="L14" s="89">
        <f t="shared" si="3"/>
        <v>0</v>
      </c>
    </row>
    <row r="15" spans="1:12" s="17" customFormat="1" ht="15" customHeight="1">
      <c r="A15" s="90">
        <v>8</v>
      </c>
      <c r="B15" s="21" t="s">
        <v>20</v>
      </c>
      <c r="C15" s="23"/>
      <c r="D15" s="109">
        <f t="shared" si="1"/>
        <v>500</v>
      </c>
      <c r="E15" s="53">
        <v>0</v>
      </c>
      <c r="F15" s="27">
        <f>'RMU-IO'!F15+'RMU-ost'!F15</f>
        <v>0</v>
      </c>
      <c r="G15" s="28">
        <v>500</v>
      </c>
      <c r="H15" s="65">
        <f t="shared" si="2"/>
        <v>500</v>
      </c>
      <c r="I15" s="53">
        <v>0</v>
      </c>
      <c r="J15" s="27">
        <v>0</v>
      </c>
      <c r="K15" s="28">
        <f>'RMU-IO'!K15+'RMU-ost'!K15</f>
        <v>0</v>
      </c>
      <c r="L15" s="91">
        <f t="shared" si="3"/>
        <v>0</v>
      </c>
    </row>
    <row r="16" spans="1:12" s="17" customFormat="1" ht="15" customHeight="1">
      <c r="A16" s="90">
        <v>9</v>
      </c>
      <c r="B16" s="21" t="s">
        <v>11</v>
      </c>
      <c r="C16" s="23"/>
      <c r="D16" s="109">
        <f t="shared" si="1"/>
        <v>0</v>
      </c>
      <c r="E16" s="53">
        <f>'RMU-IO'!E16+'RMU-ost'!E16</f>
        <v>0</v>
      </c>
      <c r="F16" s="27">
        <f>'RMU-IO'!F16+'RMU-ost'!F16</f>
        <v>0</v>
      </c>
      <c r="G16" s="28">
        <f>'RMU-IO'!G16+'RMU-ost'!G16</f>
        <v>0</v>
      </c>
      <c r="H16" s="65">
        <f t="shared" si="2"/>
        <v>0</v>
      </c>
      <c r="I16" s="53">
        <v>0</v>
      </c>
      <c r="J16" s="27">
        <f>'RMU-IO'!J16+'RMU-ost'!J16</f>
        <v>0</v>
      </c>
      <c r="K16" s="28">
        <f>'RMU-IO'!K16+'RMU-ost'!K16</f>
        <v>0</v>
      </c>
      <c r="L16" s="91">
        <f t="shared" si="3"/>
        <v>0</v>
      </c>
    </row>
    <row r="17" spans="1:12" s="17" customFormat="1" ht="15" customHeight="1">
      <c r="A17" s="83">
        <v>10</v>
      </c>
      <c r="B17" s="22" t="s">
        <v>12</v>
      </c>
      <c r="C17" s="22"/>
      <c r="D17" s="109">
        <f t="shared" si="1"/>
        <v>0</v>
      </c>
      <c r="E17" s="54">
        <f>'RMU-IO'!E17+'RMU-ost'!E17</f>
        <v>0</v>
      </c>
      <c r="F17" s="29">
        <f>'RMU-IO'!F17+'RMU-ost'!F17</f>
        <v>0</v>
      </c>
      <c r="G17" s="30">
        <f>'RMU-IO'!G17+'RMU-ost'!G17</f>
        <v>0</v>
      </c>
      <c r="H17" s="66">
        <f t="shared" si="2"/>
        <v>0</v>
      </c>
      <c r="I17" s="54">
        <f>'RMU-IO'!I17+'RMU-ost'!I17</f>
        <v>0</v>
      </c>
      <c r="J17" s="29">
        <f>'RMU-IO'!J17+'RMU-ost'!J17</f>
        <v>0</v>
      </c>
      <c r="K17" s="30">
        <f>'RMU-IO'!K17+'RMU-ost'!K17</f>
        <v>0</v>
      </c>
      <c r="L17" s="92">
        <f t="shared" si="3"/>
        <v>0</v>
      </c>
    </row>
    <row r="18" spans="1:12" s="17" customFormat="1" ht="15" customHeight="1">
      <c r="A18" s="90">
        <v>11</v>
      </c>
      <c r="B18" s="23" t="s">
        <v>18</v>
      </c>
      <c r="C18" s="23"/>
      <c r="D18" s="110">
        <f t="shared" si="1"/>
        <v>7047</v>
      </c>
      <c r="E18" s="54">
        <v>3886</v>
      </c>
      <c r="F18" s="29">
        <v>3161</v>
      </c>
      <c r="G18" s="30">
        <f>'RMU-IO'!G18+'RMU-ost'!G18</f>
        <v>0</v>
      </c>
      <c r="H18" s="66">
        <f t="shared" si="2"/>
        <v>7047</v>
      </c>
      <c r="I18" s="54">
        <v>0</v>
      </c>
      <c r="J18" s="29">
        <v>0</v>
      </c>
      <c r="K18" s="30">
        <f>'RMU-IO'!K18+'RMU-ost'!K18</f>
        <v>0</v>
      </c>
      <c r="L18" s="92">
        <f t="shared" si="3"/>
        <v>0</v>
      </c>
    </row>
    <row r="19" spans="1:12" s="17" customFormat="1" ht="15" customHeight="1">
      <c r="A19" s="90">
        <v>12</v>
      </c>
      <c r="B19" s="23" t="s">
        <v>13</v>
      </c>
      <c r="C19" s="23"/>
      <c r="D19" s="110">
        <f t="shared" si="1"/>
        <v>0</v>
      </c>
      <c r="E19" s="54">
        <f>'RMU-IO'!E19+'RMU-ost'!E19</f>
        <v>0</v>
      </c>
      <c r="F19" s="29">
        <f>'RMU-IO'!F19+'RMU-ost'!F19</f>
        <v>0</v>
      </c>
      <c r="G19" s="30">
        <f>'RMU-IO'!G19+'RMU-ost'!G19</f>
        <v>0</v>
      </c>
      <c r="H19" s="66">
        <f t="shared" si="2"/>
        <v>0</v>
      </c>
      <c r="I19" s="54">
        <v>0</v>
      </c>
      <c r="J19" s="29">
        <f>'RMU-IO'!J19+'RMU-ost'!J19</f>
        <v>0</v>
      </c>
      <c r="K19" s="30">
        <f>'RMU-IO'!K19+'RMU-ost'!K19</f>
        <v>0</v>
      </c>
      <c r="L19" s="92">
        <f t="shared" si="3"/>
        <v>0</v>
      </c>
    </row>
    <row r="20" spans="1:12" s="17" customFormat="1" ht="15" customHeight="1" thickBot="1">
      <c r="A20" s="93">
        <v>13</v>
      </c>
      <c r="B20" s="94" t="s">
        <v>17</v>
      </c>
      <c r="C20" s="94"/>
      <c r="D20" s="111">
        <f t="shared" si="1"/>
        <v>0</v>
      </c>
      <c r="E20" s="95">
        <f>'RMU-IO'!E20+'RMU-ost'!E20</f>
        <v>0</v>
      </c>
      <c r="F20" s="96">
        <f>'RMU-IO'!F20+'RMU-ost'!F20</f>
        <v>0</v>
      </c>
      <c r="G20" s="97">
        <f>'RMU-IO'!G20+'RMU-ost'!G20</f>
        <v>0</v>
      </c>
      <c r="H20" s="98">
        <f t="shared" si="2"/>
        <v>0</v>
      </c>
      <c r="I20" s="95">
        <f>'RMU-IO'!I20+'RMU-ost'!I20</f>
        <v>0</v>
      </c>
      <c r="J20" s="96">
        <f>'RMU-IO'!J20+'RMU-ost'!J20</f>
        <v>0</v>
      </c>
      <c r="K20" s="97">
        <f>'RMU-IO'!K20+'RMU-ost'!K20</f>
        <v>0</v>
      </c>
      <c r="L20" s="99">
        <f t="shared" si="3"/>
        <v>0</v>
      </c>
    </row>
    <row r="21" spans="1:12" s="112" customFormat="1" ht="12">
      <c r="A21" s="24" t="s">
        <v>33</v>
      </c>
      <c r="B21" s="24" t="s">
        <v>32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s="112" customFormat="1" ht="12">
      <c r="A22" s="24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4" s="2" customFormat="1" ht="12">
      <c r="A23" s="24" t="s">
        <v>16</v>
      </c>
      <c r="B23" s="24" t="s">
        <v>215</v>
      </c>
      <c r="C23" s="24"/>
      <c r="D23" s="24"/>
    </row>
    <row r="24" spans="2:4" s="2" customFormat="1" ht="12">
      <c r="B24" s="2" t="s">
        <v>216</v>
      </c>
      <c r="D24" s="345">
        <v>3886</v>
      </c>
    </row>
    <row r="25" spans="1:4" s="24" customFormat="1" ht="12">
      <c r="A25" s="2"/>
      <c r="B25" s="2" t="s">
        <v>202</v>
      </c>
      <c r="C25" s="2"/>
      <c r="D25" s="347">
        <v>3168</v>
      </c>
    </row>
    <row r="26" spans="1:4" ht="12.75">
      <c r="A26" s="24"/>
      <c r="B26" s="24"/>
      <c r="C26" s="24"/>
      <c r="D26" s="346">
        <f>SUM(D24:D25)</f>
        <v>7054</v>
      </c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scale="90" r:id="rId1"/>
  <headerFooter alignWithMargins="0">
    <oddHeader>&amp;L&amp;"Arial CE,kurzíva\&amp;11Osnova rozpočtu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9"/>
  <dimension ref="A2:L26"/>
  <sheetViews>
    <sheetView workbookViewId="0" topLeftCell="A1">
      <selection activeCell="D26" sqref="D26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5" t="s">
        <v>15</v>
      </c>
    </row>
    <row r="3" spans="1:12" s="1" customFormat="1" ht="15" customHeight="1">
      <c r="A3" s="73"/>
      <c r="B3" s="74"/>
      <c r="C3" s="100"/>
      <c r="D3" s="366" t="s">
        <v>25</v>
      </c>
      <c r="E3" s="367"/>
      <c r="F3" s="367"/>
      <c r="G3" s="367"/>
      <c r="H3" s="367"/>
      <c r="I3" s="367"/>
      <c r="J3" s="367"/>
      <c r="K3" s="367"/>
      <c r="L3" s="368"/>
    </row>
    <row r="4" spans="1:12" s="1" customFormat="1" ht="12.75">
      <c r="A4" s="75"/>
      <c r="B4" s="369" t="s">
        <v>184</v>
      </c>
      <c r="C4" s="370"/>
      <c r="D4" s="101"/>
      <c r="E4" s="372" t="s">
        <v>23</v>
      </c>
      <c r="F4" s="373"/>
      <c r="G4" s="373"/>
      <c r="H4" s="374"/>
      <c r="I4" s="372" t="s">
        <v>24</v>
      </c>
      <c r="J4" s="373"/>
      <c r="K4" s="373"/>
      <c r="L4" s="375"/>
    </row>
    <row r="5" spans="1:12" s="1" customFormat="1" ht="12.75">
      <c r="A5" s="75"/>
      <c r="B5" s="371"/>
      <c r="C5" s="370"/>
      <c r="D5" s="101" t="s">
        <v>1</v>
      </c>
      <c r="E5" s="3"/>
      <c r="F5" s="4" t="s">
        <v>2</v>
      </c>
      <c r="G5" s="5"/>
      <c r="H5" s="68" t="s">
        <v>22</v>
      </c>
      <c r="I5" s="3"/>
      <c r="J5" s="4" t="s">
        <v>2</v>
      </c>
      <c r="K5" s="5"/>
      <c r="L5" s="76" t="s">
        <v>22</v>
      </c>
    </row>
    <row r="6" spans="1:12" s="14" customFormat="1" ht="12.75">
      <c r="A6" s="77"/>
      <c r="B6" s="67" t="s">
        <v>3</v>
      </c>
      <c r="C6" s="6" t="s">
        <v>43</v>
      </c>
      <c r="D6" s="102" t="s">
        <v>28</v>
      </c>
      <c r="E6" s="7" t="s">
        <v>4</v>
      </c>
      <c r="F6" s="8" t="s">
        <v>5</v>
      </c>
      <c r="G6" s="9" t="s">
        <v>6</v>
      </c>
      <c r="H6" s="59" t="s">
        <v>26</v>
      </c>
      <c r="I6" s="7" t="s">
        <v>4</v>
      </c>
      <c r="J6" s="8" t="s">
        <v>5</v>
      </c>
      <c r="K6" s="9" t="s">
        <v>6</v>
      </c>
      <c r="L6" s="78" t="s">
        <v>27</v>
      </c>
    </row>
    <row r="7" spans="1:12" s="16" customFormat="1" ht="19.5" customHeight="1">
      <c r="A7" s="79"/>
      <c r="B7" s="10"/>
      <c r="C7" s="10"/>
      <c r="D7" s="103">
        <v>1</v>
      </c>
      <c r="E7" s="11">
        <v>2</v>
      </c>
      <c r="F7" s="12">
        <v>3</v>
      </c>
      <c r="G7" s="13">
        <v>4</v>
      </c>
      <c r="H7" s="60">
        <v>5</v>
      </c>
      <c r="I7" s="11">
        <v>6</v>
      </c>
      <c r="J7" s="12">
        <v>7</v>
      </c>
      <c r="K7" s="13">
        <v>8</v>
      </c>
      <c r="L7" s="80">
        <v>9</v>
      </c>
    </row>
    <row r="8" spans="1:12" s="17" customFormat="1" ht="15" customHeight="1">
      <c r="A8" s="81">
        <v>1</v>
      </c>
      <c r="B8" s="15" t="s">
        <v>30</v>
      </c>
      <c r="C8" s="15"/>
      <c r="D8" s="104">
        <f aca="true" t="shared" si="0" ref="D8:L8">SUM(D15:D20)+D9</f>
        <v>1040</v>
      </c>
      <c r="E8" s="70">
        <f t="shared" si="0"/>
        <v>0</v>
      </c>
      <c r="F8" s="71">
        <f t="shared" si="0"/>
        <v>840</v>
      </c>
      <c r="G8" s="72">
        <f t="shared" si="0"/>
        <v>200</v>
      </c>
      <c r="H8" s="69">
        <f t="shared" si="0"/>
        <v>1040</v>
      </c>
      <c r="I8" s="70">
        <f t="shared" si="0"/>
        <v>0</v>
      </c>
      <c r="J8" s="71">
        <f t="shared" si="0"/>
        <v>0</v>
      </c>
      <c r="K8" s="72">
        <f t="shared" si="0"/>
        <v>0</v>
      </c>
      <c r="L8" s="82">
        <f t="shared" si="0"/>
        <v>0</v>
      </c>
    </row>
    <row r="9" spans="1:12" s="17" customFormat="1" ht="15" customHeight="1">
      <c r="A9" s="83">
        <v>2</v>
      </c>
      <c r="B9" s="22" t="s">
        <v>29</v>
      </c>
      <c r="C9" s="47"/>
      <c r="D9" s="105">
        <f aca="true" t="shared" si="1" ref="D9:D20">H9+L9</f>
        <v>200</v>
      </c>
      <c r="E9" s="56">
        <f>'RMU-IO'!E10</f>
        <v>0</v>
      </c>
      <c r="F9" s="57">
        <f>SUM(F10:F14)</f>
        <v>0</v>
      </c>
      <c r="G9" s="58">
        <f>SUM(G10:G14)</f>
        <v>200</v>
      </c>
      <c r="H9" s="61">
        <f aca="true" t="shared" si="2" ref="H9:H20">SUM(E9:G9)</f>
        <v>200</v>
      </c>
      <c r="I9" s="56">
        <v>0</v>
      </c>
      <c r="J9" s="57">
        <f>SUM(J10:J14)</f>
        <v>0</v>
      </c>
      <c r="K9" s="58">
        <f>SUM(K10:K14)</f>
        <v>0</v>
      </c>
      <c r="L9" s="84">
        <f aca="true" t="shared" si="3" ref="L9:L20">SUM(I9:K9)</f>
        <v>0</v>
      </c>
    </row>
    <row r="10" spans="1:12" s="20" customFormat="1" ht="15" customHeight="1">
      <c r="A10" s="85">
        <v>3</v>
      </c>
      <c r="B10" s="19"/>
      <c r="C10" s="18" t="s">
        <v>7</v>
      </c>
      <c r="D10" s="106">
        <f t="shared" si="1"/>
        <v>0</v>
      </c>
      <c r="E10" s="50">
        <f>'RMU-IO'!E10+'RMU-ost'!E10</f>
        <v>0</v>
      </c>
      <c r="F10" s="25">
        <v>0</v>
      </c>
      <c r="G10" s="26">
        <f>'RMU-IO'!G10+'RMU-ost'!G10</f>
        <v>0</v>
      </c>
      <c r="H10" s="62">
        <f t="shared" si="2"/>
        <v>0</v>
      </c>
      <c r="I10" s="50">
        <f>'RMU-IO'!I10+'RMU-ost'!I10</f>
        <v>0</v>
      </c>
      <c r="J10" s="25">
        <f>'RMU-IO'!J10+'RMU-ost'!J10</f>
        <v>0</v>
      </c>
      <c r="K10" s="26">
        <f>'RMU-IO'!K10+'RMU-ost'!K10</f>
        <v>0</v>
      </c>
      <c r="L10" s="86">
        <f t="shared" si="3"/>
        <v>0</v>
      </c>
    </row>
    <row r="11" spans="1:12" s="20" customFormat="1" ht="15" customHeight="1">
      <c r="A11" s="85">
        <v>4</v>
      </c>
      <c r="B11" s="19"/>
      <c r="C11" s="18" t="s">
        <v>8</v>
      </c>
      <c r="D11" s="107">
        <f t="shared" si="1"/>
        <v>200</v>
      </c>
      <c r="E11" s="50">
        <f>'RMU-IO'!E11+'RMU-ost'!E11</f>
        <v>0</v>
      </c>
      <c r="F11" s="25">
        <v>0</v>
      </c>
      <c r="G11" s="26">
        <v>200</v>
      </c>
      <c r="H11" s="62">
        <f t="shared" si="2"/>
        <v>200</v>
      </c>
      <c r="I11" s="50">
        <f>'RMU-IO'!I11+'RMU-ost'!I11</f>
        <v>0</v>
      </c>
      <c r="J11" s="25">
        <f>'RMU-IO'!J11+'RMU-ost'!J11</f>
        <v>0</v>
      </c>
      <c r="K11" s="26">
        <f>'RMU-IO'!K11+'RMU-ost'!K11</f>
        <v>0</v>
      </c>
      <c r="L11" s="86">
        <f t="shared" si="3"/>
        <v>0</v>
      </c>
    </row>
    <row r="12" spans="1:12" s="20" customFormat="1" ht="15" customHeight="1">
      <c r="A12" s="85">
        <v>5</v>
      </c>
      <c r="B12" s="19"/>
      <c r="C12" s="18" t="s">
        <v>19</v>
      </c>
      <c r="D12" s="107">
        <f t="shared" si="1"/>
        <v>0</v>
      </c>
      <c r="E12" s="50">
        <f>'RMU-IO'!E12+'RMU-ost'!E12</f>
        <v>0</v>
      </c>
      <c r="F12" s="25">
        <f>'RMU-IO'!F12+'RMU-ost'!F12</f>
        <v>0</v>
      </c>
      <c r="G12" s="26">
        <f>'RMU-IO'!G12+'RMU-ost'!G12</f>
        <v>0</v>
      </c>
      <c r="H12" s="62">
        <f t="shared" si="2"/>
        <v>0</v>
      </c>
      <c r="I12" s="50">
        <v>0</v>
      </c>
      <c r="J12" s="25">
        <v>0</v>
      </c>
      <c r="K12" s="26">
        <f>'RMU-IO'!K12+'RMU-ost'!K12</f>
        <v>0</v>
      </c>
      <c r="L12" s="86">
        <f t="shared" si="3"/>
        <v>0</v>
      </c>
    </row>
    <row r="13" spans="1:12" s="20" customFormat="1" ht="15" customHeight="1">
      <c r="A13" s="85">
        <v>6</v>
      </c>
      <c r="B13" s="19"/>
      <c r="C13" s="18" t="s">
        <v>9</v>
      </c>
      <c r="D13" s="107">
        <f t="shared" si="1"/>
        <v>0</v>
      </c>
      <c r="E13" s="51">
        <f>'RMU-IO'!E13+'RMU-ost'!E13</f>
        <v>0</v>
      </c>
      <c r="F13" s="48">
        <f>'RMU-IO'!F13+'RMU-ost'!F13</f>
        <v>0</v>
      </c>
      <c r="G13" s="49">
        <f>'RMU-IO'!G13+'RMU-ost'!G13</f>
        <v>0</v>
      </c>
      <c r="H13" s="63">
        <f t="shared" si="2"/>
        <v>0</v>
      </c>
      <c r="I13" s="51">
        <f>'RMU-IO'!I13+'RMU-ost'!I13</f>
        <v>0</v>
      </c>
      <c r="J13" s="48">
        <f>'RMU-IO'!J13+'RMU-ost'!J13</f>
        <v>0</v>
      </c>
      <c r="K13" s="49">
        <f>'RMU-IO'!K13+'RMU-ost'!K13</f>
        <v>0</v>
      </c>
      <c r="L13" s="87">
        <f t="shared" si="3"/>
        <v>0</v>
      </c>
    </row>
    <row r="14" spans="1:12" s="20" customFormat="1" ht="15" customHeight="1">
      <c r="A14" s="88">
        <v>7</v>
      </c>
      <c r="B14" s="43"/>
      <c r="C14" s="44" t="s">
        <v>10</v>
      </c>
      <c r="D14" s="108">
        <f t="shared" si="1"/>
        <v>0</v>
      </c>
      <c r="E14" s="52">
        <f>'RMU-IO'!E14+'RMU-ost'!E14</f>
        <v>0</v>
      </c>
      <c r="F14" s="45">
        <f>'RMU-IO'!F14+'RMU-ost'!F14</f>
        <v>0</v>
      </c>
      <c r="G14" s="46">
        <f>'RMU-IO'!G14+'RMU-ost'!G14</f>
        <v>0</v>
      </c>
      <c r="H14" s="64">
        <f t="shared" si="2"/>
        <v>0</v>
      </c>
      <c r="I14" s="52">
        <f>'RMU-IO'!I14+'RMU-ost'!I14</f>
        <v>0</v>
      </c>
      <c r="J14" s="45">
        <f>'RMU-IO'!J14+'RMU-ost'!J14</f>
        <v>0</v>
      </c>
      <c r="K14" s="46">
        <f>'RMU-IO'!K14+'RMU-ost'!K14</f>
        <v>0</v>
      </c>
      <c r="L14" s="89">
        <f t="shared" si="3"/>
        <v>0</v>
      </c>
    </row>
    <row r="15" spans="1:12" s="17" customFormat="1" ht="15" customHeight="1">
      <c r="A15" s="90">
        <v>8</v>
      </c>
      <c r="B15" s="21" t="s">
        <v>20</v>
      </c>
      <c r="C15" s="23"/>
      <c r="D15" s="109">
        <f t="shared" si="1"/>
        <v>0</v>
      </c>
      <c r="E15" s="53">
        <v>0</v>
      </c>
      <c r="F15" s="27">
        <f>'RMU-IO'!F15+'RMU-ost'!F15</f>
        <v>0</v>
      </c>
      <c r="G15" s="28">
        <v>0</v>
      </c>
      <c r="H15" s="65">
        <f t="shared" si="2"/>
        <v>0</v>
      </c>
      <c r="I15" s="53">
        <v>0</v>
      </c>
      <c r="J15" s="27">
        <v>0</v>
      </c>
      <c r="K15" s="28">
        <f>'RMU-IO'!K15+'RMU-ost'!K15</f>
        <v>0</v>
      </c>
      <c r="L15" s="91">
        <f t="shared" si="3"/>
        <v>0</v>
      </c>
    </row>
    <row r="16" spans="1:12" s="17" customFormat="1" ht="15" customHeight="1">
      <c r="A16" s="90">
        <v>9</v>
      </c>
      <c r="B16" s="21" t="s">
        <v>11</v>
      </c>
      <c r="C16" s="23"/>
      <c r="D16" s="109">
        <f t="shared" si="1"/>
        <v>0</v>
      </c>
      <c r="E16" s="53">
        <f>'RMU-IO'!E16+'RMU-ost'!E16</f>
        <v>0</v>
      </c>
      <c r="F16" s="27">
        <f>'RMU-IO'!F16+'RMU-ost'!F16</f>
        <v>0</v>
      </c>
      <c r="G16" s="28">
        <f>'RMU-IO'!G16+'RMU-ost'!G16</f>
        <v>0</v>
      </c>
      <c r="H16" s="65">
        <f t="shared" si="2"/>
        <v>0</v>
      </c>
      <c r="I16" s="53">
        <v>0</v>
      </c>
      <c r="J16" s="27">
        <f>'RMU-IO'!J16+'RMU-ost'!J16</f>
        <v>0</v>
      </c>
      <c r="K16" s="28">
        <f>'RMU-IO'!K16+'RMU-ost'!K16</f>
        <v>0</v>
      </c>
      <c r="L16" s="91">
        <f t="shared" si="3"/>
        <v>0</v>
      </c>
    </row>
    <row r="17" spans="1:12" s="17" customFormat="1" ht="15" customHeight="1">
      <c r="A17" s="83">
        <v>10</v>
      </c>
      <c r="B17" s="22" t="s">
        <v>12</v>
      </c>
      <c r="C17" s="22"/>
      <c r="D17" s="109">
        <f t="shared" si="1"/>
        <v>0</v>
      </c>
      <c r="E17" s="54">
        <f>'RMU-IO'!E17+'RMU-ost'!E17</f>
        <v>0</v>
      </c>
      <c r="F17" s="29">
        <f>'RMU-IO'!F17+'RMU-ost'!F17</f>
        <v>0</v>
      </c>
      <c r="G17" s="30">
        <f>'RMU-IO'!G17+'RMU-ost'!G17</f>
        <v>0</v>
      </c>
      <c r="H17" s="66">
        <f t="shared" si="2"/>
        <v>0</v>
      </c>
      <c r="I17" s="54">
        <f>'RMU-IO'!I17+'RMU-ost'!I17</f>
        <v>0</v>
      </c>
      <c r="J17" s="29">
        <f>'RMU-IO'!J17+'RMU-ost'!J17</f>
        <v>0</v>
      </c>
      <c r="K17" s="30">
        <f>'RMU-IO'!K17+'RMU-ost'!K17</f>
        <v>0</v>
      </c>
      <c r="L17" s="92">
        <f t="shared" si="3"/>
        <v>0</v>
      </c>
    </row>
    <row r="18" spans="1:12" s="17" customFormat="1" ht="15" customHeight="1">
      <c r="A18" s="90">
        <v>11</v>
      </c>
      <c r="B18" s="23" t="s">
        <v>18</v>
      </c>
      <c r="C18" s="23"/>
      <c r="D18" s="110">
        <f t="shared" si="1"/>
        <v>840</v>
      </c>
      <c r="E18" s="54">
        <v>0</v>
      </c>
      <c r="F18" s="29">
        <v>840</v>
      </c>
      <c r="G18" s="30">
        <f>'RMU-IO'!G18+'RMU-ost'!G18</f>
        <v>0</v>
      </c>
      <c r="H18" s="66">
        <f t="shared" si="2"/>
        <v>840</v>
      </c>
      <c r="I18" s="54">
        <v>0</v>
      </c>
      <c r="J18" s="29">
        <v>0</v>
      </c>
      <c r="K18" s="30">
        <f>'RMU-IO'!K18+'RMU-ost'!K18</f>
        <v>0</v>
      </c>
      <c r="L18" s="92">
        <f t="shared" si="3"/>
        <v>0</v>
      </c>
    </row>
    <row r="19" spans="1:12" s="17" customFormat="1" ht="15" customHeight="1">
      <c r="A19" s="90">
        <v>12</v>
      </c>
      <c r="B19" s="23" t="s">
        <v>13</v>
      </c>
      <c r="C19" s="23"/>
      <c r="D19" s="110">
        <f t="shared" si="1"/>
        <v>0</v>
      </c>
      <c r="E19" s="54">
        <f>'RMU-IO'!E19+'RMU-ost'!E19</f>
        <v>0</v>
      </c>
      <c r="F19" s="29">
        <f>'RMU-IO'!F19+'RMU-ost'!F19</f>
        <v>0</v>
      </c>
      <c r="G19" s="30">
        <f>'RMU-IO'!G19+'RMU-ost'!G19</f>
        <v>0</v>
      </c>
      <c r="H19" s="66">
        <f t="shared" si="2"/>
        <v>0</v>
      </c>
      <c r="I19" s="54">
        <v>0</v>
      </c>
      <c r="J19" s="29">
        <f>'RMU-IO'!J19+'RMU-ost'!J19</f>
        <v>0</v>
      </c>
      <c r="K19" s="30">
        <f>'RMU-IO'!K19+'RMU-ost'!K19</f>
        <v>0</v>
      </c>
      <c r="L19" s="92">
        <f t="shared" si="3"/>
        <v>0</v>
      </c>
    </row>
    <row r="20" spans="1:12" s="17" customFormat="1" ht="15" customHeight="1" thickBot="1">
      <c r="A20" s="93">
        <v>13</v>
      </c>
      <c r="B20" s="94" t="s">
        <v>17</v>
      </c>
      <c r="C20" s="94"/>
      <c r="D20" s="111">
        <f t="shared" si="1"/>
        <v>0</v>
      </c>
      <c r="E20" s="95">
        <f>'RMU-IO'!E20+'RMU-ost'!E20</f>
        <v>0</v>
      </c>
      <c r="F20" s="96">
        <f>'RMU-IO'!F20+'RMU-ost'!F20</f>
        <v>0</v>
      </c>
      <c r="G20" s="97">
        <f>'RMU-IO'!G20+'RMU-ost'!G20</f>
        <v>0</v>
      </c>
      <c r="H20" s="98">
        <f t="shared" si="2"/>
        <v>0</v>
      </c>
      <c r="I20" s="95">
        <f>'RMU-IO'!I20+'RMU-ost'!I20</f>
        <v>0</v>
      </c>
      <c r="J20" s="96">
        <f>'RMU-IO'!J20+'RMU-ost'!J20</f>
        <v>0</v>
      </c>
      <c r="K20" s="97">
        <f>'RMU-IO'!K20+'RMU-ost'!K20</f>
        <v>0</v>
      </c>
      <c r="L20" s="99">
        <f t="shared" si="3"/>
        <v>0</v>
      </c>
    </row>
    <row r="21" spans="1:12" s="112" customFormat="1" ht="12">
      <c r="A21" s="24" t="s">
        <v>33</v>
      </c>
      <c r="B21" s="24" t="s">
        <v>32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s="112" customFormat="1" ht="12">
      <c r="A22" s="24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4" s="2" customFormat="1" ht="12">
      <c r="A23" s="24" t="s">
        <v>16</v>
      </c>
      <c r="B23" s="24" t="s">
        <v>215</v>
      </c>
      <c r="C23" s="24"/>
      <c r="D23" s="24"/>
    </row>
    <row r="24" spans="2:4" s="2" customFormat="1" ht="12">
      <c r="B24" s="2" t="s">
        <v>216</v>
      </c>
      <c r="D24" s="345">
        <v>350</v>
      </c>
    </row>
    <row r="25" spans="1:4" s="24" customFormat="1" ht="12">
      <c r="A25" s="2"/>
      <c r="B25" s="2" t="s">
        <v>202</v>
      </c>
      <c r="C25" s="2"/>
      <c r="D25" s="347">
        <v>610</v>
      </c>
    </row>
    <row r="26" spans="1:4" ht="12.75">
      <c r="A26" s="24"/>
      <c r="B26" s="24"/>
      <c r="C26" s="24"/>
      <c r="D26" s="346">
        <f>SUM(D24:D25)</f>
        <v>960</v>
      </c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scale="90" r:id="rId1"/>
  <headerFooter alignWithMargins="0">
    <oddHeader>&amp;L&amp;"Arial CE,kurzíva\&amp;11Osnova rozpočtu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38"/>
  <dimension ref="A2:L26"/>
  <sheetViews>
    <sheetView workbookViewId="0" topLeftCell="A1">
      <selection activeCell="H18" sqref="H18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5" t="s">
        <v>15</v>
      </c>
    </row>
    <row r="3" spans="1:12" s="1" customFormat="1" ht="15" customHeight="1">
      <c r="A3" s="73"/>
      <c r="B3" s="74"/>
      <c r="C3" s="100"/>
      <c r="D3" s="366" t="s">
        <v>25</v>
      </c>
      <c r="E3" s="367"/>
      <c r="F3" s="367"/>
      <c r="G3" s="367"/>
      <c r="H3" s="367"/>
      <c r="I3" s="367"/>
      <c r="J3" s="367"/>
      <c r="K3" s="367"/>
      <c r="L3" s="368"/>
    </row>
    <row r="4" spans="1:12" s="1" customFormat="1" ht="12.75">
      <c r="A4" s="75"/>
      <c r="B4" s="369" t="s">
        <v>184</v>
      </c>
      <c r="C4" s="370"/>
      <c r="D4" s="101"/>
      <c r="E4" s="372" t="s">
        <v>23</v>
      </c>
      <c r="F4" s="373"/>
      <c r="G4" s="373"/>
      <c r="H4" s="374"/>
      <c r="I4" s="372" t="s">
        <v>24</v>
      </c>
      <c r="J4" s="373"/>
      <c r="K4" s="373"/>
      <c r="L4" s="375"/>
    </row>
    <row r="5" spans="1:12" s="1" customFormat="1" ht="12.75">
      <c r="A5" s="75"/>
      <c r="B5" s="371"/>
      <c r="C5" s="370"/>
      <c r="D5" s="101" t="s">
        <v>1</v>
      </c>
      <c r="E5" s="3"/>
      <c r="F5" s="4" t="s">
        <v>2</v>
      </c>
      <c r="G5" s="5"/>
      <c r="H5" s="68" t="s">
        <v>22</v>
      </c>
      <c r="I5" s="3"/>
      <c r="J5" s="4" t="s">
        <v>2</v>
      </c>
      <c r="K5" s="5"/>
      <c r="L5" s="76" t="s">
        <v>22</v>
      </c>
    </row>
    <row r="6" spans="1:12" s="14" customFormat="1" ht="12.75">
      <c r="A6" s="77"/>
      <c r="B6" s="67" t="s">
        <v>3</v>
      </c>
      <c r="C6" s="6" t="s">
        <v>42</v>
      </c>
      <c r="D6" s="102" t="s">
        <v>28</v>
      </c>
      <c r="E6" s="7" t="s">
        <v>4</v>
      </c>
      <c r="F6" s="8" t="s">
        <v>5</v>
      </c>
      <c r="G6" s="9" t="s">
        <v>6</v>
      </c>
      <c r="H6" s="59" t="s">
        <v>26</v>
      </c>
      <c r="I6" s="7" t="s">
        <v>4</v>
      </c>
      <c r="J6" s="8" t="s">
        <v>5</v>
      </c>
      <c r="K6" s="9" t="s">
        <v>6</v>
      </c>
      <c r="L6" s="78" t="s">
        <v>27</v>
      </c>
    </row>
    <row r="7" spans="1:12" s="16" customFormat="1" ht="19.5" customHeight="1">
      <c r="A7" s="79"/>
      <c r="B7" s="10"/>
      <c r="C7" s="10"/>
      <c r="D7" s="103">
        <v>1</v>
      </c>
      <c r="E7" s="11">
        <v>2</v>
      </c>
      <c r="F7" s="12">
        <v>3</v>
      </c>
      <c r="G7" s="13">
        <v>4</v>
      </c>
      <c r="H7" s="60">
        <v>5</v>
      </c>
      <c r="I7" s="11">
        <v>6</v>
      </c>
      <c r="J7" s="12">
        <v>7</v>
      </c>
      <c r="K7" s="13">
        <v>8</v>
      </c>
      <c r="L7" s="80">
        <v>9</v>
      </c>
    </row>
    <row r="8" spans="1:12" s="17" customFormat="1" ht="15" customHeight="1">
      <c r="A8" s="81">
        <v>1</v>
      </c>
      <c r="B8" s="15" t="s">
        <v>30</v>
      </c>
      <c r="C8" s="15"/>
      <c r="D8" s="104">
        <f aca="true" t="shared" si="0" ref="D8:L8">SUM(D15:D20)+D9</f>
        <v>2290</v>
      </c>
      <c r="E8" s="70">
        <f t="shared" si="0"/>
        <v>200</v>
      </c>
      <c r="F8" s="71">
        <f t="shared" si="0"/>
        <v>1990</v>
      </c>
      <c r="G8" s="72">
        <f t="shared" si="0"/>
        <v>100</v>
      </c>
      <c r="H8" s="69">
        <f t="shared" si="0"/>
        <v>2290</v>
      </c>
      <c r="I8" s="70">
        <f t="shared" si="0"/>
        <v>0</v>
      </c>
      <c r="J8" s="71">
        <f t="shared" si="0"/>
        <v>0</v>
      </c>
      <c r="K8" s="72">
        <f t="shared" si="0"/>
        <v>0</v>
      </c>
      <c r="L8" s="82">
        <f t="shared" si="0"/>
        <v>0</v>
      </c>
    </row>
    <row r="9" spans="1:12" s="17" customFormat="1" ht="15" customHeight="1">
      <c r="A9" s="83">
        <v>2</v>
      </c>
      <c r="B9" s="22" t="s">
        <v>29</v>
      </c>
      <c r="C9" s="47"/>
      <c r="D9" s="105">
        <f aca="true" t="shared" si="1" ref="D9:D20">H9+L9</f>
        <v>0</v>
      </c>
      <c r="E9" s="56">
        <f>'RMU-IO'!E10</f>
        <v>0</v>
      </c>
      <c r="F9" s="57">
        <f>SUM(F10:F14)</f>
        <v>0</v>
      </c>
      <c r="G9" s="58">
        <f>SUM(G10:G14)</f>
        <v>0</v>
      </c>
      <c r="H9" s="61">
        <f aca="true" t="shared" si="2" ref="H9:H20">SUM(E9:G9)</f>
        <v>0</v>
      </c>
      <c r="I9" s="56">
        <v>0</v>
      </c>
      <c r="J9" s="57">
        <f>SUM(J10:J14)</f>
        <v>0</v>
      </c>
      <c r="K9" s="58">
        <f>SUM(K10:K14)</f>
        <v>0</v>
      </c>
      <c r="L9" s="84">
        <f aca="true" t="shared" si="3" ref="L9:L20">SUM(I9:K9)</f>
        <v>0</v>
      </c>
    </row>
    <row r="10" spans="1:12" s="20" customFormat="1" ht="15" customHeight="1">
      <c r="A10" s="85">
        <v>3</v>
      </c>
      <c r="B10" s="19"/>
      <c r="C10" s="18" t="s">
        <v>7</v>
      </c>
      <c r="D10" s="106">
        <f t="shared" si="1"/>
        <v>0</v>
      </c>
      <c r="E10" s="50">
        <f>'RMU-IO'!E10+'RMU-ost'!E10</f>
        <v>0</v>
      </c>
      <c r="F10" s="25">
        <v>0</v>
      </c>
      <c r="G10" s="26">
        <f>'RMU-IO'!G10+'RMU-ost'!G10</f>
        <v>0</v>
      </c>
      <c r="H10" s="62">
        <f t="shared" si="2"/>
        <v>0</v>
      </c>
      <c r="I10" s="50">
        <f>'RMU-IO'!I10+'RMU-ost'!I10</f>
        <v>0</v>
      </c>
      <c r="J10" s="25">
        <f>'RMU-IO'!J10+'RMU-ost'!J10</f>
        <v>0</v>
      </c>
      <c r="K10" s="26">
        <f>'RMU-IO'!K10+'RMU-ost'!K10</f>
        <v>0</v>
      </c>
      <c r="L10" s="86">
        <f t="shared" si="3"/>
        <v>0</v>
      </c>
    </row>
    <row r="11" spans="1:12" s="20" customFormat="1" ht="15" customHeight="1">
      <c r="A11" s="85">
        <v>4</v>
      </c>
      <c r="B11" s="19"/>
      <c r="C11" s="18" t="s">
        <v>8</v>
      </c>
      <c r="D11" s="107">
        <f t="shared" si="1"/>
        <v>0</v>
      </c>
      <c r="E11" s="50">
        <f>'RMU-IO'!E11+'RMU-ost'!E11</f>
        <v>0</v>
      </c>
      <c r="F11" s="25">
        <v>0</v>
      </c>
      <c r="G11" s="26">
        <v>0</v>
      </c>
      <c r="H11" s="62">
        <f t="shared" si="2"/>
        <v>0</v>
      </c>
      <c r="I11" s="50">
        <f>'RMU-IO'!I11+'RMU-ost'!I11</f>
        <v>0</v>
      </c>
      <c r="J11" s="25">
        <f>'RMU-IO'!J11+'RMU-ost'!J11</f>
        <v>0</v>
      </c>
      <c r="K11" s="26">
        <f>'RMU-IO'!K11+'RMU-ost'!K11</f>
        <v>0</v>
      </c>
      <c r="L11" s="86">
        <f t="shared" si="3"/>
        <v>0</v>
      </c>
    </row>
    <row r="12" spans="1:12" s="20" customFormat="1" ht="15" customHeight="1">
      <c r="A12" s="85">
        <v>5</v>
      </c>
      <c r="B12" s="19"/>
      <c r="C12" s="18" t="s">
        <v>19</v>
      </c>
      <c r="D12" s="107">
        <f t="shared" si="1"/>
        <v>0</v>
      </c>
      <c r="E12" s="50">
        <f>'RMU-IO'!E12+'RMU-ost'!E12</f>
        <v>0</v>
      </c>
      <c r="F12" s="25">
        <f>'RMU-IO'!F12+'RMU-ost'!F12</f>
        <v>0</v>
      </c>
      <c r="G12" s="26">
        <f>'RMU-IO'!G12+'RMU-ost'!G12</f>
        <v>0</v>
      </c>
      <c r="H12" s="62">
        <f t="shared" si="2"/>
        <v>0</v>
      </c>
      <c r="I12" s="50">
        <v>0</v>
      </c>
      <c r="J12" s="25">
        <v>0</v>
      </c>
      <c r="K12" s="26">
        <f>'RMU-IO'!K12+'RMU-ost'!K12</f>
        <v>0</v>
      </c>
      <c r="L12" s="86">
        <f t="shared" si="3"/>
        <v>0</v>
      </c>
    </row>
    <row r="13" spans="1:12" s="20" customFormat="1" ht="15" customHeight="1">
      <c r="A13" s="85">
        <v>6</v>
      </c>
      <c r="B13" s="19"/>
      <c r="C13" s="18" t="s">
        <v>9</v>
      </c>
      <c r="D13" s="107">
        <f t="shared" si="1"/>
        <v>0</v>
      </c>
      <c r="E13" s="51">
        <f>'RMU-IO'!E13+'RMU-ost'!E13</f>
        <v>0</v>
      </c>
      <c r="F13" s="48">
        <f>'RMU-IO'!F13+'RMU-ost'!F13</f>
        <v>0</v>
      </c>
      <c r="G13" s="49">
        <f>'RMU-IO'!G13+'RMU-ost'!G13</f>
        <v>0</v>
      </c>
      <c r="H13" s="63">
        <f t="shared" si="2"/>
        <v>0</v>
      </c>
      <c r="I13" s="51">
        <f>'RMU-IO'!I13+'RMU-ost'!I13</f>
        <v>0</v>
      </c>
      <c r="J13" s="48">
        <f>'RMU-IO'!J13+'RMU-ost'!J13</f>
        <v>0</v>
      </c>
      <c r="K13" s="49">
        <f>'RMU-IO'!K13+'RMU-ost'!K13</f>
        <v>0</v>
      </c>
      <c r="L13" s="87">
        <f t="shared" si="3"/>
        <v>0</v>
      </c>
    </row>
    <row r="14" spans="1:12" s="20" customFormat="1" ht="15" customHeight="1">
      <c r="A14" s="88">
        <v>7</v>
      </c>
      <c r="B14" s="43"/>
      <c r="C14" s="44" t="s">
        <v>10</v>
      </c>
      <c r="D14" s="108">
        <f t="shared" si="1"/>
        <v>0</v>
      </c>
      <c r="E14" s="52">
        <f>'RMU-IO'!E14+'RMU-ost'!E14</f>
        <v>0</v>
      </c>
      <c r="F14" s="45">
        <f>'RMU-IO'!F14+'RMU-ost'!F14</f>
        <v>0</v>
      </c>
      <c r="G14" s="46">
        <f>'RMU-IO'!G14+'RMU-ost'!G14</f>
        <v>0</v>
      </c>
      <c r="H14" s="64">
        <f t="shared" si="2"/>
        <v>0</v>
      </c>
      <c r="I14" s="52">
        <f>'RMU-IO'!I14+'RMU-ost'!I14</f>
        <v>0</v>
      </c>
      <c r="J14" s="45">
        <f>'RMU-IO'!J14+'RMU-ost'!J14</f>
        <v>0</v>
      </c>
      <c r="K14" s="46">
        <f>'RMU-IO'!K14+'RMU-ost'!K14</f>
        <v>0</v>
      </c>
      <c r="L14" s="89">
        <f t="shared" si="3"/>
        <v>0</v>
      </c>
    </row>
    <row r="15" spans="1:12" s="17" customFormat="1" ht="15" customHeight="1">
      <c r="A15" s="90">
        <v>8</v>
      </c>
      <c r="B15" s="21" t="s">
        <v>20</v>
      </c>
      <c r="C15" s="23"/>
      <c r="D15" s="109">
        <f t="shared" si="1"/>
        <v>0</v>
      </c>
      <c r="E15" s="53">
        <v>0</v>
      </c>
      <c r="F15" s="27">
        <f>'RMU-IO'!F15+'RMU-ost'!F15</f>
        <v>0</v>
      </c>
      <c r="G15" s="28">
        <v>0</v>
      </c>
      <c r="H15" s="65">
        <f t="shared" si="2"/>
        <v>0</v>
      </c>
      <c r="I15" s="53">
        <v>0</v>
      </c>
      <c r="J15" s="27">
        <v>0</v>
      </c>
      <c r="K15" s="28">
        <f>'RMU-IO'!K15+'RMU-ost'!K15</f>
        <v>0</v>
      </c>
      <c r="L15" s="91">
        <f t="shared" si="3"/>
        <v>0</v>
      </c>
    </row>
    <row r="16" spans="1:12" s="17" customFormat="1" ht="15" customHeight="1">
      <c r="A16" s="90">
        <v>9</v>
      </c>
      <c r="B16" s="21" t="s">
        <v>11</v>
      </c>
      <c r="C16" s="23"/>
      <c r="D16" s="109">
        <f t="shared" si="1"/>
        <v>0</v>
      </c>
      <c r="E16" s="53">
        <f>'RMU-IO'!E16+'RMU-ost'!E16</f>
        <v>0</v>
      </c>
      <c r="F16" s="27">
        <f>'RMU-IO'!F16+'RMU-ost'!F16</f>
        <v>0</v>
      </c>
      <c r="G16" s="28">
        <f>'RMU-IO'!G16+'RMU-ost'!G16</f>
        <v>0</v>
      </c>
      <c r="H16" s="65">
        <f t="shared" si="2"/>
        <v>0</v>
      </c>
      <c r="I16" s="53">
        <v>0</v>
      </c>
      <c r="J16" s="27">
        <f>'RMU-IO'!J16+'RMU-ost'!J16</f>
        <v>0</v>
      </c>
      <c r="K16" s="28">
        <f>'RMU-IO'!K16+'RMU-ost'!K16</f>
        <v>0</v>
      </c>
      <c r="L16" s="91">
        <f t="shared" si="3"/>
        <v>0</v>
      </c>
    </row>
    <row r="17" spans="1:12" s="17" customFormat="1" ht="15" customHeight="1">
      <c r="A17" s="83">
        <v>10</v>
      </c>
      <c r="B17" s="22" t="s">
        <v>12</v>
      </c>
      <c r="C17" s="22"/>
      <c r="D17" s="109">
        <f t="shared" si="1"/>
        <v>0</v>
      </c>
      <c r="E17" s="54">
        <f>'RMU-IO'!E17+'RMU-ost'!E17</f>
        <v>0</v>
      </c>
      <c r="F17" s="29">
        <f>'RMU-IO'!F17+'RMU-ost'!F17</f>
        <v>0</v>
      </c>
      <c r="G17" s="30">
        <f>'RMU-IO'!G17+'RMU-ost'!G17</f>
        <v>0</v>
      </c>
      <c r="H17" s="66">
        <f t="shared" si="2"/>
        <v>0</v>
      </c>
      <c r="I17" s="54">
        <f>'RMU-IO'!I17+'RMU-ost'!I17</f>
        <v>0</v>
      </c>
      <c r="J17" s="29">
        <f>'RMU-IO'!J17+'RMU-ost'!J17</f>
        <v>0</v>
      </c>
      <c r="K17" s="30">
        <f>'RMU-IO'!K17+'RMU-ost'!K17</f>
        <v>0</v>
      </c>
      <c r="L17" s="92">
        <f t="shared" si="3"/>
        <v>0</v>
      </c>
    </row>
    <row r="18" spans="1:12" s="17" customFormat="1" ht="15" customHeight="1">
      <c r="A18" s="90">
        <v>11</v>
      </c>
      <c r="B18" s="23" t="s">
        <v>18</v>
      </c>
      <c r="C18" s="23"/>
      <c r="D18" s="110">
        <f t="shared" si="1"/>
        <v>2290</v>
      </c>
      <c r="E18" s="54">
        <v>200</v>
      </c>
      <c r="F18" s="29">
        <v>1990</v>
      </c>
      <c r="G18" s="30">
        <v>100</v>
      </c>
      <c r="H18" s="66">
        <f t="shared" si="2"/>
        <v>2290</v>
      </c>
      <c r="I18" s="54">
        <v>0</v>
      </c>
      <c r="J18" s="29">
        <v>0</v>
      </c>
      <c r="K18" s="30">
        <f>'RMU-IO'!K18+'RMU-ost'!K18</f>
        <v>0</v>
      </c>
      <c r="L18" s="92">
        <f t="shared" si="3"/>
        <v>0</v>
      </c>
    </row>
    <row r="19" spans="1:12" s="17" customFormat="1" ht="15" customHeight="1">
      <c r="A19" s="90">
        <v>12</v>
      </c>
      <c r="B19" s="23" t="s">
        <v>13</v>
      </c>
      <c r="C19" s="23"/>
      <c r="D19" s="110">
        <f t="shared" si="1"/>
        <v>0</v>
      </c>
      <c r="E19" s="54">
        <f>'RMU-IO'!E19+'RMU-ost'!E19</f>
        <v>0</v>
      </c>
      <c r="F19" s="29">
        <f>'RMU-IO'!F19+'RMU-ost'!F19</f>
        <v>0</v>
      </c>
      <c r="G19" s="30">
        <f>'RMU-IO'!G19+'RMU-ost'!G19</f>
        <v>0</v>
      </c>
      <c r="H19" s="66">
        <f t="shared" si="2"/>
        <v>0</v>
      </c>
      <c r="I19" s="54">
        <v>0</v>
      </c>
      <c r="J19" s="29">
        <f>'RMU-IO'!J19+'RMU-ost'!J19</f>
        <v>0</v>
      </c>
      <c r="K19" s="30">
        <f>'RMU-IO'!K19+'RMU-ost'!K19</f>
        <v>0</v>
      </c>
      <c r="L19" s="92">
        <f t="shared" si="3"/>
        <v>0</v>
      </c>
    </row>
    <row r="20" spans="1:12" s="17" customFormat="1" ht="15" customHeight="1" thickBot="1">
      <c r="A20" s="93">
        <v>13</v>
      </c>
      <c r="B20" s="94" t="s">
        <v>17</v>
      </c>
      <c r="C20" s="94"/>
      <c r="D20" s="111">
        <f t="shared" si="1"/>
        <v>0</v>
      </c>
      <c r="E20" s="95">
        <f>'RMU-IO'!E20+'RMU-ost'!E20</f>
        <v>0</v>
      </c>
      <c r="F20" s="96">
        <f>'RMU-IO'!F20+'RMU-ost'!F20</f>
        <v>0</v>
      </c>
      <c r="G20" s="97">
        <f>'RMU-IO'!G20+'RMU-ost'!G20</f>
        <v>0</v>
      </c>
      <c r="H20" s="98">
        <f t="shared" si="2"/>
        <v>0</v>
      </c>
      <c r="I20" s="95">
        <f>'RMU-IO'!I20+'RMU-ost'!I20</f>
        <v>0</v>
      </c>
      <c r="J20" s="96">
        <f>'RMU-IO'!J20+'RMU-ost'!J20</f>
        <v>0</v>
      </c>
      <c r="K20" s="97">
        <f>'RMU-IO'!K20+'RMU-ost'!K20</f>
        <v>0</v>
      </c>
      <c r="L20" s="99">
        <f t="shared" si="3"/>
        <v>0</v>
      </c>
    </row>
    <row r="21" spans="1:12" s="112" customFormat="1" ht="12">
      <c r="A21" s="24" t="s">
        <v>33</v>
      </c>
      <c r="B21" s="24" t="s">
        <v>32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s="112" customFormat="1" ht="12">
      <c r="A22" s="24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4" s="2" customFormat="1" ht="12">
      <c r="A23" s="24" t="s">
        <v>16</v>
      </c>
      <c r="B23" s="24" t="s">
        <v>215</v>
      </c>
      <c r="C23" s="24"/>
      <c r="D23" s="24"/>
    </row>
    <row r="24" spans="2:4" s="2" customFormat="1" ht="12">
      <c r="B24" s="2" t="s">
        <v>216</v>
      </c>
      <c r="D24" s="345">
        <v>2452</v>
      </c>
    </row>
    <row r="25" spans="1:4" s="24" customFormat="1" ht="12">
      <c r="A25" s="2"/>
      <c r="B25" s="2" t="s">
        <v>202</v>
      </c>
      <c r="C25" s="2"/>
      <c r="D25" s="347">
        <v>1406</v>
      </c>
    </row>
    <row r="26" spans="1:4" ht="12.75">
      <c r="A26" s="24"/>
      <c r="B26" s="24"/>
      <c r="C26" s="24"/>
      <c r="D26" s="346">
        <f>SUM(D24:D25)</f>
        <v>3858</v>
      </c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scale="90" r:id="rId1"/>
  <headerFooter alignWithMargins="0">
    <oddHeader>&amp;L&amp;"Arial CE,kurzíva\&amp;11Osnova rozpočtu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36"/>
  <dimension ref="A2:L26"/>
  <sheetViews>
    <sheetView workbookViewId="0" topLeftCell="A1">
      <selection activeCell="D26" sqref="D26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5" t="s">
        <v>15</v>
      </c>
    </row>
    <row r="3" spans="1:12" s="1" customFormat="1" ht="15" customHeight="1">
      <c r="A3" s="73"/>
      <c r="B3" s="74"/>
      <c r="C3" s="100"/>
      <c r="D3" s="366" t="s">
        <v>25</v>
      </c>
      <c r="E3" s="367"/>
      <c r="F3" s="367"/>
      <c r="G3" s="367"/>
      <c r="H3" s="367"/>
      <c r="I3" s="367"/>
      <c r="J3" s="367"/>
      <c r="K3" s="367"/>
      <c r="L3" s="368"/>
    </row>
    <row r="4" spans="1:12" s="1" customFormat="1" ht="12.75">
      <c r="A4" s="75"/>
      <c r="B4" s="369" t="s">
        <v>184</v>
      </c>
      <c r="C4" s="370"/>
      <c r="D4" s="101"/>
      <c r="E4" s="372" t="s">
        <v>23</v>
      </c>
      <c r="F4" s="373"/>
      <c r="G4" s="373"/>
      <c r="H4" s="374"/>
      <c r="I4" s="372" t="s">
        <v>24</v>
      </c>
      <c r="J4" s="373"/>
      <c r="K4" s="373"/>
      <c r="L4" s="375"/>
    </row>
    <row r="5" spans="1:12" s="1" customFormat="1" ht="12.75">
      <c r="A5" s="75"/>
      <c r="B5" s="371"/>
      <c r="C5" s="370"/>
      <c r="D5" s="101" t="s">
        <v>1</v>
      </c>
      <c r="E5" s="3"/>
      <c r="F5" s="4" t="s">
        <v>2</v>
      </c>
      <c r="G5" s="5"/>
      <c r="H5" s="68" t="s">
        <v>22</v>
      </c>
      <c r="I5" s="3"/>
      <c r="J5" s="4" t="s">
        <v>2</v>
      </c>
      <c r="K5" s="5"/>
      <c r="L5" s="76" t="s">
        <v>22</v>
      </c>
    </row>
    <row r="6" spans="1:12" s="14" customFormat="1" ht="12.75">
      <c r="A6" s="77"/>
      <c r="B6" s="67" t="s">
        <v>3</v>
      </c>
      <c r="C6" s="6" t="s">
        <v>41</v>
      </c>
      <c r="D6" s="102" t="s">
        <v>28</v>
      </c>
      <c r="E6" s="7" t="s">
        <v>4</v>
      </c>
      <c r="F6" s="8" t="s">
        <v>5</v>
      </c>
      <c r="G6" s="9" t="s">
        <v>6</v>
      </c>
      <c r="H6" s="59" t="s">
        <v>26</v>
      </c>
      <c r="I6" s="7" t="s">
        <v>4</v>
      </c>
      <c r="J6" s="8" t="s">
        <v>5</v>
      </c>
      <c r="K6" s="9" t="s">
        <v>6</v>
      </c>
      <c r="L6" s="78" t="s">
        <v>27</v>
      </c>
    </row>
    <row r="7" spans="1:12" s="16" customFormat="1" ht="19.5" customHeight="1">
      <c r="A7" s="79"/>
      <c r="B7" s="10"/>
      <c r="C7" s="10"/>
      <c r="D7" s="103">
        <v>1</v>
      </c>
      <c r="E7" s="11">
        <v>2</v>
      </c>
      <c r="F7" s="12">
        <v>3</v>
      </c>
      <c r="G7" s="13">
        <v>4</v>
      </c>
      <c r="H7" s="60">
        <v>5</v>
      </c>
      <c r="I7" s="11">
        <v>6</v>
      </c>
      <c r="J7" s="12">
        <v>7</v>
      </c>
      <c r="K7" s="13">
        <v>8</v>
      </c>
      <c r="L7" s="80">
        <v>9</v>
      </c>
    </row>
    <row r="8" spans="1:12" s="17" customFormat="1" ht="15" customHeight="1">
      <c r="A8" s="81">
        <v>1</v>
      </c>
      <c r="B8" s="15" t="s">
        <v>30</v>
      </c>
      <c r="C8" s="15"/>
      <c r="D8" s="104">
        <f aca="true" t="shared" si="0" ref="D8:L8">SUM(D15:D20)+D9</f>
        <v>8569</v>
      </c>
      <c r="E8" s="70">
        <f t="shared" si="0"/>
        <v>7669</v>
      </c>
      <c r="F8" s="71">
        <f t="shared" si="0"/>
        <v>300</v>
      </c>
      <c r="G8" s="72">
        <f t="shared" si="0"/>
        <v>600</v>
      </c>
      <c r="H8" s="69">
        <f t="shared" si="0"/>
        <v>8569</v>
      </c>
      <c r="I8" s="70">
        <f t="shared" si="0"/>
        <v>0</v>
      </c>
      <c r="J8" s="71">
        <f t="shared" si="0"/>
        <v>0</v>
      </c>
      <c r="K8" s="72">
        <f t="shared" si="0"/>
        <v>0</v>
      </c>
      <c r="L8" s="82">
        <f t="shared" si="0"/>
        <v>0</v>
      </c>
    </row>
    <row r="9" spans="1:12" s="17" customFormat="1" ht="15" customHeight="1">
      <c r="A9" s="83">
        <v>2</v>
      </c>
      <c r="B9" s="22" t="s">
        <v>29</v>
      </c>
      <c r="C9" s="47"/>
      <c r="D9" s="105">
        <f aca="true" t="shared" si="1" ref="D9:D20">H9+L9</f>
        <v>0</v>
      </c>
      <c r="E9" s="56">
        <f>'RMU-IO'!E10</f>
        <v>0</v>
      </c>
      <c r="F9" s="57">
        <f>SUM(F10:F14)</f>
        <v>0</v>
      </c>
      <c r="G9" s="58">
        <f>SUM(G10:G14)</f>
        <v>0</v>
      </c>
      <c r="H9" s="61">
        <f aca="true" t="shared" si="2" ref="H9:H20">SUM(E9:G9)</f>
        <v>0</v>
      </c>
      <c r="I9" s="56">
        <v>0</v>
      </c>
      <c r="J9" s="57">
        <f>SUM(J10:J14)</f>
        <v>0</v>
      </c>
      <c r="K9" s="58">
        <f>SUM(K10:K14)</f>
        <v>0</v>
      </c>
      <c r="L9" s="84">
        <f aca="true" t="shared" si="3" ref="L9:L20">SUM(I9:K9)</f>
        <v>0</v>
      </c>
    </row>
    <row r="10" spans="1:12" s="20" customFormat="1" ht="15" customHeight="1">
      <c r="A10" s="85">
        <v>3</v>
      </c>
      <c r="B10" s="19"/>
      <c r="C10" s="18" t="s">
        <v>7</v>
      </c>
      <c r="D10" s="106">
        <f t="shared" si="1"/>
        <v>0</v>
      </c>
      <c r="E10" s="50">
        <f>'RMU-IO'!E10+'RMU-ost'!E10</f>
        <v>0</v>
      </c>
      <c r="F10" s="25">
        <v>0</v>
      </c>
      <c r="G10" s="26">
        <f>'RMU-IO'!G10+'RMU-ost'!G10</f>
        <v>0</v>
      </c>
      <c r="H10" s="62">
        <f t="shared" si="2"/>
        <v>0</v>
      </c>
      <c r="I10" s="50">
        <f>'RMU-IO'!I10+'RMU-ost'!I10</f>
        <v>0</v>
      </c>
      <c r="J10" s="25">
        <f>'RMU-IO'!J10+'RMU-ost'!J10</f>
        <v>0</v>
      </c>
      <c r="K10" s="26">
        <f>'RMU-IO'!K10+'RMU-ost'!K10</f>
        <v>0</v>
      </c>
      <c r="L10" s="86">
        <f t="shared" si="3"/>
        <v>0</v>
      </c>
    </row>
    <row r="11" spans="1:12" s="20" customFormat="1" ht="15" customHeight="1">
      <c r="A11" s="85">
        <v>4</v>
      </c>
      <c r="B11" s="19"/>
      <c r="C11" s="18" t="s">
        <v>8</v>
      </c>
      <c r="D11" s="107">
        <f t="shared" si="1"/>
        <v>0</v>
      </c>
      <c r="E11" s="50">
        <f>'RMU-IO'!E11+'RMU-ost'!E11</f>
        <v>0</v>
      </c>
      <c r="F11" s="25">
        <v>0</v>
      </c>
      <c r="G11" s="26">
        <v>0</v>
      </c>
      <c r="H11" s="62">
        <f t="shared" si="2"/>
        <v>0</v>
      </c>
      <c r="I11" s="50">
        <f>'RMU-IO'!I11+'RMU-ost'!I11</f>
        <v>0</v>
      </c>
      <c r="J11" s="25">
        <f>'RMU-IO'!J11+'RMU-ost'!J11</f>
        <v>0</v>
      </c>
      <c r="K11" s="26">
        <f>'RMU-IO'!K11+'RMU-ost'!K11</f>
        <v>0</v>
      </c>
      <c r="L11" s="86">
        <f t="shared" si="3"/>
        <v>0</v>
      </c>
    </row>
    <row r="12" spans="1:12" s="20" customFormat="1" ht="15" customHeight="1">
      <c r="A12" s="85">
        <v>5</v>
      </c>
      <c r="B12" s="19"/>
      <c r="C12" s="18" t="s">
        <v>19</v>
      </c>
      <c r="D12" s="107">
        <f t="shared" si="1"/>
        <v>0</v>
      </c>
      <c r="E12" s="50">
        <f>'RMU-IO'!E12+'RMU-ost'!E12</f>
        <v>0</v>
      </c>
      <c r="F12" s="25">
        <f>'RMU-IO'!F12+'RMU-ost'!F12</f>
        <v>0</v>
      </c>
      <c r="G12" s="26">
        <f>'RMU-IO'!G12+'RMU-ost'!G12</f>
        <v>0</v>
      </c>
      <c r="H12" s="62">
        <f t="shared" si="2"/>
        <v>0</v>
      </c>
      <c r="I12" s="50">
        <v>0</v>
      </c>
      <c r="J12" s="25">
        <v>0</v>
      </c>
      <c r="K12" s="26">
        <f>'RMU-IO'!K12+'RMU-ost'!K12</f>
        <v>0</v>
      </c>
      <c r="L12" s="86">
        <f t="shared" si="3"/>
        <v>0</v>
      </c>
    </row>
    <row r="13" spans="1:12" s="20" customFormat="1" ht="15" customHeight="1">
      <c r="A13" s="85">
        <v>6</v>
      </c>
      <c r="B13" s="19"/>
      <c r="C13" s="18" t="s">
        <v>9</v>
      </c>
      <c r="D13" s="107">
        <f t="shared" si="1"/>
        <v>0</v>
      </c>
      <c r="E13" s="51">
        <f>'RMU-IO'!E13+'RMU-ost'!E13</f>
        <v>0</v>
      </c>
      <c r="F13" s="48">
        <f>'RMU-IO'!F13+'RMU-ost'!F13</f>
        <v>0</v>
      </c>
      <c r="G13" s="49">
        <f>'RMU-IO'!G13+'RMU-ost'!G13</f>
        <v>0</v>
      </c>
      <c r="H13" s="63">
        <f t="shared" si="2"/>
        <v>0</v>
      </c>
      <c r="I13" s="51">
        <f>'RMU-IO'!I13+'RMU-ost'!I13</f>
        <v>0</v>
      </c>
      <c r="J13" s="48">
        <f>'RMU-IO'!J13+'RMU-ost'!J13</f>
        <v>0</v>
      </c>
      <c r="K13" s="49">
        <f>'RMU-IO'!K13+'RMU-ost'!K13</f>
        <v>0</v>
      </c>
      <c r="L13" s="87">
        <f t="shared" si="3"/>
        <v>0</v>
      </c>
    </row>
    <row r="14" spans="1:12" s="20" customFormat="1" ht="15" customHeight="1">
      <c r="A14" s="88">
        <v>7</v>
      </c>
      <c r="B14" s="43"/>
      <c r="C14" s="44" t="s">
        <v>10</v>
      </c>
      <c r="D14" s="108">
        <f t="shared" si="1"/>
        <v>0</v>
      </c>
      <c r="E14" s="52">
        <f>'RMU-IO'!E14+'RMU-ost'!E14</f>
        <v>0</v>
      </c>
      <c r="F14" s="45">
        <f>'RMU-IO'!F14+'RMU-ost'!F14</f>
        <v>0</v>
      </c>
      <c r="G14" s="46">
        <f>'RMU-IO'!G14+'RMU-ost'!G14</f>
        <v>0</v>
      </c>
      <c r="H14" s="64">
        <f t="shared" si="2"/>
        <v>0</v>
      </c>
      <c r="I14" s="52">
        <f>'RMU-IO'!I14+'RMU-ost'!I14</f>
        <v>0</v>
      </c>
      <c r="J14" s="45">
        <f>'RMU-IO'!J14+'RMU-ost'!J14</f>
        <v>0</v>
      </c>
      <c r="K14" s="46">
        <f>'RMU-IO'!K14+'RMU-ost'!K14</f>
        <v>0</v>
      </c>
      <c r="L14" s="89">
        <f t="shared" si="3"/>
        <v>0</v>
      </c>
    </row>
    <row r="15" spans="1:12" s="17" customFormat="1" ht="15" customHeight="1">
      <c r="A15" s="90">
        <v>8</v>
      </c>
      <c r="B15" s="21" t="s">
        <v>20</v>
      </c>
      <c r="C15" s="23"/>
      <c r="D15" s="109">
        <f t="shared" si="1"/>
        <v>0</v>
      </c>
      <c r="E15" s="53">
        <v>0</v>
      </c>
      <c r="F15" s="27">
        <f>'RMU-IO'!F15+'RMU-ost'!F15</f>
        <v>0</v>
      </c>
      <c r="G15" s="28">
        <v>0</v>
      </c>
      <c r="H15" s="65">
        <f t="shared" si="2"/>
        <v>0</v>
      </c>
      <c r="I15" s="53">
        <v>0</v>
      </c>
      <c r="J15" s="27">
        <v>0</v>
      </c>
      <c r="K15" s="28">
        <f>'RMU-IO'!K15+'RMU-ost'!K15</f>
        <v>0</v>
      </c>
      <c r="L15" s="91">
        <f t="shared" si="3"/>
        <v>0</v>
      </c>
    </row>
    <row r="16" spans="1:12" s="17" customFormat="1" ht="15" customHeight="1">
      <c r="A16" s="90">
        <v>9</v>
      </c>
      <c r="B16" s="21" t="s">
        <v>11</v>
      </c>
      <c r="C16" s="23"/>
      <c r="D16" s="109">
        <f t="shared" si="1"/>
        <v>0</v>
      </c>
      <c r="E16" s="53">
        <f>'RMU-IO'!E16+'RMU-ost'!E16</f>
        <v>0</v>
      </c>
      <c r="F16" s="27">
        <f>'RMU-IO'!F16+'RMU-ost'!F16</f>
        <v>0</v>
      </c>
      <c r="G16" s="28">
        <f>'RMU-IO'!G16+'RMU-ost'!G16</f>
        <v>0</v>
      </c>
      <c r="H16" s="65">
        <f t="shared" si="2"/>
        <v>0</v>
      </c>
      <c r="I16" s="53">
        <v>0</v>
      </c>
      <c r="J16" s="27">
        <f>'RMU-IO'!J16+'RMU-ost'!J16</f>
        <v>0</v>
      </c>
      <c r="K16" s="28">
        <f>'RMU-IO'!K16+'RMU-ost'!K16</f>
        <v>0</v>
      </c>
      <c r="L16" s="91">
        <f t="shared" si="3"/>
        <v>0</v>
      </c>
    </row>
    <row r="17" spans="1:12" s="17" customFormat="1" ht="15" customHeight="1">
      <c r="A17" s="83">
        <v>10</v>
      </c>
      <c r="B17" s="22" t="s">
        <v>12</v>
      </c>
      <c r="C17" s="22"/>
      <c r="D17" s="109">
        <f t="shared" si="1"/>
        <v>0</v>
      </c>
      <c r="E17" s="54">
        <f>'RMU-IO'!E17+'RMU-ost'!E17</f>
        <v>0</v>
      </c>
      <c r="F17" s="29">
        <f>'RMU-IO'!F17+'RMU-ost'!F17</f>
        <v>0</v>
      </c>
      <c r="G17" s="30">
        <f>'RMU-IO'!G17+'RMU-ost'!G17</f>
        <v>0</v>
      </c>
      <c r="H17" s="66">
        <f t="shared" si="2"/>
        <v>0</v>
      </c>
      <c r="I17" s="54">
        <f>'RMU-IO'!I17+'RMU-ost'!I17</f>
        <v>0</v>
      </c>
      <c r="J17" s="29">
        <f>'RMU-IO'!J17+'RMU-ost'!J17</f>
        <v>0</v>
      </c>
      <c r="K17" s="30">
        <f>'RMU-IO'!K17+'RMU-ost'!K17</f>
        <v>0</v>
      </c>
      <c r="L17" s="92">
        <f t="shared" si="3"/>
        <v>0</v>
      </c>
    </row>
    <row r="18" spans="1:12" s="17" customFormat="1" ht="15" customHeight="1">
      <c r="A18" s="90">
        <v>11</v>
      </c>
      <c r="B18" s="23" t="s">
        <v>18</v>
      </c>
      <c r="C18" s="23"/>
      <c r="D18" s="110">
        <f t="shared" si="1"/>
        <v>8569</v>
      </c>
      <c r="E18" s="54">
        <v>7669</v>
      </c>
      <c r="F18" s="29">
        <v>300</v>
      </c>
      <c r="G18" s="30">
        <v>600</v>
      </c>
      <c r="H18" s="66">
        <f t="shared" si="2"/>
        <v>8569</v>
      </c>
      <c r="I18" s="54">
        <v>0</v>
      </c>
      <c r="J18" s="29">
        <v>0</v>
      </c>
      <c r="K18" s="30">
        <f>'RMU-IO'!K18+'RMU-ost'!K18</f>
        <v>0</v>
      </c>
      <c r="L18" s="92">
        <f t="shared" si="3"/>
        <v>0</v>
      </c>
    </row>
    <row r="19" spans="1:12" s="17" customFormat="1" ht="15" customHeight="1">
      <c r="A19" s="90">
        <v>12</v>
      </c>
      <c r="B19" s="23" t="s">
        <v>13</v>
      </c>
      <c r="C19" s="23"/>
      <c r="D19" s="110">
        <f t="shared" si="1"/>
        <v>0</v>
      </c>
      <c r="E19" s="54">
        <f>'RMU-IO'!E19+'RMU-ost'!E19</f>
        <v>0</v>
      </c>
      <c r="F19" s="29">
        <f>'RMU-IO'!F19+'RMU-ost'!F19</f>
        <v>0</v>
      </c>
      <c r="G19" s="30">
        <f>'RMU-IO'!G19+'RMU-ost'!G19</f>
        <v>0</v>
      </c>
      <c r="H19" s="66">
        <f t="shared" si="2"/>
        <v>0</v>
      </c>
      <c r="I19" s="54">
        <v>0</v>
      </c>
      <c r="J19" s="29">
        <f>'RMU-IO'!J19+'RMU-ost'!J19</f>
        <v>0</v>
      </c>
      <c r="K19" s="30">
        <f>'RMU-IO'!K19+'RMU-ost'!K19</f>
        <v>0</v>
      </c>
      <c r="L19" s="92">
        <f t="shared" si="3"/>
        <v>0</v>
      </c>
    </row>
    <row r="20" spans="1:12" s="17" customFormat="1" ht="15" customHeight="1" thickBot="1">
      <c r="A20" s="93">
        <v>13</v>
      </c>
      <c r="B20" s="94" t="s">
        <v>17</v>
      </c>
      <c r="C20" s="94"/>
      <c r="D20" s="111">
        <f t="shared" si="1"/>
        <v>0</v>
      </c>
      <c r="E20" s="95">
        <f>'RMU-IO'!E20+'RMU-ost'!E20</f>
        <v>0</v>
      </c>
      <c r="F20" s="96">
        <f>'RMU-IO'!F20+'RMU-ost'!F20</f>
        <v>0</v>
      </c>
      <c r="G20" s="97">
        <f>'RMU-IO'!G20+'RMU-ost'!G20</f>
        <v>0</v>
      </c>
      <c r="H20" s="98">
        <f t="shared" si="2"/>
        <v>0</v>
      </c>
      <c r="I20" s="95">
        <f>'RMU-IO'!I20+'RMU-ost'!I20</f>
        <v>0</v>
      </c>
      <c r="J20" s="96">
        <f>'RMU-IO'!J20+'RMU-ost'!J20</f>
        <v>0</v>
      </c>
      <c r="K20" s="97">
        <f>'RMU-IO'!K20+'RMU-ost'!K20</f>
        <v>0</v>
      </c>
      <c r="L20" s="99">
        <f t="shared" si="3"/>
        <v>0</v>
      </c>
    </row>
    <row r="21" spans="1:12" s="112" customFormat="1" ht="12">
      <c r="A21" s="24" t="s">
        <v>33</v>
      </c>
      <c r="B21" s="24" t="s">
        <v>32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s="112" customFormat="1" ht="12">
      <c r="A22" s="24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4" s="2" customFormat="1" ht="12">
      <c r="A23" s="24" t="s">
        <v>16</v>
      </c>
      <c r="B23" s="24" t="s">
        <v>215</v>
      </c>
      <c r="C23" s="24"/>
      <c r="D23" s="24"/>
    </row>
    <row r="24" spans="2:4" s="2" customFormat="1" ht="12">
      <c r="B24" s="2" t="s">
        <v>216</v>
      </c>
      <c r="D24" s="345">
        <v>6031</v>
      </c>
    </row>
    <row r="25" spans="1:4" s="24" customFormat="1" ht="12">
      <c r="A25" s="2"/>
      <c r="B25" s="2" t="s">
        <v>202</v>
      </c>
      <c r="C25" s="2"/>
      <c r="D25" s="347">
        <v>2538</v>
      </c>
    </row>
    <row r="26" spans="1:4" ht="12.75">
      <c r="A26" s="24"/>
      <c r="B26" s="24"/>
      <c r="C26" s="24"/>
      <c r="D26" s="346">
        <f>SUM(D24:D25)</f>
        <v>8569</v>
      </c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scale="90" r:id="rId1"/>
  <headerFooter alignWithMargins="0">
    <oddHeader>&amp;L&amp;"Arial CE,kurzíva\&amp;11Osnova rozpočtu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35"/>
  <dimension ref="A2:L26"/>
  <sheetViews>
    <sheetView workbookViewId="0" topLeftCell="A1">
      <selection activeCell="D26" sqref="D26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5" t="s">
        <v>15</v>
      </c>
    </row>
    <row r="3" spans="1:12" s="1" customFormat="1" ht="15" customHeight="1">
      <c r="A3" s="73"/>
      <c r="B3" s="74"/>
      <c r="C3" s="100"/>
      <c r="D3" s="366" t="s">
        <v>25</v>
      </c>
      <c r="E3" s="367"/>
      <c r="F3" s="367"/>
      <c r="G3" s="367"/>
      <c r="H3" s="367"/>
      <c r="I3" s="367"/>
      <c r="J3" s="367"/>
      <c r="K3" s="367"/>
      <c r="L3" s="368"/>
    </row>
    <row r="4" spans="1:12" s="1" customFormat="1" ht="12.75">
      <c r="A4" s="75"/>
      <c r="B4" s="369" t="s">
        <v>184</v>
      </c>
      <c r="C4" s="370"/>
      <c r="D4" s="101"/>
      <c r="E4" s="372" t="s">
        <v>23</v>
      </c>
      <c r="F4" s="373"/>
      <c r="G4" s="373"/>
      <c r="H4" s="374"/>
      <c r="I4" s="372" t="s">
        <v>24</v>
      </c>
      <c r="J4" s="373"/>
      <c r="K4" s="373"/>
      <c r="L4" s="375"/>
    </row>
    <row r="5" spans="1:12" s="1" customFormat="1" ht="12.75">
      <c r="A5" s="75"/>
      <c r="B5" s="371"/>
      <c r="C5" s="370"/>
      <c r="D5" s="101" t="s">
        <v>1</v>
      </c>
      <c r="E5" s="3"/>
      <c r="F5" s="4" t="s">
        <v>2</v>
      </c>
      <c r="G5" s="5"/>
      <c r="H5" s="68" t="s">
        <v>22</v>
      </c>
      <c r="I5" s="3"/>
      <c r="J5" s="4" t="s">
        <v>2</v>
      </c>
      <c r="K5" s="5"/>
      <c r="L5" s="76" t="s">
        <v>22</v>
      </c>
    </row>
    <row r="6" spans="1:12" s="14" customFormat="1" ht="12.75">
      <c r="A6" s="77"/>
      <c r="B6" s="67" t="s">
        <v>3</v>
      </c>
      <c r="C6" s="6" t="s">
        <v>40</v>
      </c>
      <c r="D6" s="102" t="s">
        <v>28</v>
      </c>
      <c r="E6" s="7" t="s">
        <v>4</v>
      </c>
      <c r="F6" s="8" t="s">
        <v>5</v>
      </c>
      <c r="G6" s="9" t="s">
        <v>6</v>
      </c>
      <c r="H6" s="59" t="s">
        <v>26</v>
      </c>
      <c r="I6" s="7" t="s">
        <v>4</v>
      </c>
      <c r="J6" s="8" t="s">
        <v>5</v>
      </c>
      <c r="K6" s="9" t="s">
        <v>6</v>
      </c>
      <c r="L6" s="78" t="s">
        <v>27</v>
      </c>
    </row>
    <row r="7" spans="1:12" s="16" customFormat="1" ht="19.5" customHeight="1">
      <c r="A7" s="79"/>
      <c r="B7" s="10"/>
      <c r="C7" s="10"/>
      <c r="D7" s="103">
        <v>1</v>
      </c>
      <c r="E7" s="11">
        <v>2</v>
      </c>
      <c r="F7" s="12">
        <v>3</v>
      </c>
      <c r="G7" s="13">
        <v>4</v>
      </c>
      <c r="H7" s="60">
        <v>5</v>
      </c>
      <c r="I7" s="11">
        <v>6</v>
      </c>
      <c r="J7" s="12">
        <v>7</v>
      </c>
      <c r="K7" s="13">
        <v>8</v>
      </c>
      <c r="L7" s="80">
        <v>9</v>
      </c>
    </row>
    <row r="8" spans="1:12" s="17" customFormat="1" ht="15" customHeight="1">
      <c r="A8" s="81">
        <v>1</v>
      </c>
      <c r="B8" s="15" t="s">
        <v>30</v>
      </c>
      <c r="C8" s="15"/>
      <c r="D8" s="104">
        <f aca="true" t="shared" si="0" ref="D8:L8">SUM(D15:D20)+D9</f>
        <v>0</v>
      </c>
      <c r="E8" s="70">
        <f t="shared" si="0"/>
        <v>0</v>
      </c>
      <c r="F8" s="71">
        <f t="shared" si="0"/>
        <v>0</v>
      </c>
      <c r="G8" s="72">
        <f t="shared" si="0"/>
        <v>0</v>
      </c>
      <c r="H8" s="69">
        <f t="shared" si="0"/>
        <v>0</v>
      </c>
      <c r="I8" s="70">
        <f t="shared" si="0"/>
        <v>0</v>
      </c>
      <c r="J8" s="71">
        <f t="shared" si="0"/>
        <v>0</v>
      </c>
      <c r="K8" s="72">
        <f t="shared" si="0"/>
        <v>0</v>
      </c>
      <c r="L8" s="82">
        <f t="shared" si="0"/>
        <v>0</v>
      </c>
    </row>
    <row r="9" spans="1:12" s="17" customFormat="1" ht="15" customHeight="1">
      <c r="A9" s="83">
        <v>2</v>
      </c>
      <c r="B9" s="22" t="s">
        <v>29</v>
      </c>
      <c r="C9" s="47"/>
      <c r="D9" s="105">
        <f aca="true" t="shared" si="1" ref="D9:D20">H9+L9</f>
        <v>0</v>
      </c>
      <c r="E9" s="56">
        <f>'RMU-IO'!E10</f>
        <v>0</v>
      </c>
      <c r="F9" s="57">
        <f>SUM(F10:F14)</f>
        <v>0</v>
      </c>
      <c r="G9" s="58">
        <f>SUM(G10:G14)</f>
        <v>0</v>
      </c>
      <c r="H9" s="61">
        <f aca="true" t="shared" si="2" ref="H9:H20">SUM(E9:G9)</f>
        <v>0</v>
      </c>
      <c r="I9" s="56">
        <v>0</v>
      </c>
      <c r="J9" s="57">
        <f>SUM(J10:J14)</f>
        <v>0</v>
      </c>
      <c r="K9" s="58">
        <f>SUM(K10:K14)</f>
        <v>0</v>
      </c>
      <c r="L9" s="84">
        <f aca="true" t="shared" si="3" ref="L9:L20">SUM(I9:K9)</f>
        <v>0</v>
      </c>
    </row>
    <row r="10" spans="1:12" s="20" customFormat="1" ht="15" customHeight="1">
      <c r="A10" s="85">
        <v>3</v>
      </c>
      <c r="B10" s="19"/>
      <c r="C10" s="18" t="s">
        <v>7</v>
      </c>
      <c r="D10" s="106">
        <f t="shared" si="1"/>
        <v>0</v>
      </c>
      <c r="E10" s="50">
        <f>'RMU-IO'!E10+'RMU-ost'!E10</f>
        <v>0</v>
      </c>
      <c r="F10" s="25">
        <v>0</v>
      </c>
      <c r="G10" s="26">
        <f>'RMU-IO'!G10+'RMU-ost'!G10</f>
        <v>0</v>
      </c>
      <c r="H10" s="62">
        <f t="shared" si="2"/>
        <v>0</v>
      </c>
      <c r="I10" s="50">
        <f>'RMU-IO'!I10+'RMU-ost'!I10</f>
        <v>0</v>
      </c>
      <c r="J10" s="25">
        <f>'RMU-IO'!J10+'RMU-ost'!J10</f>
        <v>0</v>
      </c>
      <c r="K10" s="26">
        <f>'RMU-IO'!K10+'RMU-ost'!K10</f>
        <v>0</v>
      </c>
      <c r="L10" s="86">
        <f t="shared" si="3"/>
        <v>0</v>
      </c>
    </row>
    <row r="11" spans="1:12" s="20" customFormat="1" ht="15" customHeight="1">
      <c r="A11" s="85">
        <v>4</v>
      </c>
      <c r="B11" s="19"/>
      <c r="C11" s="18" t="s">
        <v>8</v>
      </c>
      <c r="D11" s="107">
        <f t="shared" si="1"/>
        <v>0</v>
      </c>
      <c r="E11" s="50">
        <f>'RMU-IO'!E11+'RMU-ost'!E11</f>
        <v>0</v>
      </c>
      <c r="F11" s="25">
        <v>0</v>
      </c>
      <c r="G11" s="26">
        <v>0</v>
      </c>
      <c r="H11" s="62">
        <f t="shared" si="2"/>
        <v>0</v>
      </c>
      <c r="I11" s="50">
        <f>'RMU-IO'!I11+'RMU-ost'!I11</f>
        <v>0</v>
      </c>
      <c r="J11" s="25">
        <f>'RMU-IO'!J11+'RMU-ost'!J11</f>
        <v>0</v>
      </c>
      <c r="K11" s="26">
        <f>'RMU-IO'!K11+'RMU-ost'!K11</f>
        <v>0</v>
      </c>
      <c r="L11" s="86">
        <f t="shared" si="3"/>
        <v>0</v>
      </c>
    </row>
    <row r="12" spans="1:12" s="20" customFormat="1" ht="15" customHeight="1">
      <c r="A12" s="85">
        <v>5</v>
      </c>
      <c r="B12" s="19"/>
      <c r="C12" s="18" t="s">
        <v>19</v>
      </c>
      <c r="D12" s="107">
        <f t="shared" si="1"/>
        <v>0</v>
      </c>
      <c r="E12" s="50">
        <f>'RMU-IO'!E12+'RMU-ost'!E12</f>
        <v>0</v>
      </c>
      <c r="F12" s="25">
        <f>'RMU-IO'!F12+'RMU-ost'!F12</f>
        <v>0</v>
      </c>
      <c r="G12" s="26">
        <f>'RMU-IO'!G12+'RMU-ost'!G12</f>
        <v>0</v>
      </c>
      <c r="H12" s="62">
        <f t="shared" si="2"/>
        <v>0</v>
      </c>
      <c r="I12" s="50">
        <v>0</v>
      </c>
      <c r="J12" s="25">
        <v>0</v>
      </c>
      <c r="K12" s="26">
        <f>'RMU-IO'!K12+'RMU-ost'!K12</f>
        <v>0</v>
      </c>
      <c r="L12" s="86">
        <f t="shared" si="3"/>
        <v>0</v>
      </c>
    </row>
    <row r="13" spans="1:12" s="20" customFormat="1" ht="15" customHeight="1">
      <c r="A13" s="85">
        <v>6</v>
      </c>
      <c r="B13" s="19"/>
      <c r="C13" s="18" t="s">
        <v>9</v>
      </c>
      <c r="D13" s="107">
        <f t="shared" si="1"/>
        <v>0</v>
      </c>
      <c r="E13" s="51">
        <f>'RMU-IO'!E13+'RMU-ost'!E13</f>
        <v>0</v>
      </c>
      <c r="F13" s="48">
        <f>'RMU-IO'!F13+'RMU-ost'!F13</f>
        <v>0</v>
      </c>
      <c r="G13" s="49">
        <f>'RMU-IO'!G13+'RMU-ost'!G13</f>
        <v>0</v>
      </c>
      <c r="H13" s="63">
        <f t="shared" si="2"/>
        <v>0</v>
      </c>
      <c r="I13" s="51">
        <f>'RMU-IO'!I13+'RMU-ost'!I13</f>
        <v>0</v>
      </c>
      <c r="J13" s="48">
        <f>'RMU-IO'!J13+'RMU-ost'!J13</f>
        <v>0</v>
      </c>
      <c r="K13" s="49">
        <f>'RMU-IO'!K13+'RMU-ost'!K13</f>
        <v>0</v>
      </c>
      <c r="L13" s="87">
        <f t="shared" si="3"/>
        <v>0</v>
      </c>
    </row>
    <row r="14" spans="1:12" s="20" customFormat="1" ht="15" customHeight="1">
      <c r="A14" s="88">
        <v>7</v>
      </c>
      <c r="B14" s="43"/>
      <c r="C14" s="44" t="s">
        <v>10</v>
      </c>
      <c r="D14" s="108">
        <f t="shared" si="1"/>
        <v>0</v>
      </c>
      <c r="E14" s="52">
        <f>'RMU-IO'!E14+'RMU-ost'!E14</f>
        <v>0</v>
      </c>
      <c r="F14" s="45">
        <f>'RMU-IO'!F14+'RMU-ost'!F14</f>
        <v>0</v>
      </c>
      <c r="G14" s="46">
        <f>'RMU-IO'!G14+'RMU-ost'!G14</f>
        <v>0</v>
      </c>
      <c r="H14" s="64">
        <f t="shared" si="2"/>
        <v>0</v>
      </c>
      <c r="I14" s="52">
        <f>'RMU-IO'!I14+'RMU-ost'!I14</f>
        <v>0</v>
      </c>
      <c r="J14" s="45">
        <f>'RMU-IO'!J14+'RMU-ost'!J14</f>
        <v>0</v>
      </c>
      <c r="K14" s="46">
        <f>'RMU-IO'!K14+'RMU-ost'!K14</f>
        <v>0</v>
      </c>
      <c r="L14" s="89">
        <f t="shared" si="3"/>
        <v>0</v>
      </c>
    </row>
    <row r="15" spans="1:12" s="17" customFormat="1" ht="15" customHeight="1">
      <c r="A15" s="90">
        <v>8</v>
      </c>
      <c r="B15" s="21" t="s">
        <v>20</v>
      </c>
      <c r="C15" s="23"/>
      <c r="D15" s="109">
        <f t="shared" si="1"/>
        <v>0</v>
      </c>
      <c r="E15" s="53">
        <v>0</v>
      </c>
      <c r="F15" s="27">
        <f>'RMU-IO'!F15+'RMU-ost'!F15</f>
        <v>0</v>
      </c>
      <c r="G15" s="28">
        <v>0</v>
      </c>
      <c r="H15" s="65">
        <f t="shared" si="2"/>
        <v>0</v>
      </c>
      <c r="I15" s="53">
        <v>0</v>
      </c>
      <c r="J15" s="27">
        <v>0</v>
      </c>
      <c r="K15" s="28">
        <f>'RMU-IO'!K15+'RMU-ost'!K15</f>
        <v>0</v>
      </c>
      <c r="L15" s="91">
        <f t="shared" si="3"/>
        <v>0</v>
      </c>
    </row>
    <row r="16" spans="1:12" s="17" customFormat="1" ht="15" customHeight="1">
      <c r="A16" s="90">
        <v>9</v>
      </c>
      <c r="B16" s="21" t="s">
        <v>11</v>
      </c>
      <c r="C16" s="23"/>
      <c r="D16" s="109">
        <f t="shared" si="1"/>
        <v>0</v>
      </c>
      <c r="E16" s="53">
        <f>'RMU-IO'!E16+'RMU-ost'!E16</f>
        <v>0</v>
      </c>
      <c r="F16" s="27">
        <f>'RMU-IO'!F16+'RMU-ost'!F16</f>
        <v>0</v>
      </c>
      <c r="G16" s="28">
        <f>'RMU-IO'!G16+'RMU-ost'!G16</f>
        <v>0</v>
      </c>
      <c r="H16" s="65">
        <f t="shared" si="2"/>
        <v>0</v>
      </c>
      <c r="I16" s="53">
        <v>0</v>
      </c>
      <c r="J16" s="27">
        <f>'RMU-IO'!J16+'RMU-ost'!J16</f>
        <v>0</v>
      </c>
      <c r="K16" s="28">
        <f>'RMU-IO'!K16+'RMU-ost'!K16</f>
        <v>0</v>
      </c>
      <c r="L16" s="91">
        <f t="shared" si="3"/>
        <v>0</v>
      </c>
    </row>
    <row r="17" spans="1:12" s="17" customFormat="1" ht="15" customHeight="1">
      <c r="A17" s="83">
        <v>10</v>
      </c>
      <c r="B17" s="22" t="s">
        <v>12</v>
      </c>
      <c r="C17" s="22"/>
      <c r="D17" s="109">
        <f t="shared" si="1"/>
        <v>0</v>
      </c>
      <c r="E17" s="54">
        <f>'RMU-IO'!E17+'RMU-ost'!E17</f>
        <v>0</v>
      </c>
      <c r="F17" s="29">
        <f>'RMU-IO'!F17+'RMU-ost'!F17</f>
        <v>0</v>
      </c>
      <c r="G17" s="30">
        <f>'RMU-IO'!G17+'RMU-ost'!G17</f>
        <v>0</v>
      </c>
      <c r="H17" s="66">
        <f t="shared" si="2"/>
        <v>0</v>
      </c>
      <c r="I17" s="54">
        <f>'RMU-IO'!I17+'RMU-ost'!I17</f>
        <v>0</v>
      </c>
      <c r="J17" s="29">
        <f>'RMU-IO'!J17+'RMU-ost'!J17</f>
        <v>0</v>
      </c>
      <c r="K17" s="30">
        <f>'RMU-IO'!K17+'RMU-ost'!K17</f>
        <v>0</v>
      </c>
      <c r="L17" s="92">
        <f t="shared" si="3"/>
        <v>0</v>
      </c>
    </row>
    <row r="18" spans="1:12" s="17" customFormat="1" ht="15" customHeight="1">
      <c r="A18" s="90">
        <v>11</v>
      </c>
      <c r="B18" s="23" t="s">
        <v>18</v>
      </c>
      <c r="C18" s="23"/>
      <c r="D18" s="110">
        <f t="shared" si="1"/>
        <v>0</v>
      </c>
      <c r="E18" s="54">
        <v>0</v>
      </c>
      <c r="F18" s="29">
        <v>0</v>
      </c>
      <c r="G18" s="30">
        <f>'RMU-IO'!G18+'RMU-ost'!G18</f>
        <v>0</v>
      </c>
      <c r="H18" s="66">
        <f t="shared" si="2"/>
        <v>0</v>
      </c>
      <c r="I18" s="54">
        <v>0</v>
      </c>
      <c r="J18" s="29">
        <v>0</v>
      </c>
      <c r="K18" s="30">
        <f>'RMU-IO'!K18+'RMU-ost'!K18</f>
        <v>0</v>
      </c>
      <c r="L18" s="92">
        <f t="shared" si="3"/>
        <v>0</v>
      </c>
    </row>
    <row r="19" spans="1:12" s="17" customFormat="1" ht="15" customHeight="1">
      <c r="A19" s="90">
        <v>12</v>
      </c>
      <c r="B19" s="23" t="s">
        <v>13</v>
      </c>
      <c r="C19" s="23"/>
      <c r="D19" s="110">
        <f t="shared" si="1"/>
        <v>0</v>
      </c>
      <c r="E19" s="54">
        <f>'RMU-IO'!E19+'RMU-ost'!E19</f>
        <v>0</v>
      </c>
      <c r="F19" s="29">
        <f>'RMU-IO'!F19+'RMU-ost'!F19</f>
        <v>0</v>
      </c>
      <c r="G19" s="30">
        <f>'RMU-IO'!G19+'RMU-ost'!G19</f>
        <v>0</v>
      </c>
      <c r="H19" s="66">
        <f t="shared" si="2"/>
        <v>0</v>
      </c>
      <c r="I19" s="54">
        <v>0</v>
      </c>
      <c r="J19" s="29">
        <f>'RMU-IO'!J19+'RMU-ost'!J19</f>
        <v>0</v>
      </c>
      <c r="K19" s="30">
        <f>'RMU-IO'!K19+'RMU-ost'!K19</f>
        <v>0</v>
      </c>
      <c r="L19" s="92">
        <f t="shared" si="3"/>
        <v>0</v>
      </c>
    </row>
    <row r="20" spans="1:12" s="17" customFormat="1" ht="15" customHeight="1" thickBot="1">
      <c r="A20" s="93">
        <v>13</v>
      </c>
      <c r="B20" s="94" t="s">
        <v>17</v>
      </c>
      <c r="C20" s="94"/>
      <c r="D20" s="111">
        <f t="shared" si="1"/>
        <v>0</v>
      </c>
      <c r="E20" s="95">
        <f>'RMU-IO'!E20+'RMU-ost'!E20</f>
        <v>0</v>
      </c>
      <c r="F20" s="96">
        <f>'RMU-IO'!F20+'RMU-ost'!F20</f>
        <v>0</v>
      </c>
      <c r="G20" s="97">
        <f>'RMU-IO'!G20+'RMU-ost'!G20</f>
        <v>0</v>
      </c>
      <c r="H20" s="98">
        <f t="shared" si="2"/>
        <v>0</v>
      </c>
      <c r="I20" s="95">
        <f>'RMU-IO'!I20+'RMU-ost'!I20</f>
        <v>0</v>
      </c>
      <c r="J20" s="96">
        <f>'RMU-IO'!J20+'RMU-ost'!J20</f>
        <v>0</v>
      </c>
      <c r="K20" s="97">
        <f>'RMU-IO'!K20+'RMU-ost'!K20</f>
        <v>0</v>
      </c>
      <c r="L20" s="99">
        <f t="shared" si="3"/>
        <v>0</v>
      </c>
    </row>
    <row r="21" spans="1:12" s="112" customFormat="1" ht="12">
      <c r="A21" s="24" t="s">
        <v>33</v>
      </c>
      <c r="B21" s="24" t="s">
        <v>32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s="112" customFormat="1" ht="12">
      <c r="A22" s="24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4" s="2" customFormat="1" ht="12">
      <c r="A23" s="24" t="s">
        <v>16</v>
      </c>
      <c r="B23" s="24" t="s">
        <v>215</v>
      </c>
      <c r="C23" s="24"/>
      <c r="D23" s="24"/>
    </row>
    <row r="24" spans="2:4" s="2" customFormat="1" ht="12">
      <c r="B24" s="2" t="s">
        <v>216</v>
      </c>
      <c r="D24" s="345">
        <v>0</v>
      </c>
    </row>
    <row r="25" spans="1:4" s="24" customFormat="1" ht="12">
      <c r="A25" s="2"/>
      <c r="B25" s="2" t="s">
        <v>202</v>
      </c>
      <c r="C25" s="2"/>
      <c r="D25" s="347">
        <v>4</v>
      </c>
    </row>
    <row r="26" spans="1:4" ht="12.75">
      <c r="A26" s="24"/>
      <c r="B26" s="24"/>
      <c r="C26" s="24"/>
      <c r="D26" s="346">
        <f>SUM(D24:D25)</f>
        <v>4</v>
      </c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scale="90" r:id="rId1"/>
  <headerFooter alignWithMargins="0">
    <oddHeader>&amp;L&amp;"Arial CE,kurzíva\&amp;11Osnova rozpočtu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34"/>
  <dimension ref="A2:L26"/>
  <sheetViews>
    <sheetView workbookViewId="0" topLeftCell="A1">
      <selection activeCell="D26" sqref="D26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5" t="s">
        <v>15</v>
      </c>
    </row>
    <row r="3" spans="1:12" s="1" customFormat="1" ht="15" customHeight="1">
      <c r="A3" s="73"/>
      <c r="B3" s="74"/>
      <c r="C3" s="100"/>
      <c r="D3" s="366" t="s">
        <v>25</v>
      </c>
      <c r="E3" s="367"/>
      <c r="F3" s="367"/>
      <c r="G3" s="367"/>
      <c r="H3" s="367"/>
      <c r="I3" s="367"/>
      <c r="J3" s="367"/>
      <c r="K3" s="367"/>
      <c r="L3" s="368"/>
    </row>
    <row r="4" spans="1:12" s="1" customFormat="1" ht="12.75">
      <c r="A4" s="75"/>
      <c r="B4" s="369" t="s">
        <v>184</v>
      </c>
      <c r="C4" s="370"/>
      <c r="D4" s="101"/>
      <c r="E4" s="372" t="s">
        <v>23</v>
      </c>
      <c r="F4" s="373"/>
      <c r="G4" s="373"/>
      <c r="H4" s="374"/>
      <c r="I4" s="372" t="s">
        <v>24</v>
      </c>
      <c r="J4" s="373"/>
      <c r="K4" s="373"/>
      <c r="L4" s="375"/>
    </row>
    <row r="5" spans="1:12" s="1" customFormat="1" ht="12.75">
      <c r="A5" s="75"/>
      <c r="B5" s="371"/>
      <c r="C5" s="370"/>
      <c r="D5" s="101" t="s">
        <v>1</v>
      </c>
      <c r="E5" s="3"/>
      <c r="F5" s="4" t="s">
        <v>2</v>
      </c>
      <c r="G5" s="5"/>
      <c r="H5" s="68" t="s">
        <v>22</v>
      </c>
      <c r="I5" s="3"/>
      <c r="J5" s="4" t="s">
        <v>2</v>
      </c>
      <c r="K5" s="5"/>
      <c r="L5" s="76" t="s">
        <v>22</v>
      </c>
    </row>
    <row r="6" spans="1:12" s="14" customFormat="1" ht="12.75">
      <c r="A6" s="77"/>
      <c r="B6" s="67" t="s">
        <v>3</v>
      </c>
      <c r="C6" s="6" t="s">
        <v>39</v>
      </c>
      <c r="D6" s="102" t="s">
        <v>28</v>
      </c>
      <c r="E6" s="7" t="s">
        <v>4</v>
      </c>
      <c r="F6" s="8" t="s">
        <v>5</v>
      </c>
      <c r="G6" s="9" t="s">
        <v>6</v>
      </c>
      <c r="H6" s="59" t="s">
        <v>26</v>
      </c>
      <c r="I6" s="7" t="s">
        <v>4</v>
      </c>
      <c r="J6" s="8" t="s">
        <v>5</v>
      </c>
      <c r="K6" s="9" t="s">
        <v>6</v>
      </c>
      <c r="L6" s="78" t="s">
        <v>27</v>
      </c>
    </row>
    <row r="7" spans="1:12" s="16" customFormat="1" ht="19.5" customHeight="1">
      <c r="A7" s="79"/>
      <c r="B7" s="10"/>
      <c r="C7" s="10"/>
      <c r="D7" s="103">
        <v>1</v>
      </c>
      <c r="E7" s="11">
        <v>2</v>
      </c>
      <c r="F7" s="12">
        <v>3</v>
      </c>
      <c r="G7" s="13">
        <v>4</v>
      </c>
      <c r="H7" s="60">
        <v>5</v>
      </c>
      <c r="I7" s="11">
        <v>6</v>
      </c>
      <c r="J7" s="12">
        <v>7</v>
      </c>
      <c r="K7" s="13">
        <v>8</v>
      </c>
      <c r="L7" s="80">
        <v>9</v>
      </c>
    </row>
    <row r="8" spans="1:12" s="17" customFormat="1" ht="15" customHeight="1">
      <c r="A8" s="81">
        <v>1</v>
      </c>
      <c r="B8" s="15" t="s">
        <v>30</v>
      </c>
      <c r="C8" s="15"/>
      <c r="D8" s="104">
        <f aca="true" t="shared" si="0" ref="D8:L8">SUM(D15:D20)+D9</f>
        <v>496</v>
      </c>
      <c r="E8" s="70">
        <f t="shared" si="0"/>
        <v>0</v>
      </c>
      <c r="F8" s="71">
        <f t="shared" si="0"/>
        <v>496</v>
      </c>
      <c r="G8" s="72">
        <f t="shared" si="0"/>
        <v>0</v>
      </c>
      <c r="H8" s="69">
        <f t="shared" si="0"/>
        <v>496</v>
      </c>
      <c r="I8" s="70">
        <f t="shared" si="0"/>
        <v>0</v>
      </c>
      <c r="J8" s="71">
        <f t="shared" si="0"/>
        <v>0</v>
      </c>
      <c r="K8" s="72">
        <f t="shared" si="0"/>
        <v>0</v>
      </c>
      <c r="L8" s="82">
        <f t="shared" si="0"/>
        <v>0</v>
      </c>
    </row>
    <row r="9" spans="1:12" s="17" customFormat="1" ht="15" customHeight="1">
      <c r="A9" s="83">
        <v>2</v>
      </c>
      <c r="B9" s="22" t="s">
        <v>29</v>
      </c>
      <c r="C9" s="47"/>
      <c r="D9" s="105">
        <f aca="true" t="shared" si="1" ref="D9:D20">H9+L9</f>
        <v>0</v>
      </c>
      <c r="E9" s="56">
        <f>'RMU-IO'!E10</f>
        <v>0</v>
      </c>
      <c r="F9" s="57">
        <f>SUM(F10:F14)</f>
        <v>0</v>
      </c>
      <c r="G9" s="58">
        <f>SUM(G10:G14)</f>
        <v>0</v>
      </c>
      <c r="H9" s="61">
        <f aca="true" t="shared" si="2" ref="H9:H20">SUM(E9:G9)</f>
        <v>0</v>
      </c>
      <c r="I9" s="56">
        <v>0</v>
      </c>
      <c r="J9" s="57">
        <f>SUM(J10:J14)</f>
        <v>0</v>
      </c>
      <c r="K9" s="58">
        <f>SUM(K10:K14)</f>
        <v>0</v>
      </c>
      <c r="L9" s="84">
        <f aca="true" t="shared" si="3" ref="L9:L20">SUM(I9:K9)</f>
        <v>0</v>
      </c>
    </row>
    <row r="10" spans="1:12" s="20" customFormat="1" ht="15" customHeight="1">
      <c r="A10" s="85">
        <v>3</v>
      </c>
      <c r="B10" s="19"/>
      <c r="C10" s="18" t="s">
        <v>7</v>
      </c>
      <c r="D10" s="106">
        <f t="shared" si="1"/>
        <v>0</v>
      </c>
      <c r="E10" s="50">
        <f>'RMU-IO'!E10+'RMU-ost'!E10</f>
        <v>0</v>
      </c>
      <c r="F10" s="25">
        <v>0</v>
      </c>
      <c r="G10" s="26">
        <f>'RMU-IO'!G10+'RMU-ost'!G10</f>
        <v>0</v>
      </c>
      <c r="H10" s="62">
        <f t="shared" si="2"/>
        <v>0</v>
      </c>
      <c r="I10" s="50">
        <f>'RMU-IO'!I10+'RMU-ost'!I10</f>
        <v>0</v>
      </c>
      <c r="J10" s="25">
        <f>'RMU-IO'!J10+'RMU-ost'!J10</f>
        <v>0</v>
      </c>
      <c r="K10" s="26">
        <f>'RMU-IO'!K10+'RMU-ost'!K10</f>
        <v>0</v>
      </c>
      <c r="L10" s="86">
        <f t="shared" si="3"/>
        <v>0</v>
      </c>
    </row>
    <row r="11" spans="1:12" s="20" customFormat="1" ht="15" customHeight="1">
      <c r="A11" s="85">
        <v>4</v>
      </c>
      <c r="B11" s="19"/>
      <c r="C11" s="18" t="s">
        <v>8</v>
      </c>
      <c r="D11" s="107">
        <f t="shared" si="1"/>
        <v>0</v>
      </c>
      <c r="E11" s="50">
        <f>'RMU-IO'!E11+'RMU-ost'!E11</f>
        <v>0</v>
      </c>
      <c r="F11" s="25">
        <v>0</v>
      </c>
      <c r="G11" s="26">
        <v>0</v>
      </c>
      <c r="H11" s="62">
        <f t="shared" si="2"/>
        <v>0</v>
      </c>
      <c r="I11" s="50">
        <f>'RMU-IO'!I11+'RMU-ost'!I11</f>
        <v>0</v>
      </c>
      <c r="J11" s="25">
        <f>'RMU-IO'!J11+'RMU-ost'!J11</f>
        <v>0</v>
      </c>
      <c r="K11" s="26">
        <f>'RMU-IO'!K11+'RMU-ost'!K11</f>
        <v>0</v>
      </c>
      <c r="L11" s="86">
        <f t="shared" si="3"/>
        <v>0</v>
      </c>
    </row>
    <row r="12" spans="1:12" s="20" customFormat="1" ht="15" customHeight="1">
      <c r="A12" s="85">
        <v>5</v>
      </c>
      <c r="B12" s="19"/>
      <c r="C12" s="18" t="s">
        <v>19</v>
      </c>
      <c r="D12" s="107">
        <f t="shared" si="1"/>
        <v>0</v>
      </c>
      <c r="E12" s="50">
        <f>'RMU-IO'!E12+'RMU-ost'!E12</f>
        <v>0</v>
      </c>
      <c r="F12" s="25">
        <f>'RMU-IO'!F12+'RMU-ost'!F12</f>
        <v>0</v>
      </c>
      <c r="G12" s="26">
        <f>'RMU-IO'!G12+'RMU-ost'!G12</f>
        <v>0</v>
      </c>
      <c r="H12" s="62">
        <f t="shared" si="2"/>
        <v>0</v>
      </c>
      <c r="I12" s="50">
        <v>0</v>
      </c>
      <c r="J12" s="25">
        <v>0</v>
      </c>
      <c r="K12" s="26">
        <f>'RMU-IO'!K12+'RMU-ost'!K12</f>
        <v>0</v>
      </c>
      <c r="L12" s="86">
        <f t="shared" si="3"/>
        <v>0</v>
      </c>
    </row>
    <row r="13" spans="1:12" s="20" customFormat="1" ht="15" customHeight="1">
      <c r="A13" s="85">
        <v>6</v>
      </c>
      <c r="B13" s="19"/>
      <c r="C13" s="18" t="s">
        <v>9</v>
      </c>
      <c r="D13" s="107">
        <f t="shared" si="1"/>
        <v>0</v>
      </c>
      <c r="E13" s="51">
        <f>'RMU-IO'!E13+'RMU-ost'!E13</f>
        <v>0</v>
      </c>
      <c r="F13" s="48">
        <f>'RMU-IO'!F13+'RMU-ost'!F13</f>
        <v>0</v>
      </c>
      <c r="G13" s="49">
        <f>'RMU-IO'!G13+'RMU-ost'!G13</f>
        <v>0</v>
      </c>
      <c r="H13" s="63">
        <f t="shared" si="2"/>
        <v>0</v>
      </c>
      <c r="I13" s="51">
        <f>'RMU-IO'!I13+'RMU-ost'!I13</f>
        <v>0</v>
      </c>
      <c r="J13" s="48">
        <f>'RMU-IO'!J13+'RMU-ost'!J13</f>
        <v>0</v>
      </c>
      <c r="K13" s="49">
        <f>'RMU-IO'!K13+'RMU-ost'!K13</f>
        <v>0</v>
      </c>
      <c r="L13" s="87">
        <f t="shared" si="3"/>
        <v>0</v>
      </c>
    </row>
    <row r="14" spans="1:12" s="20" customFormat="1" ht="15" customHeight="1">
      <c r="A14" s="88">
        <v>7</v>
      </c>
      <c r="B14" s="43"/>
      <c r="C14" s="44" t="s">
        <v>10</v>
      </c>
      <c r="D14" s="108">
        <f t="shared" si="1"/>
        <v>0</v>
      </c>
      <c r="E14" s="52">
        <f>'RMU-IO'!E14+'RMU-ost'!E14</f>
        <v>0</v>
      </c>
      <c r="F14" s="45">
        <f>'RMU-IO'!F14+'RMU-ost'!F14</f>
        <v>0</v>
      </c>
      <c r="G14" s="46">
        <f>'RMU-IO'!G14+'RMU-ost'!G14</f>
        <v>0</v>
      </c>
      <c r="H14" s="64">
        <f t="shared" si="2"/>
        <v>0</v>
      </c>
      <c r="I14" s="52">
        <f>'RMU-IO'!I14+'RMU-ost'!I14</f>
        <v>0</v>
      </c>
      <c r="J14" s="45">
        <f>'RMU-IO'!J14+'RMU-ost'!J14</f>
        <v>0</v>
      </c>
      <c r="K14" s="46">
        <f>'RMU-IO'!K14+'RMU-ost'!K14</f>
        <v>0</v>
      </c>
      <c r="L14" s="89">
        <f t="shared" si="3"/>
        <v>0</v>
      </c>
    </row>
    <row r="15" spans="1:12" s="17" customFormat="1" ht="15" customHeight="1">
      <c r="A15" s="90">
        <v>8</v>
      </c>
      <c r="B15" s="21" t="s">
        <v>20</v>
      </c>
      <c r="C15" s="23"/>
      <c r="D15" s="109">
        <f t="shared" si="1"/>
        <v>0</v>
      </c>
      <c r="E15" s="53">
        <v>0</v>
      </c>
      <c r="F15" s="27">
        <f>'RMU-IO'!F15+'RMU-ost'!F15</f>
        <v>0</v>
      </c>
      <c r="G15" s="28">
        <v>0</v>
      </c>
      <c r="H15" s="65">
        <f t="shared" si="2"/>
        <v>0</v>
      </c>
      <c r="I15" s="53">
        <v>0</v>
      </c>
      <c r="J15" s="27">
        <v>0</v>
      </c>
      <c r="K15" s="28">
        <f>'RMU-IO'!K15+'RMU-ost'!K15</f>
        <v>0</v>
      </c>
      <c r="L15" s="91">
        <f t="shared" si="3"/>
        <v>0</v>
      </c>
    </row>
    <row r="16" spans="1:12" s="17" customFormat="1" ht="15" customHeight="1">
      <c r="A16" s="90">
        <v>9</v>
      </c>
      <c r="B16" s="21" t="s">
        <v>11</v>
      </c>
      <c r="C16" s="23"/>
      <c r="D16" s="109">
        <f t="shared" si="1"/>
        <v>0</v>
      </c>
      <c r="E16" s="53">
        <f>'RMU-IO'!E16+'RMU-ost'!E16</f>
        <v>0</v>
      </c>
      <c r="F16" s="27">
        <f>'RMU-IO'!F16+'RMU-ost'!F16</f>
        <v>0</v>
      </c>
      <c r="G16" s="28">
        <f>'RMU-IO'!G16+'RMU-ost'!G16</f>
        <v>0</v>
      </c>
      <c r="H16" s="65">
        <f t="shared" si="2"/>
        <v>0</v>
      </c>
      <c r="I16" s="53">
        <v>0</v>
      </c>
      <c r="J16" s="27">
        <f>'RMU-IO'!J16+'RMU-ost'!J16</f>
        <v>0</v>
      </c>
      <c r="K16" s="28">
        <f>'RMU-IO'!K16+'RMU-ost'!K16</f>
        <v>0</v>
      </c>
      <c r="L16" s="91">
        <f t="shared" si="3"/>
        <v>0</v>
      </c>
    </row>
    <row r="17" spans="1:12" s="17" customFormat="1" ht="15" customHeight="1">
      <c r="A17" s="83">
        <v>10</v>
      </c>
      <c r="B17" s="22" t="s">
        <v>12</v>
      </c>
      <c r="C17" s="22"/>
      <c r="D17" s="109">
        <f t="shared" si="1"/>
        <v>0</v>
      </c>
      <c r="E17" s="54">
        <f>'RMU-IO'!E17+'RMU-ost'!E17</f>
        <v>0</v>
      </c>
      <c r="F17" s="29">
        <f>'RMU-IO'!F17+'RMU-ost'!F17</f>
        <v>0</v>
      </c>
      <c r="G17" s="30">
        <f>'RMU-IO'!G17+'RMU-ost'!G17</f>
        <v>0</v>
      </c>
      <c r="H17" s="66">
        <f t="shared" si="2"/>
        <v>0</v>
      </c>
      <c r="I17" s="54">
        <f>'RMU-IO'!I17+'RMU-ost'!I17</f>
        <v>0</v>
      </c>
      <c r="J17" s="29">
        <f>'RMU-IO'!J17+'RMU-ost'!J17</f>
        <v>0</v>
      </c>
      <c r="K17" s="30">
        <f>'RMU-IO'!K17+'RMU-ost'!K17</f>
        <v>0</v>
      </c>
      <c r="L17" s="92">
        <f t="shared" si="3"/>
        <v>0</v>
      </c>
    </row>
    <row r="18" spans="1:12" s="17" customFormat="1" ht="15" customHeight="1">
      <c r="A18" s="90">
        <v>11</v>
      </c>
      <c r="B18" s="23" t="s">
        <v>18</v>
      </c>
      <c r="C18" s="23"/>
      <c r="D18" s="110">
        <f t="shared" si="1"/>
        <v>496</v>
      </c>
      <c r="E18" s="54">
        <v>0</v>
      </c>
      <c r="F18" s="29">
        <v>496</v>
      </c>
      <c r="G18" s="30">
        <f>'RMU-IO'!G18+'RMU-ost'!G18</f>
        <v>0</v>
      </c>
      <c r="H18" s="66">
        <f t="shared" si="2"/>
        <v>496</v>
      </c>
      <c r="I18" s="54">
        <v>0</v>
      </c>
      <c r="J18" s="29">
        <v>0</v>
      </c>
      <c r="K18" s="30">
        <f>'RMU-IO'!K18+'RMU-ost'!K18</f>
        <v>0</v>
      </c>
      <c r="L18" s="92">
        <f t="shared" si="3"/>
        <v>0</v>
      </c>
    </row>
    <row r="19" spans="1:12" s="17" customFormat="1" ht="15" customHeight="1">
      <c r="A19" s="90">
        <v>12</v>
      </c>
      <c r="B19" s="23" t="s">
        <v>13</v>
      </c>
      <c r="C19" s="23"/>
      <c r="D19" s="110">
        <f t="shared" si="1"/>
        <v>0</v>
      </c>
      <c r="E19" s="54">
        <f>'RMU-IO'!E19+'RMU-ost'!E19</f>
        <v>0</v>
      </c>
      <c r="F19" s="29">
        <f>'RMU-IO'!F19+'RMU-ost'!F19</f>
        <v>0</v>
      </c>
      <c r="G19" s="30">
        <f>'RMU-IO'!G19+'RMU-ost'!G19</f>
        <v>0</v>
      </c>
      <c r="H19" s="66">
        <f t="shared" si="2"/>
        <v>0</v>
      </c>
      <c r="I19" s="54">
        <v>0</v>
      </c>
      <c r="J19" s="29">
        <f>'RMU-IO'!J19+'RMU-ost'!J19</f>
        <v>0</v>
      </c>
      <c r="K19" s="30">
        <f>'RMU-IO'!K19+'RMU-ost'!K19</f>
        <v>0</v>
      </c>
      <c r="L19" s="92">
        <f t="shared" si="3"/>
        <v>0</v>
      </c>
    </row>
    <row r="20" spans="1:12" s="17" customFormat="1" ht="15" customHeight="1" thickBot="1">
      <c r="A20" s="93">
        <v>13</v>
      </c>
      <c r="B20" s="94" t="s">
        <v>17</v>
      </c>
      <c r="C20" s="94"/>
      <c r="D20" s="111">
        <f t="shared" si="1"/>
        <v>0</v>
      </c>
      <c r="E20" s="95">
        <f>'RMU-IO'!E20+'RMU-ost'!E20</f>
        <v>0</v>
      </c>
      <c r="F20" s="96">
        <f>'RMU-IO'!F20+'RMU-ost'!F20</f>
        <v>0</v>
      </c>
      <c r="G20" s="97">
        <f>'RMU-IO'!G20+'RMU-ost'!G20</f>
        <v>0</v>
      </c>
      <c r="H20" s="98">
        <f t="shared" si="2"/>
        <v>0</v>
      </c>
      <c r="I20" s="95">
        <f>'RMU-IO'!I20+'RMU-ost'!I20</f>
        <v>0</v>
      </c>
      <c r="J20" s="96">
        <f>'RMU-IO'!J20+'RMU-ost'!J20</f>
        <v>0</v>
      </c>
      <c r="K20" s="97">
        <f>'RMU-IO'!K20+'RMU-ost'!K20</f>
        <v>0</v>
      </c>
      <c r="L20" s="99">
        <f t="shared" si="3"/>
        <v>0</v>
      </c>
    </row>
    <row r="21" spans="1:12" s="112" customFormat="1" ht="12">
      <c r="A21" s="24" t="s">
        <v>33</v>
      </c>
      <c r="B21" s="24" t="s">
        <v>32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s="112" customFormat="1" ht="12">
      <c r="A22" s="24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4" s="2" customFormat="1" ht="12">
      <c r="A23" s="24" t="s">
        <v>16</v>
      </c>
      <c r="B23" s="24" t="s">
        <v>215</v>
      </c>
      <c r="C23" s="24"/>
      <c r="D23" s="24"/>
    </row>
    <row r="24" spans="2:4" s="2" customFormat="1" ht="12">
      <c r="B24" s="2" t="s">
        <v>216</v>
      </c>
      <c r="D24" s="345">
        <v>223</v>
      </c>
    </row>
    <row r="25" spans="1:4" s="24" customFormat="1" ht="12">
      <c r="A25" s="2"/>
      <c r="B25" s="2" t="s">
        <v>202</v>
      </c>
      <c r="C25" s="2"/>
      <c r="D25" s="347">
        <v>273</v>
      </c>
    </row>
    <row r="26" spans="1:4" ht="12.75">
      <c r="A26" s="24"/>
      <c r="B26" s="24"/>
      <c r="C26" s="24"/>
      <c r="D26" s="346">
        <f>SUM(D24:D25)</f>
        <v>496</v>
      </c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scale="90" r:id="rId1"/>
  <headerFooter alignWithMargins="0">
    <oddHeader>&amp;L&amp;"Arial CE,kurzíva\&amp;11Osnova rozpočtu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33"/>
  <dimension ref="A2:L26"/>
  <sheetViews>
    <sheetView workbookViewId="0" topLeftCell="A1">
      <selection activeCell="F18" sqref="F18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5" t="s">
        <v>15</v>
      </c>
    </row>
    <row r="3" spans="1:12" s="1" customFormat="1" ht="15" customHeight="1">
      <c r="A3" s="73"/>
      <c r="B3" s="74"/>
      <c r="C3" s="100"/>
      <c r="D3" s="366" t="s">
        <v>25</v>
      </c>
      <c r="E3" s="367"/>
      <c r="F3" s="367"/>
      <c r="G3" s="367"/>
      <c r="H3" s="367"/>
      <c r="I3" s="367"/>
      <c r="J3" s="367"/>
      <c r="K3" s="367"/>
      <c r="L3" s="368"/>
    </row>
    <row r="4" spans="1:12" s="1" customFormat="1" ht="12.75">
      <c r="A4" s="75"/>
      <c r="B4" s="369" t="s">
        <v>184</v>
      </c>
      <c r="C4" s="370"/>
      <c r="D4" s="101"/>
      <c r="E4" s="372" t="s">
        <v>23</v>
      </c>
      <c r="F4" s="373"/>
      <c r="G4" s="373"/>
      <c r="H4" s="374"/>
      <c r="I4" s="372" t="s">
        <v>24</v>
      </c>
      <c r="J4" s="373"/>
      <c r="K4" s="373"/>
      <c r="L4" s="375"/>
    </row>
    <row r="5" spans="1:12" s="1" customFormat="1" ht="12.75">
      <c r="A5" s="75"/>
      <c r="B5" s="371"/>
      <c r="C5" s="370"/>
      <c r="D5" s="101" t="s">
        <v>1</v>
      </c>
      <c r="E5" s="3"/>
      <c r="F5" s="4" t="s">
        <v>2</v>
      </c>
      <c r="G5" s="5"/>
      <c r="H5" s="68" t="s">
        <v>22</v>
      </c>
      <c r="I5" s="3"/>
      <c r="J5" s="4" t="s">
        <v>2</v>
      </c>
      <c r="K5" s="5"/>
      <c r="L5" s="76" t="s">
        <v>22</v>
      </c>
    </row>
    <row r="6" spans="1:12" s="14" customFormat="1" ht="12.75">
      <c r="A6" s="77"/>
      <c r="B6" s="67" t="s">
        <v>3</v>
      </c>
      <c r="C6" s="6" t="s">
        <v>38</v>
      </c>
      <c r="D6" s="102" t="s">
        <v>28</v>
      </c>
      <c r="E6" s="7" t="s">
        <v>4</v>
      </c>
      <c r="F6" s="8" t="s">
        <v>5</v>
      </c>
      <c r="G6" s="9" t="s">
        <v>6</v>
      </c>
      <c r="H6" s="59" t="s">
        <v>26</v>
      </c>
      <c r="I6" s="7" t="s">
        <v>4</v>
      </c>
      <c r="J6" s="8" t="s">
        <v>5</v>
      </c>
      <c r="K6" s="9" t="s">
        <v>6</v>
      </c>
      <c r="L6" s="78" t="s">
        <v>27</v>
      </c>
    </row>
    <row r="7" spans="1:12" s="16" customFormat="1" ht="19.5" customHeight="1">
      <c r="A7" s="79"/>
      <c r="B7" s="10"/>
      <c r="C7" s="10"/>
      <c r="D7" s="103">
        <v>1</v>
      </c>
      <c r="E7" s="11">
        <v>2</v>
      </c>
      <c r="F7" s="12">
        <v>3</v>
      </c>
      <c r="G7" s="13">
        <v>4</v>
      </c>
      <c r="H7" s="60">
        <v>5</v>
      </c>
      <c r="I7" s="11">
        <v>6</v>
      </c>
      <c r="J7" s="12">
        <v>7</v>
      </c>
      <c r="K7" s="13">
        <v>8</v>
      </c>
      <c r="L7" s="80">
        <v>9</v>
      </c>
    </row>
    <row r="8" spans="1:12" s="17" customFormat="1" ht="15" customHeight="1">
      <c r="A8" s="81">
        <v>1</v>
      </c>
      <c r="B8" s="15" t="s">
        <v>30</v>
      </c>
      <c r="C8" s="15"/>
      <c r="D8" s="104">
        <f aca="true" t="shared" si="0" ref="D8:L8">SUM(D15:D20)+D9</f>
        <v>137</v>
      </c>
      <c r="E8" s="70">
        <f t="shared" si="0"/>
        <v>0</v>
      </c>
      <c r="F8" s="71">
        <f t="shared" si="0"/>
        <v>137</v>
      </c>
      <c r="G8" s="72">
        <f t="shared" si="0"/>
        <v>0</v>
      </c>
      <c r="H8" s="69">
        <f t="shared" si="0"/>
        <v>137</v>
      </c>
      <c r="I8" s="70">
        <f t="shared" si="0"/>
        <v>0</v>
      </c>
      <c r="J8" s="71">
        <f t="shared" si="0"/>
        <v>0</v>
      </c>
      <c r="K8" s="72">
        <f t="shared" si="0"/>
        <v>0</v>
      </c>
      <c r="L8" s="82">
        <f t="shared" si="0"/>
        <v>0</v>
      </c>
    </row>
    <row r="9" spans="1:12" s="17" customFormat="1" ht="15" customHeight="1">
      <c r="A9" s="83">
        <v>2</v>
      </c>
      <c r="B9" s="22" t="s">
        <v>29</v>
      </c>
      <c r="C9" s="47"/>
      <c r="D9" s="105">
        <f aca="true" t="shared" si="1" ref="D9:D20">H9+L9</f>
        <v>0</v>
      </c>
      <c r="E9" s="56">
        <f>'RMU-IO'!E10</f>
        <v>0</v>
      </c>
      <c r="F9" s="57">
        <f>SUM(F10:F14)</f>
        <v>0</v>
      </c>
      <c r="G9" s="58">
        <f>SUM(G10:G14)</f>
        <v>0</v>
      </c>
      <c r="H9" s="61">
        <f aca="true" t="shared" si="2" ref="H9:H20">SUM(E9:G9)</f>
        <v>0</v>
      </c>
      <c r="I9" s="56">
        <v>0</v>
      </c>
      <c r="J9" s="57">
        <f>SUM(J10:J14)</f>
        <v>0</v>
      </c>
      <c r="K9" s="58">
        <f>SUM(K10:K14)</f>
        <v>0</v>
      </c>
      <c r="L9" s="84">
        <f aca="true" t="shared" si="3" ref="L9:L20">SUM(I9:K9)</f>
        <v>0</v>
      </c>
    </row>
    <row r="10" spans="1:12" s="20" customFormat="1" ht="15" customHeight="1">
      <c r="A10" s="85">
        <v>3</v>
      </c>
      <c r="B10" s="19"/>
      <c r="C10" s="18" t="s">
        <v>7</v>
      </c>
      <c r="D10" s="106">
        <f t="shared" si="1"/>
        <v>0</v>
      </c>
      <c r="E10" s="50">
        <f>'RMU-IO'!E10+'RMU-ost'!E10</f>
        <v>0</v>
      </c>
      <c r="F10" s="25">
        <v>0</v>
      </c>
      <c r="G10" s="26">
        <f>'RMU-IO'!G10+'RMU-ost'!G10</f>
        <v>0</v>
      </c>
      <c r="H10" s="62">
        <f t="shared" si="2"/>
        <v>0</v>
      </c>
      <c r="I10" s="50">
        <f>'RMU-IO'!I10+'RMU-ost'!I10</f>
        <v>0</v>
      </c>
      <c r="J10" s="25">
        <f>'RMU-IO'!J10+'RMU-ost'!J10</f>
        <v>0</v>
      </c>
      <c r="K10" s="26">
        <f>'RMU-IO'!K10+'RMU-ost'!K10</f>
        <v>0</v>
      </c>
      <c r="L10" s="86">
        <f t="shared" si="3"/>
        <v>0</v>
      </c>
    </row>
    <row r="11" spans="1:12" s="20" customFormat="1" ht="15" customHeight="1">
      <c r="A11" s="85">
        <v>4</v>
      </c>
      <c r="B11" s="19"/>
      <c r="C11" s="18" t="s">
        <v>8</v>
      </c>
      <c r="D11" s="107">
        <f t="shared" si="1"/>
        <v>0</v>
      </c>
      <c r="E11" s="50">
        <f>'RMU-IO'!E11+'RMU-ost'!E11</f>
        <v>0</v>
      </c>
      <c r="F11" s="25">
        <v>0</v>
      </c>
      <c r="G11" s="26">
        <v>0</v>
      </c>
      <c r="H11" s="62">
        <f t="shared" si="2"/>
        <v>0</v>
      </c>
      <c r="I11" s="50">
        <f>'RMU-IO'!I11+'RMU-ost'!I11</f>
        <v>0</v>
      </c>
      <c r="J11" s="25">
        <f>'RMU-IO'!J11+'RMU-ost'!J11</f>
        <v>0</v>
      </c>
      <c r="K11" s="26">
        <f>'RMU-IO'!K11+'RMU-ost'!K11</f>
        <v>0</v>
      </c>
      <c r="L11" s="86">
        <f t="shared" si="3"/>
        <v>0</v>
      </c>
    </row>
    <row r="12" spans="1:12" s="20" customFormat="1" ht="15" customHeight="1">
      <c r="A12" s="85">
        <v>5</v>
      </c>
      <c r="B12" s="19"/>
      <c r="C12" s="18" t="s">
        <v>19</v>
      </c>
      <c r="D12" s="107">
        <f t="shared" si="1"/>
        <v>0</v>
      </c>
      <c r="E12" s="50">
        <f>'RMU-IO'!E12+'RMU-ost'!E12</f>
        <v>0</v>
      </c>
      <c r="F12" s="25">
        <f>'RMU-IO'!F12+'RMU-ost'!F12</f>
        <v>0</v>
      </c>
      <c r="G12" s="26">
        <f>'RMU-IO'!G12+'RMU-ost'!G12</f>
        <v>0</v>
      </c>
      <c r="H12" s="62">
        <f t="shared" si="2"/>
        <v>0</v>
      </c>
      <c r="I12" s="50">
        <v>0</v>
      </c>
      <c r="J12" s="25">
        <v>0</v>
      </c>
      <c r="K12" s="26">
        <f>'RMU-IO'!K12+'RMU-ost'!K12</f>
        <v>0</v>
      </c>
      <c r="L12" s="86">
        <f t="shared" si="3"/>
        <v>0</v>
      </c>
    </row>
    <row r="13" spans="1:12" s="20" customFormat="1" ht="15" customHeight="1">
      <c r="A13" s="85">
        <v>6</v>
      </c>
      <c r="B13" s="19"/>
      <c r="C13" s="18" t="s">
        <v>9</v>
      </c>
      <c r="D13" s="107">
        <f t="shared" si="1"/>
        <v>0</v>
      </c>
      <c r="E13" s="51">
        <f>'RMU-IO'!E13+'RMU-ost'!E13</f>
        <v>0</v>
      </c>
      <c r="F13" s="48">
        <f>'RMU-IO'!F13+'RMU-ost'!F13</f>
        <v>0</v>
      </c>
      <c r="G13" s="49">
        <f>'RMU-IO'!G13+'RMU-ost'!G13</f>
        <v>0</v>
      </c>
      <c r="H13" s="63">
        <f t="shared" si="2"/>
        <v>0</v>
      </c>
      <c r="I13" s="51">
        <f>'RMU-IO'!I13+'RMU-ost'!I13</f>
        <v>0</v>
      </c>
      <c r="J13" s="48">
        <f>'RMU-IO'!J13+'RMU-ost'!J13</f>
        <v>0</v>
      </c>
      <c r="K13" s="49">
        <f>'RMU-IO'!K13+'RMU-ost'!K13</f>
        <v>0</v>
      </c>
      <c r="L13" s="87">
        <f t="shared" si="3"/>
        <v>0</v>
      </c>
    </row>
    <row r="14" spans="1:12" s="20" customFormat="1" ht="15" customHeight="1">
      <c r="A14" s="88">
        <v>7</v>
      </c>
      <c r="B14" s="43"/>
      <c r="C14" s="44" t="s">
        <v>10</v>
      </c>
      <c r="D14" s="108">
        <f t="shared" si="1"/>
        <v>0</v>
      </c>
      <c r="E14" s="52">
        <f>'RMU-IO'!E14+'RMU-ost'!E14</f>
        <v>0</v>
      </c>
      <c r="F14" s="45">
        <f>'RMU-IO'!F14+'RMU-ost'!F14</f>
        <v>0</v>
      </c>
      <c r="G14" s="46">
        <f>'RMU-IO'!G14+'RMU-ost'!G14</f>
        <v>0</v>
      </c>
      <c r="H14" s="64">
        <f t="shared" si="2"/>
        <v>0</v>
      </c>
      <c r="I14" s="52">
        <f>'RMU-IO'!I14+'RMU-ost'!I14</f>
        <v>0</v>
      </c>
      <c r="J14" s="45">
        <f>'RMU-IO'!J14+'RMU-ost'!J14</f>
        <v>0</v>
      </c>
      <c r="K14" s="46">
        <f>'RMU-IO'!K14+'RMU-ost'!K14</f>
        <v>0</v>
      </c>
      <c r="L14" s="89">
        <f t="shared" si="3"/>
        <v>0</v>
      </c>
    </row>
    <row r="15" spans="1:12" s="17" customFormat="1" ht="15" customHeight="1">
      <c r="A15" s="90">
        <v>8</v>
      </c>
      <c r="B15" s="21" t="s">
        <v>20</v>
      </c>
      <c r="C15" s="23"/>
      <c r="D15" s="109">
        <f t="shared" si="1"/>
        <v>0</v>
      </c>
      <c r="E15" s="53">
        <v>0</v>
      </c>
      <c r="F15" s="27">
        <f>'RMU-IO'!F15+'RMU-ost'!F15</f>
        <v>0</v>
      </c>
      <c r="G15" s="28">
        <v>0</v>
      </c>
      <c r="H15" s="65">
        <f t="shared" si="2"/>
        <v>0</v>
      </c>
      <c r="I15" s="53">
        <v>0</v>
      </c>
      <c r="J15" s="27">
        <v>0</v>
      </c>
      <c r="K15" s="28">
        <f>'RMU-IO'!K15+'RMU-ost'!K15</f>
        <v>0</v>
      </c>
      <c r="L15" s="91">
        <f t="shared" si="3"/>
        <v>0</v>
      </c>
    </row>
    <row r="16" spans="1:12" s="17" customFormat="1" ht="15" customHeight="1">
      <c r="A16" s="90">
        <v>9</v>
      </c>
      <c r="B16" s="21" t="s">
        <v>11</v>
      </c>
      <c r="C16" s="23"/>
      <c r="D16" s="109">
        <f t="shared" si="1"/>
        <v>0</v>
      </c>
      <c r="E16" s="53">
        <f>'RMU-IO'!E16+'RMU-ost'!E16</f>
        <v>0</v>
      </c>
      <c r="F16" s="27">
        <f>'RMU-IO'!F16+'RMU-ost'!F16</f>
        <v>0</v>
      </c>
      <c r="G16" s="28">
        <f>'RMU-IO'!G16+'RMU-ost'!G16</f>
        <v>0</v>
      </c>
      <c r="H16" s="65">
        <f t="shared" si="2"/>
        <v>0</v>
      </c>
      <c r="I16" s="53">
        <v>0</v>
      </c>
      <c r="J16" s="27">
        <f>'RMU-IO'!J16+'RMU-ost'!J16</f>
        <v>0</v>
      </c>
      <c r="K16" s="28">
        <f>'RMU-IO'!K16+'RMU-ost'!K16</f>
        <v>0</v>
      </c>
      <c r="L16" s="91">
        <f t="shared" si="3"/>
        <v>0</v>
      </c>
    </row>
    <row r="17" spans="1:12" s="17" customFormat="1" ht="15" customHeight="1">
      <c r="A17" s="83">
        <v>10</v>
      </c>
      <c r="B17" s="22" t="s">
        <v>12</v>
      </c>
      <c r="C17" s="22"/>
      <c r="D17" s="109">
        <f t="shared" si="1"/>
        <v>0</v>
      </c>
      <c r="E17" s="54">
        <f>'RMU-IO'!E17+'RMU-ost'!E17</f>
        <v>0</v>
      </c>
      <c r="F17" s="29">
        <f>'RMU-IO'!F17+'RMU-ost'!F17</f>
        <v>0</v>
      </c>
      <c r="G17" s="30">
        <f>'RMU-IO'!G17+'RMU-ost'!G17</f>
        <v>0</v>
      </c>
      <c r="H17" s="66">
        <f t="shared" si="2"/>
        <v>0</v>
      </c>
      <c r="I17" s="54">
        <f>'RMU-IO'!I17+'RMU-ost'!I17</f>
        <v>0</v>
      </c>
      <c r="J17" s="29">
        <f>'RMU-IO'!J17+'RMU-ost'!J17</f>
        <v>0</v>
      </c>
      <c r="K17" s="30">
        <f>'RMU-IO'!K17+'RMU-ost'!K17</f>
        <v>0</v>
      </c>
      <c r="L17" s="92">
        <f t="shared" si="3"/>
        <v>0</v>
      </c>
    </row>
    <row r="18" spans="1:12" s="17" customFormat="1" ht="15" customHeight="1">
      <c r="A18" s="90">
        <v>11</v>
      </c>
      <c r="B18" s="23" t="s">
        <v>18</v>
      </c>
      <c r="C18" s="23"/>
      <c r="D18" s="110">
        <f t="shared" si="1"/>
        <v>137</v>
      </c>
      <c r="E18" s="54">
        <v>0</v>
      </c>
      <c r="F18" s="362">
        <f>D26</f>
        <v>137</v>
      </c>
      <c r="G18" s="30">
        <f>'RMU-IO'!G18+'RMU-ost'!G18</f>
        <v>0</v>
      </c>
      <c r="H18" s="66">
        <f t="shared" si="2"/>
        <v>137</v>
      </c>
      <c r="I18" s="54">
        <v>0</v>
      </c>
      <c r="J18" s="29">
        <v>0</v>
      </c>
      <c r="K18" s="30">
        <f>'RMU-IO'!K18+'RMU-ost'!K18</f>
        <v>0</v>
      </c>
      <c r="L18" s="92">
        <f t="shared" si="3"/>
        <v>0</v>
      </c>
    </row>
    <row r="19" spans="1:12" s="17" customFormat="1" ht="15" customHeight="1">
      <c r="A19" s="90">
        <v>12</v>
      </c>
      <c r="B19" s="23" t="s">
        <v>13</v>
      </c>
      <c r="C19" s="23"/>
      <c r="D19" s="110">
        <f t="shared" si="1"/>
        <v>0</v>
      </c>
      <c r="E19" s="54">
        <f>'RMU-IO'!E19+'RMU-ost'!E19</f>
        <v>0</v>
      </c>
      <c r="F19" s="29">
        <f>'RMU-IO'!F19+'RMU-ost'!F19</f>
        <v>0</v>
      </c>
      <c r="G19" s="30">
        <f>'RMU-IO'!G19+'RMU-ost'!G19</f>
        <v>0</v>
      </c>
      <c r="H19" s="66">
        <f t="shared" si="2"/>
        <v>0</v>
      </c>
      <c r="I19" s="54">
        <v>0</v>
      </c>
      <c r="J19" s="29">
        <f>'RMU-IO'!J19+'RMU-ost'!J19</f>
        <v>0</v>
      </c>
      <c r="K19" s="30">
        <f>'RMU-IO'!K19+'RMU-ost'!K19</f>
        <v>0</v>
      </c>
      <c r="L19" s="92">
        <f t="shared" si="3"/>
        <v>0</v>
      </c>
    </row>
    <row r="20" spans="1:12" s="17" customFormat="1" ht="15" customHeight="1" thickBot="1">
      <c r="A20" s="93">
        <v>13</v>
      </c>
      <c r="B20" s="94" t="s">
        <v>17</v>
      </c>
      <c r="C20" s="94"/>
      <c r="D20" s="111">
        <f t="shared" si="1"/>
        <v>0</v>
      </c>
      <c r="E20" s="95">
        <f>'RMU-IO'!E20+'RMU-ost'!E20</f>
        <v>0</v>
      </c>
      <c r="F20" s="96">
        <f>'RMU-IO'!F20+'RMU-ost'!F20</f>
        <v>0</v>
      </c>
      <c r="G20" s="97">
        <f>'RMU-IO'!G20+'RMU-ost'!G20</f>
        <v>0</v>
      </c>
      <c r="H20" s="98">
        <f t="shared" si="2"/>
        <v>0</v>
      </c>
      <c r="I20" s="95">
        <f>'RMU-IO'!I20+'RMU-ost'!I20</f>
        <v>0</v>
      </c>
      <c r="J20" s="96">
        <f>'RMU-IO'!J20+'RMU-ost'!J20</f>
        <v>0</v>
      </c>
      <c r="K20" s="97">
        <f>'RMU-IO'!K20+'RMU-ost'!K20</f>
        <v>0</v>
      </c>
      <c r="L20" s="99">
        <f t="shared" si="3"/>
        <v>0</v>
      </c>
    </row>
    <row r="21" spans="1:12" s="112" customFormat="1" ht="12">
      <c r="A21" s="24" t="s">
        <v>33</v>
      </c>
      <c r="B21" s="24" t="s">
        <v>32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s="112" customFormat="1" ht="12">
      <c r="A22" s="24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4" s="2" customFormat="1" ht="12">
      <c r="A23" s="24" t="s">
        <v>16</v>
      </c>
      <c r="B23" s="24" t="s">
        <v>215</v>
      </c>
      <c r="C23" s="24"/>
      <c r="D23" s="24"/>
    </row>
    <row r="24" spans="2:4" s="2" customFormat="1" ht="12">
      <c r="B24" s="2" t="s">
        <v>216</v>
      </c>
      <c r="D24" s="345">
        <v>41</v>
      </c>
    </row>
    <row r="25" spans="1:4" s="24" customFormat="1" ht="12">
      <c r="A25" s="2"/>
      <c r="B25" s="2" t="s">
        <v>202</v>
      </c>
      <c r="C25" s="2"/>
      <c r="D25" s="347">
        <v>96</v>
      </c>
    </row>
    <row r="26" spans="1:4" ht="12.75">
      <c r="A26" s="24"/>
      <c r="B26" s="24"/>
      <c r="C26" s="24"/>
      <c r="D26" s="346">
        <f>SUM(D24:D25)</f>
        <v>137</v>
      </c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scale="90" r:id="rId1"/>
  <headerFooter alignWithMargins="0">
    <oddHeader>&amp;L&amp;"Arial CE,kurzíva\&amp;11Osnova rozpočtu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50"/>
  <dimension ref="A2:L26"/>
  <sheetViews>
    <sheetView workbookViewId="0" topLeftCell="A1">
      <selection activeCell="F18" sqref="F18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5" t="s">
        <v>15</v>
      </c>
    </row>
    <row r="3" spans="1:12" s="1" customFormat="1" ht="15" customHeight="1">
      <c r="A3" s="73"/>
      <c r="B3" s="74"/>
      <c r="C3" s="100"/>
      <c r="D3" s="366" t="s">
        <v>25</v>
      </c>
      <c r="E3" s="367"/>
      <c r="F3" s="367"/>
      <c r="G3" s="367"/>
      <c r="H3" s="367"/>
      <c r="I3" s="367"/>
      <c r="J3" s="367"/>
      <c r="K3" s="367"/>
      <c r="L3" s="368"/>
    </row>
    <row r="4" spans="1:12" s="1" customFormat="1" ht="12.75">
      <c r="A4" s="75"/>
      <c r="B4" s="369" t="s">
        <v>184</v>
      </c>
      <c r="C4" s="370"/>
      <c r="D4" s="101"/>
      <c r="E4" s="372" t="s">
        <v>23</v>
      </c>
      <c r="F4" s="373"/>
      <c r="G4" s="373"/>
      <c r="H4" s="374"/>
      <c r="I4" s="372" t="s">
        <v>24</v>
      </c>
      <c r="J4" s="373"/>
      <c r="K4" s="373"/>
      <c r="L4" s="375"/>
    </row>
    <row r="5" spans="1:12" s="1" customFormat="1" ht="12.75">
      <c r="A5" s="75"/>
      <c r="B5" s="371"/>
      <c r="C5" s="370"/>
      <c r="D5" s="101" t="s">
        <v>1</v>
      </c>
      <c r="E5" s="3"/>
      <c r="F5" s="4" t="s">
        <v>2</v>
      </c>
      <c r="G5" s="5"/>
      <c r="H5" s="68" t="s">
        <v>22</v>
      </c>
      <c r="I5" s="3"/>
      <c r="J5" s="4" t="s">
        <v>2</v>
      </c>
      <c r="K5" s="5"/>
      <c r="L5" s="76" t="s">
        <v>22</v>
      </c>
    </row>
    <row r="6" spans="1:12" s="14" customFormat="1" ht="12.75">
      <c r="A6" s="77"/>
      <c r="B6" s="67" t="s">
        <v>3</v>
      </c>
      <c r="C6" s="6" t="s">
        <v>271</v>
      </c>
      <c r="D6" s="102" t="s">
        <v>28</v>
      </c>
      <c r="E6" s="7" t="s">
        <v>4</v>
      </c>
      <c r="F6" s="8" t="s">
        <v>5</v>
      </c>
      <c r="G6" s="9" t="s">
        <v>6</v>
      </c>
      <c r="H6" s="59" t="s">
        <v>26</v>
      </c>
      <c r="I6" s="7" t="s">
        <v>4</v>
      </c>
      <c r="J6" s="8" t="s">
        <v>5</v>
      </c>
      <c r="K6" s="9" t="s">
        <v>6</v>
      </c>
      <c r="L6" s="78" t="s">
        <v>27</v>
      </c>
    </row>
    <row r="7" spans="1:12" s="16" customFormat="1" ht="19.5" customHeight="1">
      <c r="A7" s="79"/>
      <c r="B7" s="10"/>
      <c r="C7" s="10"/>
      <c r="D7" s="103">
        <v>1</v>
      </c>
      <c r="E7" s="11">
        <v>2</v>
      </c>
      <c r="F7" s="12">
        <v>3</v>
      </c>
      <c r="G7" s="13">
        <v>4</v>
      </c>
      <c r="H7" s="60">
        <v>5</v>
      </c>
      <c r="I7" s="11">
        <v>6</v>
      </c>
      <c r="J7" s="12">
        <v>7</v>
      </c>
      <c r="K7" s="13">
        <v>8</v>
      </c>
      <c r="L7" s="80">
        <v>9</v>
      </c>
    </row>
    <row r="8" spans="1:12" s="17" customFormat="1" ht="15" customHeight="1">
      <c r="A8" s="81">
        <v>1</v>
      </c>
      <c r="B8" s="15" t="s">
        <v>30</v>
      </c>
      <c r="C8" s="15"/>
      <c r="D8" s="104">
        <f aca="true" t="shared" si="0" ref="D8:L8">SUM(D15:D20)+D9</f>
        <v>144</v>
      </c>
      <c r="E8" s="70">
        <f t="shared" si="0"/>
        <v>0</v>
      </c>
      <c r="F8" s="71">
        <f t="shared" si="0"/>
        <v>144</v>
      </c>
      <c r="G8" s="72">
        <f t="shared" si="0"/>
        <v>0</v>
      </c>
      <c r="H8" s="69">
        <f t="shared" si="0"/>
        <v>144</v>
      </c>
      <c r="I8" s="70">
        <f t="shared" si="0"/>
        <v>0</v>
      </c>
      <c r="J8" s="71">
        <f t="shared" si="0"/>
        <v>0</v>
      </c>
      <c r="K8" s="72">
        <f t="shared" si="0"/>
        <v>0</v>
      </c>
      <c r="L8" s="82">
        <f t="shared" si="0"/>
        <v>0</v>
      </c>
    </row>
    <row r="9" spans="1:12" s="17" customFormat="1" ht="15" customHeight="1">
      <c r="A9" s="83">
        <v>2</v>
      </c>
      <c r="B9" s="22" t="s">
        <v>29</v>
      </c>
      <c r="C9" s="47"/>
      <c r="D9" s="105">
        <f aca="true" t="shared" si="1" ref="D9:D20">H9+L9</f>
        <v>0</v>
      </c>
      <c r="E9" s="56">
        <f>'RMU-IO'!E10</f>
        <v>0</v>
      </c>
      <c r="F9" s="57">
        <f>SUM(F10:F14)</f>
        <v>0</v>
      </c>
      <c r="G9" s="58">
        <f>SUM(G10:G14)</f>
        <v>0</v>
      </c>
      <c r="H9" s="61">
        <f aca="true" t="shared" si="2" ref="H9:H20">SUM(E9:G9)</f>
        <v>0</v>
      </c>
      <c r="I9" s="56">
        <v>0</v>
      </c>
      <c r="J9" s="57">
        <f>SUM(J10:J14)</f>
        <v>0</v>
      </c>
      <c r="K9" s="58">
        <f>SUM(K10:K14)</f>
        <v>0</v>
      </c>
      <c r="L9" s="84">
        <f aca="true" t="shared" si="3" ref="L9:L20">SUM(I9:K9)</f>
        <v>0</v>
      </c>
    </row>
    <row r="10" spans="1:12" s="20" customFormat="1" ht="15" customHeight="1">
      <c r="A10" s="85">
        <v>3</v>
      </c>
      <c r="B10" s="19"/>
      <c r="C10" s="18" t="s">
        <v>7</v>
      </c>
      <c r="D10" s="106">
        <f t="shared" si="1"/>
        <v>0</v>
      </c>
      <c r="E10" s="50">
        <f>'RMU-IO'!E10+'RMU-ost'!E10</f>
        <v>0</v>
      </c>
      <c r="F10" s="25">
        <v>0</v>
      </c>
      <c r="G10" s="26">
        <f>'RMU-IO'!G10+'RMU-ost'!G10</f>
        <v>0</v>
      </c>
      <c r="H10" s="62">
        <f t="shared" si="2"/>
        <v>0</v>
      </c>
      <c r="I10" s="50">
        <f>'RMU-IO'!I10+'RMU-ost'!I10</f>
        <v>0</v>
      </c>
      <c r="J10" s="25">
        <f>'RMU-IO'!J10+'RMU-ost'!J10</f>
        <v>0</v>
      </c>
      <c r="K10" s="26">
        <f>'RMU-IO'!K10+'RMU-ost'!K10</f>
        <v>0</v>
      </c>
      <c r="L10" s="86">
        <f t="shared" si="3"/>
        <v>0</v>
      </c>
    </row>
    <row r="11" spans="1:12" s="20" customFormat="1" ht="15" customHeight="1">
      <c r="A11" s="85">
        <v>4</v>
      </c>
      <c r="B11" s="19"/>
      <c r="C11" s="18" t="s">
        <v>8</v>
      </c>
      <c r="D11" s="107">
        <f t="shared" si="1"/>
        <v>0</v>
      </c>
      <c r="E11" s="50">
        <f>'RMU-IO'!E11+'RMU-ost'!E11</f>
        <v>0</v>
      </c>
      <c r="F11" s="25">
        <v>0</v>
      </c>
      <c r="G11" s="26">
        <v>0</v>
      </c>
      <c r="H11" s="62">
        <f t="shared" si="2"/>
        <v>0</v>
      </c>
      <c r="I11" s="50">
        <f>'RMU-IO'!I11+'RMU-ost'!I11</f>
        <v>0</v>
      </c>
      <c r="J11" s="25">
        <f>'RMU-IO'!J11+'RMU-ost'!J11</f>
        <v>0</v>
      </c>
      <c r="K11" s="26">
        <f>'RMU-IO'!K11+'RMU-ost'!K11</f>
        <v>0</v>
      </c>
      <c r="L11" s="86">
        <f t="shared" si="3"/>
        <v>0</v>
      </c>
    </row>
    <row r="12" spans="1:12" s="20" customFormat="1" ht="15" customHeight="1">
      <c r="A12" s="85">
        <v>5</v>
      </c>
      <c r="B12" s="19"/>
      <c r="C12" s="18" t="s">
        <v>19</v>
      </c>
      <c r="D12" s="107">
        <f t="shared" si="1"/>
        <v>0</v>
      </c>
      <c r="E12" s="50">
        <f>'RMU-IO'!E12+'RMU-ost'!E12</f>
        <v>0</v>
      </c>
      <c r="F12" s="25">
        <f>'RMU-IO'!F12+'RMU-ost'!F12</f>
        <v>0</v>
      </c>
      <c r="G12" s="26">
        <f>'RMU-IO'!G12+'RMU-ost'!G12</f>
        <v>0</v>
      </c>
      <c r="H12" s="62">
        <f t="shared" si="2"/>
        <v>0</v>
      </c>
      <c r="I12" s="50">
        <v>0</v>
      </c>
      <c r="J12" s="25">
        <v>0</v>
      </c>
      <c r="K12" s="26">
        <f>'RMU-IO'!K12+'RMU-ost'!K12</f>
        <v>0</v>
      </c>
      <c r="L12" s="86">
        <f t="shared" si="3"/>
        <v>0</v>
      </c>
    </row>
    <row r="13" spans="1:12" s="20" customFormat="1" ht="15" customHeight="1">
      <c r="A13" s="85">
        <v>6</v>
      </c>
      <c r="B13" s="19"/>
      <c r="C13" s="18" t="s">
        <v>9</v>
      </c>
      <c r="D13" s="107">
        <f t="shared" si="1"/>
        <v>0</v>
      </c>
      <c r="E13" s="51">
        <f>'RMU-IO'!E13+'RMU-ost'!E13</f>
        <v>0</v>
      </c>
      <c r="F13" s="48">
        <f>'RMU-IO'!F13+'RMU-ost'!F13</f>
        <v>0</v>
      </c>
      <c r="G13" s="49">
        <f>'RMU-IO'!G13+'RMU-ost'!G13</f>
        <v>0</v>
      </c>
      <c r="H13" s="63">
        <f t="shared" si="2"/>
        <v>0</v>
      </c>
      <c r="I13" s="51">
        <f>'RMU-IO'!I13+'RMU-ost'!I13</f>
        <v>0</v>
      </c>
      <c r="J13" s="48">
        <f>'RMU-IO'!J13+'RMU-ost'!J13</f>
        <v>0</v>
      </c>
      <c r="K13" s="49">
        <f>'RMU-IO'!K13+'RMU-ost'!K13</f>
        <v>0</v>
      </c>
      <c r="L13" s="87">
        <f t="shared" si="3"/>
        <v>0</v>
      </c>
    </row>
    <row r="14" spans="1:12" s="20" customFormat="1" ht="15" customHeight="1">
      <c r="A14" s="88">
        <v>7</v>
      </c>
      <c r="B14" s="43"/>
      <c r="C14" s="44" t="s">
        <v>10</v>
      </c>
      <c r="D14" s="108">
        <f t="shared" si="1"/>
        <v>0</v>
      </c>
      <c r="E14" s="52">
        <f>'RMU-IO'!E14+'RMU-ost'!E14</f>
        <v>0</v>
      </c>
      <c r="F14" s="45">
        <f>'RMU-IO'!F14+'RMU-ost'!F14</f>
        <v>0</v>
      </c>
      <c r="G14" s="46">
        <f>'RMU-IO'!G14+'RMU-ost'!G14</f>
        <v>0</v>
      </c>
      <c r="H14" s="64">
        <f t="shared" si="2"/>
        <v>0</v>
      </c>
      <c r="I14" s="52">
        <f>'RMU-IO'!I14+'RMU-ost'!I14</f>
        <v>0</v>
      </c>
      <c r="J14" s="45">
        <f>'RMU-IO'!J14+'RMU-ost'!J14</f>
        <v>0</v>
      </c>
      <c r="K14" s="46">
        <f>'RMU-IO'!K14+'RMU-ost'!K14</f>
        <v>0</v>
      </c>
      <c r="L14" s="89">
        <f t="shared" si="3"/>
        <v>0</v>
      </c>
    </row>
    <row r="15" spans="1:12" s="17" customFormat="1" ht="15" customHeight="1">
      <c r="A15" s="90">
        <v>8</v>
      </c>
      <c r="B15" s="21" t="s">
        <v>20</v>
      </c>
      <c r="C15" s="23"/>
      <c r="D15" s="109">
        <f t="shared" si="1"/>
        <v>0</v>
      </c>
      <c r="E15" s="53">
        <v>0</v>
      </c>
      <c r="F15" s="27">
        <f>'RMU-IO'!F15+'RMU-ost'!F15</f>
        <v>0</v>
      </c>
      <c r="G15" s="28">
        <v>0</v>
      </c>
      <c r="H15" s="65">
        <f t="shared" si="2"/>
        <v>0</v>
      </c>
      <c r="I15" s="53">
        <v>0</v>
      </c>
      <c r="J15" s="27">
        <v>0</v>
      </c>
      <c r="K15" s="28">
        <f>'RMU-IO'!K15+'RMU-ost'!K15</f>
        <v>0</v>
      </c>
      <c r="L15" s="91">
        <f t="shared" si="3"/>
        <v>0</v>
      </c>
    </row>
    <row r="16" spans="1:12" s="17" customFormat="1" ht="15" customHeight="1">
      <c r="A16" s="90">
        <v>9</v>
      </c>
      <c r="B16" s="21" t="s">
        <v>11</v>
      </c>
      <c r="C16" s="23"/>
      <c r="D16" s="109">
        <f t="shared" si="1"/>
        <v>0</v>
      </c>
      <c r="E16" s="53">
        <f>'RMU-IO'!E16+'RMU-ost'!E16</f>
        <v>0</v>
      </c>
      <c r="F16" s="27">
        <f>'RMU-IO'!F16+'RMU-ost'!F16</f>
        <v>0</v>
      </c>
      <c r="G16" s="28">
        <f>'RMU-IO'!G16+'RMU-ost'!G16</f>
        <v>0</v>
      </c>
      <c r="H16" s="65">
        <f t="shared" si="2"/>
        <v>0</v>
      </c>
      <c r="I16" s="53">
        <v>0</v>
      </c>
      <c r="J16" s="27">
        <f>'RMU-IO'!J16+'RMU-ost'!J16</f>
        <v>0</v>
      </c>
      <c r="K16" s="28">
        <f>'RMU-IO'!K16+'RMU-ost'!K16</f>
        <v>0</v>
      </c>
      <c r="L16" s="91">
        <f t="shared" si="3"/>
        <v>0</v>
      </c>
    </row>
    <row r="17" spans="1:12" s="17" customFormat="1" ht="15" customHeight="1">
      <c r="A17" s="83">
        <v>10</v>
      </c>
      <c r="B17" s="22" t="s">
        <v>12</v>
      </c>
      <c r="C17" s="22"/>
      <c r="D17" s="109">
        <f t="shared" si="1"/>
        <v>0</v>
      </c>
      <c r="E17" s="54">
        <f>'RMU-IO'!E17+'RMU-ost'!E17</f>
        <v>0</v>
      </c>
      <c r="F17" s="29">
        <f>'RMU-IO'!F17+'RMU-ost'!F17</f>
        <v>0</v>
      </c>
      <c r="G17" s="30">
        <f>'RMU-IO'!G17+'RMU-ost'!G17</f>
        <v>0</v>
      </c>
      <c r="H17" s="66">
        <f t="shared" si="2"/>
        <v>0</v>
      </c>
      <c r="I17" s="54">
        <f>'RMU-IO'!I17+'RMU-ost'!I17</f>
        <v>0</v>
      </c>
      <c r="J17" s="29">
        <f>'RMU-IO'!J17+'RMU-ost'!J17</f>
        <v>0</v>
      </c>
      <c r="K17" s="30">
        <f>'RMU-IO'!K17+'RMU-ost'!K17</f>
        <v>0</v>
      </c>
      <c r="L17" s="92">
        <f t="shared" si="3"/>
        <v>0</v>
      </c>
    </row>
    <row r="18" spans="1:12" s="17" customFormat="1" ht="15" customHeight="1">
      <c r="A18" s="90">
        <v>11</v>
      </c>
      <c r="B18" s="23" t="s">
        <v>18</v>
      </c>
      <c r="C18" s="23"/>
      <c r="D18" s="110">
        <f t="shared" si="1"/>
        <v>144</v>
      </c>
      <c r="E18" s="54">
        <v>0</v>
      </c>
      <c r="F18" s="362">
        <f>D26</f>
        <v>144</v>
      </c>
      <c r="G18" s="30">
        <f>'RMU-IO'!G18+'RMU-ost'!G18</f>
        <v>0</v>
      </c>
      <c r="H18" s="66">
        <f t="shared" si="2"/>
        <v>144</v>
      </c>
      <c r="I18" s="54">
        <v>0</v>
      </c>
      <c r="J18" s="29">
        <v>0</v>
      </c>
      <c r="K18" s="30">
        <f>'RMU-IO'!K18+'RMU-ost'!K18</f>
        <v>0</v>
      </c>
      <c r="L18" s="92">
        <f t="shared" si="3"/>
        <v>0</v>
      </c>
    </row>
    <row r="19" spans="1:12" s="17" customFormat="1" ht="15" customHeight="1">
      <c r="A19" s="90">
        <v>12</v>
      </c>
      <c r="B19" s="23" t="s">
        <v>13</v>
      </c>
      <c r="C19" s="23"/>
      <c r="D19" s="110">
        <f t="shared" si="1"/>
        <v>0</v>
      </c>
      <c r="E19" s="54">
        <f>'RMU-IO'!E19+'RMU-ost'!E19</f>
        <v>0</v>
      </c>
      <c r="F19" s="29">
        <f>'RMU-IO'!F19+'RMU-ost'!F19</f>
        <v>0</v>
      </c>
      <c r="G19" s="30">
        <f>'RMU-IO'!G19+'RMU-ost'!G19</f>
        <v>0</v>
      </c>
      <c r="H19" s="66">
        <f t="shared" si="2"/>
        <v>0</v>
      </c>
      <c r="I19" s="54">
        <v>0</v>
      </c>
      <c r="J19" s="29">
        <f>'RMU-IO'!J19+'RMU-ost'!J19</f>
        <v>0</v>
      </c>
      <c r="K19" s="30">
        <f>'RMU-IO'!K19+'RMU-ost'!K19</f>
        <v>0</v>
      </c>
      <c r="L19" s="92">
        <f t="shared" si="3"/>
        <v>0</v>
      </c>
    </row>
    <row r="20" spans="1:12" s="17" customFormat="1" ht="15" customHeight="1" thickBot="1">
      <c r="A20" s="93">
        <v>13</v>
      </c>
      <c r="B20" s="94" t="s">
        <v>17</v>
      </c>
      <c r="C20" s="94"/>
      <c r="D20" s="111">
        <f t="shared" si="1"/>
        <v>0</v>
      </c>
      <c r="E20" s="95">
        <f>'RMU-IO'!E20+'RMU-ost'!E20</f>
        <v>0</v>
      </c>
      <c r="F20" s="96">
        <f>'RMU-IO'!F20+'RMU-ost'!F20</f>
        <v>0</v>
      </c>
      <c r="G20" s="97">
        <f>'RMU-IO'!G20+'RMU-ost'!G20</f>
        <v>0</v>
      </c>
      <c r="H20" s="98">
        <f t="shared" si="2"/>
        <v>0</v>
      </c>
      <c r="I20" s="95">
        <f>'RMU-IO'!I20+'RMU-ost'!I20</f>
        <v>0</v>
      </c>
      <c r="J20" s="96">
        <f>'RMU-IO'!J20+'RMU-ost'!J20</f>
        <v>0</v>
      </c>
      <c r="K20" s="97">
        <f>'RMU-IO'!K20+'RMU-ost'!K20</f>
        <v>0</v>
      </c>
      <c r="L20" s="99">
        <f t="shared" si="3"/>
        <v>0</v>
      </c>
    </row>
    <row r="21" spans="1:12" s="112" customFormat="1" ht="12">
      <c r="A21" s="24" t="s">
        <v>33</v>
      </c>
      <c r="B21" s="24" t="s">
        <v>32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s="112" customFormat="1" ht="12">
      <c r="A22" s="24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4" s="2" customFormat="1" ht="12">
      <c r="A23" s="24" t="s">
        <v>16</v>
      </c>
      <c r="B23" s="24" t="s">
        <v>215</v>
      </c>
      <c r="C23" s="24"/>
      <c r="D23" s="24"/>
    </row>
    <row r="24" spans="2:4" s="2" customFormat="1" ht="12">
      <c r="B24" s="2" t="s">
        <v>216</v>
      </c>
      <c r="D24" s="345">
        <v>0</v>
      </c>
    </row>
    <row r="25" spans="1:4" s="24" customFormat="1" ht="12">
      <c r="A25" s="2"/>
      <c r="B25" s="2" t="s">
        <v>202</v>
      </c>
      <c r="C25" s="2"/>
      <c r="D25" s="347">
        <v>144</v>
      </c>
    </row>
    <row r="26" spans="1:4" ht="12.75">
      <c r="A26" s="24"/>
      <c r="B26" s="24"/>
      <c r="C26" s="24"/>
      <c r="D26" s="346">
        <f>SUM(D24:D25)</f>
        <v>144</v>
      </c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scale="90" r:id="rId1"/>
  <headerFooter alignWithMargins="0">
    <oddHeader>&amp;L&amp;"Arial CE,kurzíva\&amp;11Osnova rozpočtu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32"/>
  <dimension ref="A2:L26"/>
  <sheetViews>
    <sheetView workbookViewId="0" topLeftCell="A1">
      <selection activeCell="D24" sqref="D24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5" t="s">
        <v>15</v>
      </c>
    </row>
    <row r="3" spans="1:12" s="1" customFormat="1" ht="15" customHeight="1">
      <c r="A3" s="73"/>
      <c r="B3" s="74"/>
      <c r="C3" s="100"/>
      <c r="D3" s="366" t="s">
        <v>25</v>
      </c>
      <c r="E3" s="367"/>
      <c r="F3" s="367"/>
      <c r="G3" s="367"/>
      <c r="H3" s="367"/>
      <c r="I3" s="367"/>
      <c r="J3" s="367"/>
      <c r="K3" s="367"/>
      <c r="L3" s="368"/>
    </row>
    <row r="4" spans="1:12" s="1" customFormat="1" ht="12.75">
      <c r="A4" s="75"/>
      <c r="B4" s="369" t="s">
        <v>184</v>
      </c>
      <c r="C4" s="370"/>
      <c r="D4" s="101"/>
      <c r="E4" s="372" t="s">
        <v>23</v>
      </c>
      <c r="F4" s="373"/>
      <c r="G4" s="373"/>
      <c r="H4" s="374"/>
      <c r="I4" s="372" t="s">
        <v>24</v>
      </c>
      <c r="J4" s="373"/>
      <c r="K4" s="373"/>
      <c r="L4" s="375"/>
    </row>
    <row r="5" spans="1:12" s="1" customFormat="1" ht="12.75">
      <c r="A5" s="75"/>
      <c r="B5" s="371"/>
      <c r="C5" s="370"/>
      <c r="D5" s="101" t="s">
        <v>1</v>
      </c>
      <c r="E5" s="3"/>
      <c r="F5" s="4" t="s">
        <v>2</v>
      </c>
      <c r="G5" s="5"/>
      <c r="H5" s="68" t="s">
        <v>22</v>
      </c>
      <c r="I5" s="3"/>
      <c r="J5" s="4" t="s">
        <v>2</v>
      </c>
      <c r="K5" s="5"/>
      <c r="L5" s="76" t="s">
        <v>22</v>
      </c>
    </row>
    <row r="6" spans="1:12" s="14" customFormat="1" ht="12.75">
      <c r="A6" s="77"/>
      <c r="B6" s="67" t="s">
        <v>3</v>
      </c>
      <c r="C6" s="6" t="s">
        <v>37</v>
      </c>
      <c r="D6" s="102" t="s">
        <v>28</v>
      </c>
      <c r="E6" s="7" t="s">
        <v>4</v>
      </c>
      <c r="F6" s="8" t="s">
        <v>5</v>
      </c>
      <c r="G6" s="9" t="s">
        <v>6</v>
      </c>
      <c r="H6" s="59" t="s">
        <v>26</v>
      </c>
      <c r="I6" s="7" t="s">
        <v>4</v>
      </c>
      <c r="J6" s="8" t="s">
        <v>5</v>
      </c>
      <c r="K6" s="9" t="s">
        <v>6</v>
      </c>
      <c r="L6" s="78" t="s">
        <v>27</v>
      </c>
    </row>
    <row r="7" spans="1:12" s="16" customFormat="1" ht="19.5" customHeight="1">
      <c r="A7" s="79"/>
      <c r="B7" s="10"/>
      <c r="C7" s="10"/>
      <c r="D7" s="103">
        <v>1</v>
      </c>
      <c r="E7" s="11">
        <v>2</v>
      </c>
      <c r="F7" s="12">
        <v>3</v>
      </c>
      <c r="G7" s="13">
        <v>4</v>
      </c>
      <c r="H7" s="60">
        <v>5</v>
      </c>
      <c r="I7" s="11">
        <v>6</v>
      </c>
      <c r="J7" s="12">
        <v>7</v>
      </c>
      <c r="K7" s="13">
        <v>8</v>
      </c>
      <c r="L7" s="80">
        <v>9</v>
      </c>
    </row>
    <row r="8" spans="1:12" s="17" customFormat="1" ht="15" customHeight="1">
      <c r="A8" s="81">
        <v>1</v>
      </c>
      <c r="B8" s="15" t="s">
        <v>30</v>
      </c>
      <c r="C8" s="15"/>
      <c r="D8" s="104">
        <f aca="true" t="shared" si="0" ref="D8:L8">SUM(D15:D20)+D9</f>
        <v>17899</v>
      </c>
      <c r="E8" s="70">
        <f t="shared" si="0"/>
        <v>1000</v>
      </c>
      <c r="F8" s="71">
        <f t="shared" si="0"/>
        <v>16899</v>
      </c>
      <c r="G8" s="72">
        <f t="shared" si="0"/>
        <v>0</v>
      </c>
      <c r="H8" s="69">
        <f t="shared" si="0"/>
        <v>17899</v>
      </c>
      <c r="I8" s="70">
        <f t="shared" si="0"/>
        <v>0</v>
      </c>
      <c r="J8" s="71">
        <f t="shared" si="0"/>
        <v>0</v>
      </c>
      <c r="K8" s="72">
        <f t="shared" si="0"/>
        <v>0</v>
      </c>
      <c r="L8" s="82">
        <f t="shared" si="0"/>
        <v>0</v>
      </c>
    </row>
    <row r="9" spans="1:12" s="17" customFormat="1" ht="15" customHeight="1">
      <c r="A9" s="83">
        <v>2</v>
      </c>
      <c r="B9" s="22" t="s">
        <v>29</v>
      </c>
      <c r="C9" s="47"/>
      <c r="D9" s="105">
        <f aca="true" t="shared" si="1" ref="D9:D20">H9+L9</f>
        <v>13670</v>
      </c>
      <c r="E9" s="56">
        <f>'RMU-IO'!E10</f>
        <v>0</v>
      </c>
      <c r="F9" s="57">
        <f>SUM(F10:F14)</f>
        <v>13670</v>
      </c>
      <c r="G9" s="58">
        <f>SUM(G10:G14)</f>
        <v>0</v>
      </c>
      <c r="H9" s="61">
        <f aca="true" t="shared" si="2" ref="H9:H20">SUM(E9:G9)</f>
        <v>13670</v>
      </c>
      <c r="I9" s="56">
        <v>0</v>
      </c>
      <c r="J9" s="57">
        <f>SUM(J10:J14)</f>
        <v>0</v>
      </c>
      <c r="K9" s="58">
        <f>SUM(K10:K14)</f>
        <v>0</v>
      </c>
      <c r="L9" s="84">
        <f aca="true" t="shared" si="3" ref="L9:L20">SUM(I9:K9)</f>
        <v>0</v>
      </c>
    </row>
    <row r="10" spans="1:12" s="20" customFormat="1" ht="15" customHeight="1">
      <c r="A10" s="85">
        <v>3</v>
      </c>
      <c r="B10" s="19"/>
      <c r="C10" s="18" t="s">
        <v>7</v>
      </c>
      <c r="D10" s="106">
        <f t="shared" si="1"/>
        <v>0</v>
      </c>
      <c r="E10" s="50">
        <f>'RMU-IO'!E10+'RMU-ost'!E10</f>
        <v>0</v>
      </c>
      <c r="F10" s="25"/>
      <c r="G10" s="26">
        <f>'RMU-IO'!G10+'RMU-ost'!G10</f>
        <v>0</v>
      </c>
      <c r="H10" s="62">
        <f t="shared" si="2"/>
        <v>0</v>
      </c>
      <c r="I10" s="50">
        <f>'RMU-IO'!I10+'RMU-ost'!I10</f>
        <v>0</v>
      </c>
      <c r="J10" s="25">
        <f>'RMU-IO'!J10+'RMU-ost'!J10</f>
        <v>0</v>
      </c>
      <c r="K10" s="26">
        <f>'RMU-IO'!K10+'RMU-ost'!K10</f>
        <v>0</v>
      </c>
      <c r="L10" s="86">
        <f t="shared" si="3"/>
        <v>0</v>
      </c>
    </row>
    <row r="11" spans="1:12" s="20" customFormat="1" ht="15" customHeight="1">
      <c r="A11" s="85">
        <v>4</v>
      </c>
      <c r="B11" s="19"/>
      <c r="C11" s="18" t="s">
        <v>8</v>
      </c>
      <c r="D11" s="107">
        <f t="shared" si="1"/>
        <v>13670</v>
      </c>
      <c r="E11" s="50">
        <f>'RMU-IO'!E11+'RMU-ost'!E11</f>
        <v>0</v>
      </c>
      <c r="F11" s="25">
        <v>13670</v>
      </c>
      <c r="G11" s="26">
        <v>0</v>
      </c>
      <c r="H11" s="62">
        <f t="shared" si="2"/>
        <v>13670</v>
      </c>
      <c r="I11" s="50">
        <f>'RMU-IO'!I11+'RMU-ost'!I11</f>
        <v>0</v>
      </c>
      <c r="J11" s="25">
        <f>'RMU-IO'!J11+'RMU-ost'!J11</f>
        <v>0</v>
      </c>
      <c r="K11" s="26">
        <f>'RMU-IO'!K11+'RMU-ost'!K11</f>
        <v>0</v>
      </c>
      <c r="L11" s="86">
        <f t="shared" si="3"/>
        <v>0</v>
      </c>
    </row>
    <row r="12" spans="1:12" s="20" customFormat="1" ht="15" customHeight="1">
      <c r="A12" s="85">
        <v>5</v>
      </c>
      <c r="B12" s="19"/>
      <c r="C12" s="18" t="s">
        <v>19</v>
      </c>
      <c r="D12" s="107">
        <f t="shared" si="1"/>
        <v>0</v>
      </c>
      <c r="E12" s="50">
        <f>'RMU-IO'!E12+'RMU-ost'!E12</f>
        <v>0</v>
      </c>
      <c r="F12" s="25">
        <f>'RMU-IO'!F12+'RMU-ost'!F12</f>
        <v>0</v>
      </c>
      <c r="G12" s="26">
        <f>'RMU-IO'!G12+'RMU-ost'!G12</f>
        <v>0</v>
      </c>
      <c r="H12" s="62">
        <f t="shared" si="2"/>
        <v>0</v>
      </c>
      <c r="I12" s="50">
        <v>0</v>
      </c>
      <c r="J12" s="25">
        <v>0</v>
      </c>
      <c r="K12" s="26">
        <f>'RMU-IO'!K12+'RMU-ost'!K12</f>
        <v>0</v>
      </c>
      <c r="L12" s="86">
        <f t="shared" si="3"/>
        <v>0</v>
      </c>
    </row>
    <row r="13" spans="1:12" s="20" customFormat="1" ht="15" customHeight="1">
      <c r="A13" s="85">
        <v>6</v>
      </c>
      <c r="B13" s="19"/>
      <c r="C13" s="18" t="s">
        <v>9</v>
      </c>
      <c r="D13" s="107">
        <f t="shared" si="1"/>
        <v>0</v>
      </c>
      <c r="E13" s="51">
        <f>'RMU-IO'!E13+'RMU-ost'!E13</f>
        <v>0</v>
      </c>
      <c r="F13" s="48">
        <f>'RMU-IO'!F13+'RMU-ost'!F13</f>
        <v>0</v>
      </c>
      <c r="G13" s="49">
        <f>'RMU-IO'!G13+'RMU-ost'!G13</f>
        <v>0</v>
      </c>
      <c r="H13" s="63">
        <f t="shared" si="2"/>
        <v>0</v>
      </c>
      <c r="I13" s="51">
        <f>'RMU-IO'!I13+'RMU-ost'!I13</f>
        <v>0</v>
      </c>
      <c r="J13" s="48">
        <f>'RMU-IO'!J13+'RMU-ost'!J13</f>
        <v>0</v>
      </c>
      <c r="K13" s="49">
        <f>'RMU-IO'!K13+'RMU-ost'!K13</f>
        <v>0</v>
      </c>
      <c r="L13" s="87">
        <f t="shared" si="3"/>
        <v>0</v>
      </c>
    </row>
    <row r="14" spans="1:12" s="20" customFormat="1" ht="15" customHeight="1">
      <c r="A14" s="88">
        <v>7</v>
      </c>
      <c r="B14" s="43"/>
      <c r="C14" s="44" t="s">
        <v>10</v>
      </c>
      <c r="D14" s="108">
        <f t="shared" si="1"/>
        <v>0</v>
      </c>
      <c r="E14" s="52">
        <f>'RMU-IO'!E14+'RMU-ost'!E14</f>
        <v>0</v>
      </c>
      <c r="F14" s="45">
        <f>'RMU-IO'!F14+'RMU-ost'!F14</f>
        <v>0</v>
      </c>
      <c r="G14" s="46">
        <f>'RMU-IO'!G14+'RMU-ost'!G14</f>
        <v>0</v>
      </c>
      <c r="H14" s="64">
        <f t="shared" si="2"/>
        <v>0</v>
      </c>
      <c r="I14" s="52">
        <f>'RMU-IO'!I14+'RMU-ost'!I14</f>
        <v>0</v>
      </c>
      <c r="J14" s="45">
        <f>'RMU-IO'!J14+'RMU-ost'!J14</f>
        <v>0</v>
      </c>
      <c r="K14" s="46">
        <f>'RMU-IO'!K14+'RMU-ost'!K14</f>
        <v>0</v>
      </c>
      <c r="L14" s="89">
        <f t="shared" si="3"/>
        <v>0</v>
      </c>
    </row>
    <row r="15" spans="1:12" s="17" customFormat="1" ht="15" customHeight="1">
      <c r="A15" s="90">
        <v>8</v>
      </c>
      <c r="B15" s="21" t="s">
        <v>20</v>
      </c>
      <c r="C15" s="23"/>
      <c r="D15" s="109">
        <f t="shared" si="1"/>
        <v>0</v>
      </c>
      <c r="E15" s="53">
        <v>0</v>
      </c>
      <c r="F15" s="27">
        <f>'RMU-IO'!F15+'RMU-ost'!F15</f>
        <v>0</v>
      </c>
      <c r="G15" s="344">
        <v>0</v>
      </c>
      <c r="H15" s="65">
        <f t="shared" si="2"/>
        <v>0</v>
      </c>
      <c r="I15" s="53">
        <v>0</v>
      </c>
      <c r="J15" s="27">
        <v>0</v>
      </c>
      <c r="K15" s="28">
        <f>'RMU-IO'!K15+'RMU-ost'!K15</f>
        <v>0</v>
      </c>
      <c r="L15" s="91">
        <f t="shared" si="3"/>
        <v>0</v>
      </c>
    </row>
    <row r="16" spans="1:12" s="17" customFormat="1" ht="15" customHeight="1">
      <c r="A16" s="90">
        <v>9</v>
      </c>
      <c r="B16" s="21" t="s">
        <v>11</v>
      </c>
      <c r="C16" s="23"/>
      <c r="D16" s="109">
        <f t="shared" si="1"/>
        <v>0</v>
      </c>
      <c r="E16" s="53">
        <f>'RMU-IO'!E16+'RMU-ost'!E16</f>
        <v>0</v>
      </c>
      <c r="F16" s="27">
        <f>'RMU-IO'!F16+'RMU-ost'!F16</f>
        <v>0</v>
      </c>
      <c r="G16" s="28">
        <f>'RMU-IO'!G16+'RMU-ost'!G16</f>
        <v>0</v>
      </c>
      <c r="H16" s="65">
        <f t="shared" si="2"/>
        <v>0</v>
      </c>
      <c r="I16" s="53">
        <v>0</v>
      </c>
      <c r="J16" s="27">
        <f>'RMU-IO'!J16+'RMU-ost'!J16</f>
        <v>0</v>
      </c>
      <c r="K16" s="28">
        <f>'RMU-IO'!K16+'RMU-ost'!K16</f>
        <v>0</v>
      </c>
      <c r="L16" s="91">
        <f t="shared" si="3"/>
        <v>0</v>
      </c>
    </row>
    <row r="17" spans="1:12" s="17" customFormat="1" ht="15" customHeight="1">
      <c r="A17" s="83">
        <v>10</v>
      </c>
      <c r="B17" s="22" t="s">
        <v>12</v>
      </c>
      <c r="C17" s="22"/>
      <c r="D17" s="109">
        <f t="shared" si="1"/>
        <v>0</v>
      </c>
      <c r="E17" s="54">
        <f>'RMU-IO'!E17+'RMU-ost'!E17</f>
        <v>0</v>
      </c>
      <c r="F17" s="29">
        <f>'RMU-IO'!F17+'RMU-ost'!F17</f>
        <v>0</v>
      </c>
      <c r="G17" s="30">
        <f>'RMU-IO'!G17+'RMU-ost'!G17</f>
        <v>0</v>
      </c>
      <c r="H17" s="66">
        <f t="shared" si="2"/>
        <v>0</v>
      </c>
      <c r="I17" s="54">
        <f>'RMU-IO'!I17+'RMU-ost'!I17</f>
        <v>0</v>
      </c>
      <c r="J17" s="29">
        <f>'RMU-IO'!J17+'RMU-ost'!J17</f>
        <v>0</v>
      </c>
      <c r="K17" s="30">
        <f>'RMU-IO'!K17+'RMU-ost'!K17</f>
        <v>0</v>
      </c>
      <c r="L17" s="92">
        <f t="shared" si="3"/>
        <v>0</v>
      </c>
    </row>
    <row r="18" spans="1:12" s="17" customFormat="1" ht="15" customHeight="1">
      <c r="A18" s="90">
        <v>11</v>
      </c>
      <c r="B18" s="23" t="s">
        <v>18</v>
      </c>
      <c r="C18" s="23"/>
      <c r="D18" s="110">
        <f t="shared" si="1"/>
        <v>4229</v>
      </c>
      <c r="E18" s="54">
        <v>1000</v>
      </c>
      <c r="F18" s="29">
        <v>3229</v>
      </c>
      <c r="G18" s="30">
        <f>'RMU-IO'!G18+'RMU-ost'!G18</f>
        <v>0</v>
      </c>
      <c r="H18" s="66">
        <f t="shared" si="2"/>
        <v>4229</v>
      </c>
      <c r="I18" s="54">
        <v>0</v>
      </c>
      <c r="J18" s="29">
        <v>0</v>
      </c>
      <c r="K18" s="30">
        <f>'RMU-IO'!K18+'RMU-ost'!K18</f>
        <v>0</v>
      </c>
      <c r="L18" s="92">
        <f t="shared" si="3"/>
        <v>0</v>
      </c>
    </row>
    <row r="19" spans="1:12" s="17" customFormat="1" ht="15" customHeight="1">
      <c r="A19" s="90">
        <v>12</v>
      </c>
      <c r="B19" s="23" t="s">
        <v>13</v>
      </c>
      <c r="C19" s="23"/>
      <c r="D19" s="110">
        <f t="shared" si="1"/>
        <v>0</v>
      </c>
      <c r="E19" s="54">
        <f>'RMU-IO'!E19+'RMU-ost'!E19</f>
        <v>0</v>
      </c>
      <c r="F19" s="29">
        <f>'RMU-IO'!F19+'RMU-ost'!F19</f>
        <v>0</v>
      </c>
      <c r="G19" s="30">
        <f>'RMU-IO'!G19+'RMU-ost'!G19</f>
        <v>0</v>
      </c>
      <c r="H19" s="66">
        <f t="shared" si="2"/>
        <v>0</v>
      </c>
      <c r="I19" s="54">
        <v>0</v>
      </c>
      <c r="J19" s="29">
        <f>'RMU-IO'!J19+'RMU-ost'!J19</f>
        <v>0</v>
      </c>
      <c r="K19" s="30">
        <f>'RMU-IO'!K19+'RMU-ost'!K19</f>
        <v>0</v>
      </c>
      <c r="L19" s="92">
        <f t="shared" si="3"/>
        <v>0</v>
      </c>
    </row>
    <row r="20" spans="1:12" s="17" customFormat="1" ht="15" customHeight="1" thickBot="1">
      <c r="A20" s="93">
        <v>13</v>
      </c>
      <c r="B20" s="94" t="s">
        <v>17</v>
      </c>
      <c r="C20" s="94"/>
      <c r="D20" s="111">
        <f t="shared" si="1"/>
        <v>0</v>
      </c>
      <c r="E20" s="95">
        <f>'RMU-IO'!E20+'RMU-ost'!E20</f>
        <v>0</v>
      </c>
      <c r="F20" s="96">
        <f>'RMU-IO'!F20+'RMU-ost'!F20</f>
        <v>0</v>
      </c>
      <c r="G20" s="97">
        <f>'RMU-IO'!G20+'RMU-ost'!G20</f>
        <v>0</v>
      </c>
      <c r="H20" s="98">
        <f t="shared" si="2"/>
        <v>0</v>
      </c>
      <c r="I20" s="95">
        <f>'RMU-IO'!I20+'RMU-ost'!I20</f>
        <v>0</v>
      </c>
      <c r="J20" s="96">
        <f>'RMU-IO'!J20+'RMU-ost'!J20</f>
        <v>0</v>
      </c>
      <c r="K20" s="97">
        <f>'RMU-IO'!K20+'RMU-ost'!K20</f>
        <v>0</v>
      </c>
      <c r="L20" s="99">
        <f t="shared" si="3"/>
        <v>0</v>
      </c>
    </row>
    <row r="21" spans="1:12" s="112" customFormat="1" ht="12">
      <c r="A21" s="24" t="s">
        <v>33</v>
      </c>
      <c r="B21" s="24" t="s">
        <v>32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s="112" customFormat="1" ht="12">
      <c r="A22" s="24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4" s="2" customFormat="1" ht="12">
      <c r="A23" s="24" t="s">
        <v>16</v>
      </c>
      <c r="B23" s="24" t="s">
        <v>215</v>
      </c>
      <c r="C23" s="24"/>
      <c r="D23" s="24"/>
    </row>
    <row r="24" spans="2:4" s="2" customFormat="1" ht="12">
      <c r="B24" s="2" t="s">
        <v>216</v>
      </c>
      <c r="D24" s="345">
        <v>1406</v>
      </c>
    </row>
    <row r="25" spans="1:4" s="24" customFormat="1" ht="12">
      <c r="A25" s="2"/>
      <c r="B25" s="2" t="s">
        <v>202</v>
      </c>
      <c r="C25" s="2"/>
      <c r="D25" s="347">
        <v>2823</v>
      </c>
    </row>
    <row r="26" spans="1:4" ht="12.75">
      <c r="A26" s="24"/>
      <c r="B26" s="24"/>
      <c r="C26" s="24"/>
      <c r="D26" s="346">
        <f>SUM(D24:D25)</f>
        <v>4229</v>
      </c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scale="90" r:id="rId1"/>
  <headerFooter alignWithMargins="0">
    <oddHeader>&amp;L&amp;"Arial CE,kurzíva\&amp;11Osnova rozpočtu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9">
    <tabColor indexed="13"/>
  </sheetPr>
  <dimension ref="A2:N29"/>
  <sheetViews>
    <sheetView tabSelected="1" workbookViewId="0" topLeftCell="A1">
      <selection activeCell="C39" sqref="C39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9.875" style="0" customWidth="1"/>
    <col min="5" max="5" width="9.00390625" style="0" customWidth="1"/>
    <col min="6" max="6" width="9.25390625" style="31" customWidth="1"/>
    <col min="7" max="8" width="8.625" style="31" customWidth="1"/>
    <col min="9" max="9" width="9.25390625" style="31" customWidth="1"/>
    <col min="10" max="10" width="9.00390625" style="31" customWidth="1"/>
    <col min="11" max="11" width="7.875" style="31" customWidth="1"/>
    <col min="12" max="12" width="8.625" style="31" customWidth="1"/>
    <col min="13" max="13" width="7.25390625" style="32" customWidth="1"/>
    <col min="14" max="14" width="7.125" style="0" customWidth="1"/>
  </cols>
  <sheetData>
    <row r="2" ht="13.5" thickBot="1">
      <c r="L2" s="55" t="s">
        <v>15</v>
      </c>
    </row>
    <row r="3" spans="1:12" ht="18.75" customHeight="1">
      <c r="A3" s="73"/>
      <c r="B3" s="74"/>
      <c r="C3" s="100"/>
      <c r="D3" s="366" t="s">
        <v>25</v>
      </c>
      <c r="E3" s="367"/>
      <c r="F3" s="367"/>
      <c r="G3" s="367"/>
      <c r="H3" s="367"/>
      <c r="I3" s="367"/>
      <c r="J3" s="367"/>
      <c r="K3" s="367"/>
      <c r="L3" s="368"/>
    </row>
    <row r="4" spans="1:12" s="1" customFormat="1" ht="12.75">
      <c r="A4" s="75"/>
      <c r="B4" s="369" t="s">
        <v>0</v>
      </c>
      <c r="C4" s="370"/>
      <c r="D4" s="101"/>
      <c r="E4" s="372" t="s">
        <v>23</v>
      </c>
      <c r="F4" s="373"/>
      <c r="G4" s="373"/>
      <c r="H4" s="374"/>
      <c r="I4" s="372" t="s">
        <v>24</v>
      </c>
      <c r="J4" s="373"/>
      <c r="K4" s="373"/>
      <c r="L4" s="375"/>
    </row>
    <row r="5" spans="1:12" s="1" customFormat="1" ht="12.75">
      <c r="A5" s="75"/>
      <c r="B5" s="371"/>
      <c r="C5" s="370"/>
      <c r="D5" s="101" t="s">
        <v>1</v>
      </c>
      <c r="E5" s="3"/>
      <c r="F5" s="4" t="s">
        <v>2</v>
      </c>
      <c r="G5" s="5"/>
      <c r="H5" s="68" t="s">
        <v>22</v>
      </c>
      <c r="I5" s="3"/>
      <c r="J5" s="4" t="s">
        <v>2</v>
      </c>
      <c r="K5" s="5"/>
      <c r="L5" s="76" t="s">
        <v>22</v>
      </c>
    </row>
    <row r="6" spans="1:12" s="1" customFormat="1" ht="12.75">
      <c r="A6" s="77"/>
      <c r="B6" s="67" t="s">
        <v>3</v>
      </c>
      <c r="C6" s="6" t="s">
        <v>14</v>
      </c>
      <c r="D6" s="102" t="s">
        <v>28</v>
      </c>
      <c r="E6" s="7" t="s">
        <v>4</v>
      </c>
      <c r="F6" s="8" t="s">
        <v>5</v>
      </c>
      <c r="G6" s="9" t="s">
        <v>6</v>
      </c>
      <c r="H6" s="59" t="s">
        <v>26</v>
      </c>
      <c r="I6" s="7" t="s">
        <v>4</v>
      </c>
      <c r="J6" s="8" t="s">
        <v>5</v>
      </c>
      <c r="K6" s="9" t="s">
        <v>6</v>
      </c>
      <c r="L6" s="78" t="s">
        <v>27</v>
      </c>
    </row>
    <row r="7" spans="1:12" s="14" customFormat="1" ht="12.75">
      <c r="A7" s="79"/>
      <c r="B7" s="10"/>
      <c r="C7" s="10"/>
      <c r="D7" s="103">
        <v>1</v>
      </c>
      <c r="E7" s="11">
        <v>2</v>
      </c>
      <c r="F7" s="12">
        <v>3</v>
      </c>
      <c r="G7" s="13">
        <v>4</v>
      </c>
      <c r="H7" s="60">
        <v>5</v>
      </c>
      <c r="I7" s="11">
        <v>6</v>
      </c>
      <c r="J7" s="12">
        <v>7</v>
      </c>
      <c r="K7" s="13">
        <v>8</v>
      </c>
      <c r="L7" s="80">
        <v>9</v>
      </c>
    </row>
    <row r="8" spans="1:12" s="16" customFormat="1" ht="19.5" customHeight="1">
      <c r="A8" s="81">
        <v>1</v>
      </c>
      <c r="B8" s="15" t="s">
        <v>30</v>
      </c>
      <c r="C8" s="15"/>
      <c r="D8" s="104">
        <f aca="true" t="shared" si="0" ref="D8:L8">SUM(D15:D20)+D9</f>
        <v>2398523</v>
      </c>
      <c r="E8" s="70">
        <f t="shared" si="0"/>
        <v>110493</v>
      </c>
      <c r="F8" s="71">
        <f t="shared" si="0"/>
        <v>177006</v>
      </c>
      <c r="G8" s="72">
        <f t="shared" si="0"/>
        <v>1400</v>
      </c>
      <c r="H8" s="69">
        <f t="shared" si="0"/>
        <v>288899</v>
      </c>
      <c r="I8" s="70">
        <f t="shared" si="0"/>
        <v>2089624</v>
      </c>
      <c r="J8" s="71">
        <f t="shared" si="0"/>
        <v>20000</v>
      </c>
      <c r="K8" s="72">
        <f t="shared" si="0"/>
        <v>0</v>
      </c>
      <c r="L8" s="82">
        <f t="shared" si="0"/>
        <v>2109624</v>
      </c>
    </row>
    <row r="9" spans="1:12" s="17" customFormat="1" ht="15" customHeight="1">
      <c r="A9" s="83">
        <v>2</v>
      </c>
      <c r="B9" s="22" t="s">
        <v>29</v>
      </c>
      <c r="C9" s="47"/>
      <c r="D9" s="105">
        <f aca="true" t="shared" si="1" ref="D9:D20">H9+L9</f>
        <v>779410</v>
      </c>
      <c r="E9" s="56">
        <f>'RMU-IO'!E10</f>
        <v>0</v>
      </c>
      <c r="F9" s="57">
        <f>SUM(F10:F14)</f>
        <v>139977</v>
      </c>
      <c r="G9" s="58">
        <f>SUM(G10:G14)</f>
        <v>200</v>
      </c>
      <c r="H9" s="61">
        <f aca="true" t="shared" si="2" ref="H9:H20">SUM(E9:G9)</f>
        <v>140177</v>
      </c>
      <c r="I9" s="56">
        <f>SUM(I10:I14)</f>
        <v>634233</v>
      </c>
      <c r="J9" s="57">
        <f>SUM(J10:J14)</f>
        <v>5000</v>
      </c>
      <c r="K9" s="58">
        <f>SUM(K10:K14)</f>
        <v>0</v>
      </c>
      <c r="L9" s="84">
        <f aca="true" t="shared" si="3" ref="L9:L20">SUM(I9:K9)</f>
        <v>639233</v>
      </c>
    </row>
    <row r="10" spans="1:14" s="20" customFormat="1" ht="15" customHeight="1">
      <c r="A10" s="85">
        <v>3</v>
      </c>
      <c r="B10" s="19"/>
      <c r="C10" s="18" t="s">
        <v>7</v>
      </c>
      <c r="D10" s="106">
        <f t="shared" si="1"/>
        <v>19588</v>
      </c>
      <c r="E10" s="50">
        <f>fak!E10+ostatni!E10</f>
        <v>0</v>
      </c>
      <c r="F10" s="25">
        <f>fak!F10+ostatni!F10</f>
        <v>19588</v>
      </c>
      <c r="G10" s="26">
        <f>fak!G10+ostatni!G10</f>
        <v>0</v>
      </c>
      <c r="H10" s="62">
        <f t="shared" si="2"/>
        <v>19588</v>
      </c>
      <c r="I10" s="50">
        <f>fak!I10+ostatni!I10</f>
        <v>0</v>
      </c>
      <c r="J10" s="25">
        <f>fak!J10+ostatni!J10</f>
        <v>0</v>
      </c>
      <c r="K10" s="26">
        <f>fak!K10+ostatni!K10</f>
        <v>0</v>
      </c>
      <c r="L10" s="86">
        <f t="shared" si="3"/>
        <v>0</v>
      </c>
      <c r="M10" s="115"/>
      <c r="N10" s="114"/>
    </row>
    <row r="11" spans="1:14" s="20" customFormat="1" ht="15" customHeight="1">
      <c r="A11" s="85">
        <v>4</v>
      </c>
      <c r="B11" s="19"/>
      <c r="C11" s="18" t="s">
        <v>8</v>
      </c>
      <c r="D11" s="107">
        <f t="shared" si="1"/>
        <v>14085</v>
      </c>
      <c r="E11" s="50">
        <f>fak!E11+ostatni!E11</f>
        <v>0</v>
      </c>
      <c r="F11" s="25">
        <f>fak!F11+ostatni!F11</f>
        <v>13885</v>
      </c>
      <c r="G11" s="26">
        <f>fak!G11+ostatni!G11</f>
        <v>200</v>
      </c>
      <c r="H11" s="62">
        <f t="shared" si="2"/>
        <v>14085</v>
      </c>
      <c r="I11" s="50">
        <f>fak!I11+ostatni!I11</f>
        <v>0</v>
      </c>
      <c r="J11" s="25">
        <f>fak!J11+ostatni!J11</f>
        <v>0</v>
      </c>
      <c r="K11" s="26">
        <f>fak!K11+ostatni!K11</f>
        <v>0</v>
      </c>
      <c r="L11" s="86">
        <f t="shared" si="3"/>
        <v>0</v>
      </c>
      <c r="M11" s="115"/>
      <c r="N11" s="114"/>
    </row>
    <row r="12" spans="1:12" s="20" customFormat="1" ht="15" customHeight="1">
      <c r="A12" s="85">
        <v>5</v>
      </c>
      <c r="B12" s="19"/>
      <c r="C12" s="18" t="s">
        <v>19</v>
      </c>
      <c r="D12" s="107">
        <f t="shared" si="1"/>
        <v>639407</v>
      </c>
      <c r="E12" s="50">
        <f>fak!E12+ostatni!E12</f>
        <v>0</v>
      </c>
      <c r="F12" s="25">
        <f>fak!F12+ostatni!F12</f>
        <v>174</v>
      </c>
      <c r="G12" s="26">
        <f>fak!G12+ostatni!G12</f>
        <v>0</v>
      </c>
      <c r="H12" s="62">
        <f t="shared" si="2"/>
        <v>174</v>
      </c>
      <c r="I12" s="50">
        <f>fak!I12+ostatni!I12</f>
        <v>634233</v>
      </c>
      <c r="J12" s="25">
        <f>fak!J12+ostatni!J12</f>
        <v>5000</v>
      </c>
      <c r="K12" s="26">
        <f>fak!K12+ostatni!K12</f>
        <v>0</v>
      </c>
      <c r="L12" s="86">
        <f t="shared" si="3"/>
        <v>639233</v>
      </c>
    </row>
    <row r="13" spans="1:12" s="20" customFormat="1" ht="15" customHeight="1">
      <c r="A13" s="85">
        <v>6</v>
      </c>
      <c r="B13" s="19"/>
      <c r="C13" s="18" t="s">
        <v>9</v>
      </c>
      <c r="D13" s="107">
        <f t="shared" si="1"/>
        <v>104163</v>
      </c>
      <c r="E13" s="51">
        <f>fak!E13+ostatni!E13</f>
        <v>0</v>
      </c>
      <c r="F13" s="48">
        <f>fak!F13+ostatni!F13</f>
        <v>104163</v>
      </c>
      <c r="G13" s="49">
        <f>fak!G13+ostatni!G13</f>
        <v>0</v>
      </c>
      <c r="H13" s="63">
        <f t="shared" si="2"/>
        <v>104163</v>
      </c>
      <c r="I13" s="51">
        <f>fak!I13+ostatni!I13</f>
        <v>0</v>
      </c>
      <c r="J13" s="48">
        <f>fak!J13+ostatni!J13</f>
        <v>0</v>
      </c>
      <c r="K13" s="49">
        <f>fak!K13+ostatni!K13</f>
        <v>0</v>
      </c>
      <c r="L13" s="87">
        <f t="shared" si="3"/>
        <v>0</v>
      </c>
    </row>
    <row r="14" spans="1:12" s="20" customFormat="1" ht="15" customHeight="1">
      <c r="A14" s="88">
        <v>7</v>
      </c>
      <c r="B14" s="43"/>
      <c r="C14" s="44" t="s">
        <v>10</v>
      </c>
      <c r="D14" s="108">
        <f t="shared" si="1"/>
        <v>2167</v>
      </c>
      <c r="E14" s="52">
        <f>fak!E14+ostatni!E14</f>
        <v>0</v>
      </c>
      <c r="F14" s="45">
        <f>fak!F14+ostatni!F14</f>
        <v>2167</v>
      </c>
      <c r="G14" s="46">
        <f>fak!G14+ostatni!G14</f>
        <v>0</v>
      </c>
      <c r="H14" s="64">
        <f t="shared" si="2"/>
        <v>2167</v>
      </c>
      <c r="I14" s="52">
        <f>fak!I14+ostatni!I14</f>
        <v>0</v>
      </c>
      <c r="J14" s="45">
        <f>fak!J14+ostatni!J14</f>
        <v>0</v>
      </c>
      <c r="K14" s="46">
        <f>fak!K14+ostatni!K14</f>
        <v>0</v>
      </c>
      <c r="L14" s="89">
        <f t="shared" si="3"/>
        <v>0</v>
      </c>
    </row>
    <row r="15" spans="1:12" s="17" customFormat="1" ht="15" customHeight="1">
      <c r="A15" s="90">
        <v>8</v>
      </c>
      <c r="B15" s="21" t="s">
        <v>20</v>
      </c>
      <c r="C15" s="23"/>
      <c r="D15" s="109">
        <f t="shared" si="1"/>
        <v>106500</v>
      </c>
      <c r="E15" s="53">
        <f>fak!E15+ostatni!E15</f>
        <v>76040</v>
      </c>
      <c r="F15" s="27">
        <f>fak!F15+ostatni!F15</f>
        <v>6000</v>
      </c>
      <c r="G15" s="28">
        <f>fak!G15+ostatni!G15</f>
        <v>500</v>
      </c>
      <c r="H15" s="65">
        <f t="shared" si="2"/>
        <v>82540</v>
      </c>
      <c r="I15" s="53">
        <f>fak!I15+ostatni!I15</f>
        <v>8960</v>
      </c>
      <c r="J15" s="27">
        <f>fak!J15+ostatni!J15</f>
        <v>15000</v>
      </c>
      <c r="K15" s="28">
        <f>fak!K15+ostatni!K15</f>
        <v>0</v>
      </c>
      <c r="L15" s="91">
        <f t="shared" si="3"/>
        <v>23960</v>
      </c>
    </row>
    <row r="16" spans="1:12" s="17" customFormat="1" ht="15" customHeight="1">
      <c r="A16" s="90">
        <v>9</v>
      </c>
      <c r="B16" s="21" t="s">
        <v>11</v>
      </c>
      <c r="C16" s="23"/>
      <c r="D16" s="109">
        <f t="shared" si="1"/>
        <v>130904</v>
      </c>
      <c r="E16" s="53">
        <f>fak!E16+ostatni!E16</f>
        <v>0</v>
      </c>
      <c r="F16" s="27">
        <f>fak!F16+ostatni!F16</f>
        <v>0</v>
      </c>
      <c r="G16" s="28">
        <f>fak!G16+ostatni!G16</f>
        <v>0</v>
      </c>
      <c r="H16" s="65">
        <f t="shared" si="2"/>
        <v>0</v>
      </c>
      <c r="I16" s="53">
        <f>fak!I16+ostatni!I16</f>
        <v>130904</v>
      </c>
      <c r="J16" s="27">
        <f>fak!J16+ostatni!J16</f>
        <v>0</v>
      </c>
      <c r="K16" s="28">
        <f>fak!K16+ostatni!K16</f>
        <v>0</v>
      </c>
      <c r="L16" s="91">
        <f t="shared" si="3"/>
        <v>130904</v>
      </c>
    </row>
    <row r="17" spans="1:13" s="17" customFormat="1" ht="15" customHeight="1">
      <c r="A17" s="83">
        <v>10</v>
      </c>
      <c r="B17" s="22" t="s">
        <v>12</v>
      </c>
      <c r="C17" s="22"/>
      <c r="D17" s="109">
        <f t="shared" si="1"/>
        <v>915</v>
      </c>
      <c r="E17" s="54">
        <f>fak!E17+ostatni!E17</f>
        <v>0</v>
      </c>
      <c r="F17" s="29">
        <f>fak!F17+ostatni!F17</f>
        <v>915</v>
      </c>
      <c r="G17" s="30">
        <f>fak!G17+ostatni!G17</f>
        <v>0</v>
      </c>
      <c r="H17" s="66">
        <f t="shared" si="2"/>
        <v>915</v>
      </c>
      <c r="I17" s="54">
        <f>fak!I17+ostatni!I17</f>
        <v>0</v>
      </c>
      <c r="J17" s="29">
        <f>fak!J17+ostatni!J17</f>
        <v>0</v>
      </c>
      <c r="K17" s="30">
        <f>fak!K17+ostatni!K17</f>
        <v>0</v>
      </c>
      <c r="L17" s="92">
        <f t="shared" si="3"/>
        <v>0</v>
      </c>
      <c r="M17" s="42"/>
    </row>
    <row r="18" spans="1:12" s="17" customFormat="1" ht="15" customHeight="1">
      <c r="A18" s="90">
        <v>11</v>
      </c>
      <c r="B18" s="23" t="s">
        <v>18</v>
      </c>
      <c r="C18" s="23"/>
      <c r="D18" s="110">
        <f t="shared" si="1"/>
        <v>154288</v>
      </c>
      <c r="E18" s="54">
        <f>fak!E18+ostatni!E18</f>
        <v>34453</v>
      </c>
      <c r="F18" s="29">
        <f>fak!F18+ostatni!F18</f>
        <v>30114</v>
      </c>
      <c r="G18" s="30">
        <f>fak!G18+ostatni!G18</f>
        <v>700</v>
      </c>
      <c r="H18" s="66">
        <f t="shared" si="2"/>
        <v>65267</v>
      </c>
      <c r="I18" s="54">
        <f>fak!I18+ostatni!I18</f>
        <v>89021</v>
      </c>
      <c r="J18" s="29">
        <f>fak!J18+ostatni!J18</f>
        <v>0</v>
      </c>
      <c r="K18" s="30">
        <f>fak!K18+ostatni!K18</f>
        <v>0</v>
      </c>
      <c r="L18" s="92">
        <f t="shared" si="3"/>
        <v>89021</v>
      </c>
    </row>
    <row r="19" spans="1:12" s="17" customFormat="1" ht="15" customHeight="1">
      <c r="A19" s="90">
        <v>12</v>
      </c>
      <c r="B19" s="23" t="s">
        <v>13</v>
      </c>
      <c r="C19" s="23"/>
      <c r="D19" s="110">
        <f t="shared" si="1"/>
        <v>1226506</v>
      </c>
      <c r="E19" s="54">
        <f>fak!E19+ostatni!E19</f>
        <v>0</v>
      </c>
      <c r="F19" s="29">
        <f>fak!F19+ostatni!F19</f>
        <v>0</v>
      </c>
      <c r="G19" s="30">
        <f>fak!G19+ostatni!G19</f>
        <v>0</v>
      </c>
      <c r="H19" s="66">
        <f t="shared" si="2"/>
        <v>0</v>
      </c>
      <c r="I19" s="54">
        <f>fak!I19+ostatni!I19</f>
        <v>1226506</v>
      </c>
      <c r="J19" s="29">
        <f>fak!J19+ostatni!J19</f>
        <v>0</v>
      </c>
      <c r="K19" s="30">
        <f>fak!K19+ostatni!K19</f>
        <v>0</v>
      </c>
      <c r="L19" s="92">
        <f t="shared" si="3"/>
        <v>1226506</v>
      </c>
    </row>
    <row r="20" spans="1:12" s="17" customFormat="1" ht="15" customHeight="1" thickBot="1">
      <c r="A20" s="93">
        <v>13</v>
      </c>
      <c r="B20" s="94" t="s">
        <v>17</v>
      </c>
      <c r="C20" s="94"/>
      <c r="D20" s="111">
        <f t="shared" si="1"/>
        <v>0</v>
      </c>
      <c r="E20" s="95">
        <f>fak!E20+ostatni!E20</f>
        <v>0</v>
      </c>
      <c r="F20" s="96">
        <f>fak!F20+ostatni!F20</f>
        <v>0</v>
      </c>
      <c r="G20" s="97">
        <f>fak!G20+ostatni!G20</f>
        <v>0</v>
      </c>
      <c r="H20" s="98">
        <f t="shared" si="2"/>
        <v>0</v>
      </c>
      <c r="I20" s="95">
        <f>fak!I20+ostatni!I20</f>
        <v>0</v>
      </c>
      <c r="J20" s="96">
        <f>fak!J20+ostatni!J20</f>
        <v>0</v>
      </c>
      <c r="K20" s="97">
        <f>fak!K20+ostatni!K20</f>
        <v>0</v>
      </c>
      <c r="L20" s="99">
        <f t="shared" si="3"/>
        <v>0</v>
      </c>
    </row>
    <row r="21" spans="1:12" s="1" customFormat="1" ht="12.75">
      <c r="A21" s="24" t="s">
        <v>33</v>
      </c>
      <c r="B21" s="24" t="s">
        <v>32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s="1" customFormat="1" ht="12.75">
      <c r="A22" s="24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s="1" customFormat="1" ht="12.75">
      <c r="A23" s="24" t="s">
        <v>16</v>
      </c>
      <c r="B23" s="24" t="s">
        <v>215</v>
      </c>
      <c r="C23" s="24"/>
      <c r="D23" s="24"/>
      <c r="E23" s="113"/>
      <c r="F23" s="116"/>
      <c r="G23" s="24"/>
      <c r="H23" s="24"/>
      <c r="I23" s="24"/>
      <c r="J23" s="24"/>
      <c r="K23" s="24"/>
      <c r="L23" s="24"/>
    </row>
    <row r="24" spans="1:12" s="1" customFormat="1" ht="12.75">
      <c r="A24" s="2"/>
      <c r="B24" s="2" t="s">
        <v>216</v>
      </c>
      <c r="C24" s="2"/>
      <c r="D24" s="348">
        <f>ostatni!D24+fak!D24</f>
        <v>45290</v>
      </c>
      <c r="E24" s="113"/>
      <c r="F24" s="116"/>
      <c r="G24" s="24"/>
      <c r="H24" s="24"/>
      <c r="I24" s="24"/>
      <c r="J24" s="24"/>
      <c r="K24" s="24"/>
      <c r="L24" s="24"/>
    </row>
    <row r="25" spans="1:12" s="1" customFormat="1" ht="12.75">
      <c r="A25" s="2"/>
      <c r="B25" s="2" t="s">
        <v>202</v>
      </c>
      <c r="C25" s="2"/>
      <c r="D25" s="349">
        <f>ostatni!D25+fak!D25</f>
        <v>51430</v>
      </c>
      <c r="E25" s="2"/>
      <c r="F25" s="2"/>
      <c r="G25" s="2"/>
      <c r="H25" s="2"/>
      <c r="I25" s="2"/>
      <c r="J25" s="2"/>
      <c r="K25" s="2"/>
      <c r="L25" s="2"/>
    </row>
    <row r="26" spans="1:12" s="1" customFormat="1" ht="12.75">
      <c r="A26" s="24"/>
      <c r="B26" s="24"/>
      <c r="C26" s="24"/>
      <c r="D26" s="346">
        <f>SUM(D24:D25)</f>
        <v>96720</v>
      </c>
      <c r="E26" s="2"/>
      <c r="F26" s="2"/>
      <c r="G26" s="2"/>
      <c r="H26" s="2"/>
      <c r="I26" s="2"/>
      <c r="J26" s="2"/>
      <c r="K26" s="2"/>
      <c r="L26" s="2"/>
    </row>
    <row r="27" spans="4:12" s="1" customFormat="1" ht="12.75">
      <c r="D27" s="2"/>
      <c r="E27" s="2"/>
      <c r="F27" s="2"/>
      <c r="G27" s="2"/>
      <c r="H27" s="2"/>
      <c r="I27" s="2"/>
      <c r="J27" s="2"/>
      <c r="K27" s="2"/>
      <c r="L27" s="2"/>
    </row>
    <row r="28" spans="4:12" s="1" customFormat="1" ht="12.75">
      <c r="D28" s="2"/>
      <c r="E28" s="2"/>
      <c r="F28" s="2"/>
      <c r="G28" s="2"/>
      <c r="H28" s="2"/>
      <c r="I28" s="2"/>
      <c r="J28" s="2"/>
      <c r="K28" s="2"/>
      <c r="L28" s="2"/>
    </row>
    <row r="29" spans="4:12" s="1" customFormat="1" ht="12.75">
      <c r="D29" s="2"/>
      <c r="E29" s="2"/>
      <c r="F29" s="2"/>
      <c r="G29" s="2"/>
      <c r="H29" s="2"/>
      <c r="I29" s="2"/>
      <c r="J29" s="2"/>
      <c r="K29" s="2"/>
      <c r="L29" s="2"/>
    </row>
  </sheetData>
  <mergeCells count="4">
    <mergeCell ref="D3:L3"/>
    <mergeCell ref="B4:C5"/>
    <mergeCell ref="E4:H4"/>
    <mergeCell ref="I4:L4"/>
  </mergeCells>
  <printOptions horizontalCentered="1"/>
  <pageMargins left="0.4" right="0.31496062992125984" top="0.48" bottom="0.24" header="0.1968503937007874" footer="0.16"/>
  <pageSetup horizontalDpi="600" verticalDpi="600" orientation="landscape" paperSize="9" scale="85" r:id="rId1"/>
  <headerFooter alignWithMargins="0">
    <oddHeader>&amp;L&amp;"Arial CE,kurzíva\&amp;11Osnova rozpočtu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31"/>
  <dimension ref="A2:L26"/>
  <sheetViews>
    <sheetView workbookViewId="0" topLeftCell="A1">
      <selection activeCell="E24" sqref="E24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5" t="s">
        <v>15</v>
      </c>
    </row>
    <row r="3" spans="1:12" s="1" customFormat="1" ht="15" customHeight="1">
      <c r="A3" s="73"/>
      <c r="B3" s="74"/>
      <c r="C3" s="100"/>
      <c r="D3" s="366" t="s">
        <v>25</v>
      </c>
      <c r="E3" s="367"/>
      <c r="F3" s="367"/>
      <c r="G3" s="367"/>
      <c r="H3" s="367"/>
      <c r="I3" s="367"/>
      <c r="J3" s="367"/>
      <c r="K3" s="367"/>
      <c r="L3" s="368"/>
    </row>
    <row r="4" spans="1:12" s="1" customFormat="1" ht="12.75">
      <c r="A4" s="75"/>
      <c r="B4" s="369" t="s">
        <v>184</v>
      </c>
      <c r="C4" s="370"/>
      <c r="D4" s="101"/>
      <c r="E4" s="372" t="s">
        <v>23</v>
      </c>
      <c r="F4" s="373"/>
      <c r="G4" s="373"/>
      <c r="H4" s="374"/>
      <c r="I4" s="372" t="s">
        <v>24</v>
      </c>
      <c r="J4" s="373"/>
      <c r="K4" s="373"/>
      <c r="L4" s="375"/>
    </row>
    <row r="5" spans="1:12" s="1" customFormat="1" ht="12.75">
      <c r="A5" s="75"/>
      <c r="B5" s="371"/>
      <c r="C5" s="370"/>
      <c r="D5" s="101" t="s">
        <v>1</v>
      </c>
      <c r="E5" s="3"/>
      <c r="F5" s="4" t="s">
        <v>2</v>
      </c>
      <c r="G5" s="5"/>
      <c r="H5" s="68" t="s">
        <v>22</v>
      </c>
      <c r="I5" s="3"/>
      <c r="J5" s="4" t="s">
        <v>2</v>
      </c>
      <c r="K5" s="5"/>
      <c r="L5" s="76" t="s">
        <v>22</v>
      </c>
    </row>
    <row r="6" spans="1:12" s="14" customFormat="1" ht="12.75">
      <c r="A6" s="77"/>
      <c r="B6" s="67" t="s">
        <v>3</v>
      </c>
      <c r="C6" s="6" t="s">
        <v>36</v>
      </c>
      <c r="D6" s="102" t="s">
        <v>28</v>
      </c>
      <c r="E6" s="7" t="s">
        <v>4</v>
      </c>
      <c r="F6" s="8" t="s">
        <v>5</v>
      </c>
      <c r="G6" s="9" t="s">
        <v>6</v>
      </c>
      <c r="H6" s="59" t="s">
        <v>26</v>
      </c>
      <c r="I6" s="7" t="s">
        <v>4</v>
      </c>
      <c r="J6" s="8" t="s">
        <v>5</v>
      </c>
      <c r="K6" s="9" t="s">
        <v>6</v>
      </c>
      <c r="L6" s="78" t="s">
        <v>27</v>
      </c>
    </row>
    <row r="7" spans="1:12" s="16" customFormat="1" ht="19.5" customHeight="1">
      <c r="A7" s="79"/>
      <c r="B7" s="10"/>
      <c r="C7" s="10"/>
      <c r="D7" s="103">
        <v>1</v>
      </c>
      <c r="E7" s="11">
        <v>2</v>
      </c>
      <c r="F7" s="12">
        <v>3</v>
      </c>
      <c r="G7" s="13">
        <v>4</v>
      </c>
      <c r="H7" s="60">
        <v>5</v>
      </c>
      <c r="I7" s="11">
        <v>6</v>
      </c>
      <c r="J7" s="12">
        <v>7</v>
      </c>
      <c r="K7" s="13">
        <v>8</v>
      </c>
      <c r="L7" s="80">
        <v>9</v>
      </c>
    </row>
    <row r="8" spans="1:12" s="17" customFormat="1" ht="15" customHeight="1">
      <c r="A8" s="81">
        <v>1</v>
      </c>
      <c r="B8" s="15" t="s">
        <v>30</v>
      </c>
      <c r="C8" s="15"/>
      <c r="D8" s="104">
        <f aca="true" t="shared" si="0" ref="D8:L8">SUM(D15:D20)+D9</f>
        <v>82</v>
      </c>
      <c r="E8" s="70">
        <f t="shared" si="0"/>
        <v>0</v>
      </c>
      <c r="F8" s="71">
        <f t="shared" si="0"/>
        <v>82</v>
      </c>
      <c r="G8" s="72">
        <f t="shared" si="0"/>
        <v>0</v>
      </c>
      <c r="H8" s="69">
        <f t="shared" si="0"/>
        <v>82</v>
      </c>
      <c r="I8" s="70">
        <f t="shared" si="0"/>
        <v>0</v>
      </c>
      <c r="J8" s="71">
        <f t="shared" si="0"/>
        <v>0</v>
      </c>
      <c r="K8" s="72">
        <f t="shared" si="0"/>
        <v>0</v>
      </c>
      <c r="L8" s="82">
        <f t="shared" si="0"/>
        <v>0</v>
      </c>
    </row>
    <row r="9" spans="1:12" s="17" customFormat="1" ht="15" customHeight="1">
      <c r="A9" s="83">
        <v>2</v>
      </c>
      <c r="B9" s="22" t="s">
        <v>29</v>
      </c>
      <c r="C9" s="47"/>
      <c r="D9" s="105">
        <f aca="true" t="shared" si="1" ref="D9:D20">H9+L9</f>
        <v>0</v>
      </c>
      <c r="E9" s="56">
        <f>'RMU-IO'!E10</f>
        <v>0</v>
      </c>
      <c r="F9" s="57">
        <f>SUM(F10:F14)</f>
        <v>0</v>
      </c>
      <c r="G9" s="58">
        <f>SUM(G10:G14)</f>
        <v>0</v>
      </c>
      <c r="H9" s="61">
        <f aca="true" t="shared" si="2" ref="H9:H20">SUM(E9:G9)</f>
        <v>0</v>
      </c>
      <c r="I9" s="56">
        <v>0</v>
      </c>
      <c r="J9" s="57">
        <f>SUM(J10:J14)</f>
        <v>0</v>
      </c>
      <c r="K9" s="58">
        <f>SUM(K10:K14)</f>
        <v>0</v>
      </c>
      <c r="L9" s="84">
        <f aca="true" t="shared" si="3" ref="L9:L20">SUM(I9:K9)</f>
        <v>0</v>
      </c>
    </row>
    <row r="10" spans="1:12" s="20" customFormat="1" ht="15" customHeight="1">
      <c r="A10" s="85">
        <v>3</v>
      </c>
      <c r="B10" s="19"/>
      <c r="C10" s="18" t="s">
        <v>7</v>
      </c>
      <c r="D10" s="106">
        <f t="shared" si="1"/>
        <v>0</v>
      </c>
      <c r="E10" s="50">
        <f>'RMU-IO'!E10+'RMU-ost'!E10</f>
        <v>0</v>
      </c>
      <c r="F10" s="25">
        <f>'RMU-IO'!F10+'RMU-ost'!F10</f>
        <v>0</v>
      </c>
      <c r="G10" s="26">
        <f>'RMU-IO'!G10+'RMU-ost'!G10</f>
        <v>0</v>
      </c>
      <c r="H10" s="62">
        <f t="shared" si="2"/>
        <v>0</v>
      </c>
      <c r="I10" s="50">
        <f>'RMU-IO'!I10+'RMU-ost'!I10</f>
        <v>0</v>
      </c>
      <c r="J10" s="25">
        <f>'RMU-IO'!J10+'RMU-ost'!J10</f>
        <v>0</v>
      </c>
      <c r="K10" s="26">
        <f>'RMU-IO'!K10+'RMU-ost'!K10</f>
        <v>0</v>
      </c>
      <c r="L10" s="86">
        <f t="shared" si="3"/>
        <v>0</v>
      </c>
    </row>
    <row r="11" spans="1:12" s="20" customFormat="1" ht="15" customHeight="1">
      <c r="A11" s="85">
        <v>4</v>
      </c>
      <c r="B11" s="19"/>
      <c r="C11" s="18" t="s">
        <v>8</v>
      </c>
      <c r="D11" s="107">
        <f t="shared" si="1"/>
        <v>0</v>
      </c>
      <c r="E11" s="50">
        <f>'RMU-IO'!E11+'RMU-ost'!E11</f>
        <v>0</v>
      </c>
      <c r="F11" s="25">
        <f>'RMU-IO'!F11+'RMU-ost'!F11</f>
        <v>0</v>
      </c>
      <c r="G11" s="26">
        <v>0</v>
      </c>
      <c r="H11" s="62">
        <f t="shared" si="2"/>
        <v>0</v>
      </c>
      <c r="I11" s="50">
        <f>'RMU-IO'!I11+'RMU-ost'!I11</f>
        <v>0</v>
      </c>
      <c r="J11" s="25">
        <f>'RMU-IO'!J11+'RMU-ost'!J11</f>
        <v>0</v>
      </c>
      <c r="K11" s="26">
        <f>'RMU-IO'!K11+'RMU-ost'!K11</f>
        <v>0</v>
      </c>
      <c r="L11" s="86">
        <f t="shared" si="3"/>
        <v>0</v>
      </c>
    </row>
    <row r="12" spans="1:12" s="20" customFormat="1" ht="15" customHeight="1">
      <c r="A12" s="85">
        <v>5</v>
      </c>
      <c r="B12" s="19"/>
      <c r="C12" s="18" t="s">
        <v>19</v>
      </c>
      <c r="D12" s="107">
        <f t="shared" si="1"/>
        <v>0</v>
      </c>
      <c r="E12" s="50">
        <f>'RMU-IO'!E12+'RMU-ost'!E12</f>
        <v>0</v>
      </c>
      <c r="F12" s="25">
        <f>'RMU-IO'!F12+'RMU-ost'!F12</f>
        <v>0</v>
      </c>
      <c r="G12" s="26">
        <f>'RMU-IO'!G12+'RMU-ost'!G12</f>
        <v>0</v>
      </c>
      <c r="H12" s="62">
        <f t="shared" si="2"/>
        <v>0</v>
      </c>
      <c r="I12" s="50">
        <v>0</v>
      </c>
      <c r="J12" s="25">
        <v>0</v>
      </c>
      <c r="K12" s="26">
        <f>'RMU-IO'!K12+'RMU-ost'!K12</f>
        <v>0</v>
      </c>
      <c r="L12" s="86">
        <f t="shared" si="3"/>
        <v>0</v>
      </c>
    </row>
    <row r="13" spans="1:12" s="20" customFormat="1" ht="15" customHeight="1">
      <c r="A13" s="85">
        <v>6</v>
      </c>
      <c r="B13" s="19"/>
      <c r="C13" s="18" t="s">
        <v>9</v>
      </c>
      <c r="D13" s="107">
        <f t="shared" si="1"/>
        <v>0</v>
      </c>
      <c r="E13" s="51">
        <f>'RMU-IO'!E13+'RMU-ost'!E13</f>
        <v>0</v>
      </c>
      <c r="F13" s="48">
        <f>'RMU-IO'!F13+'RMU-ost'!F13</f>
        <v>0</v>
      </c>
      <c r="G13" s="49">
        <f>'RMU-IO'!G13+'RMU-ost'!G13</f>
        <v>0</v>
      </c>
      <c r="H13" s="63">
        <f t="shared" si="2"/>
        <v>0</v>
      </c>
      <c r="I13" s="51">
        <f>'RMU-IO'!I13+'RMU-ost'!I13</f>
        <v>0</v>
      </c>
      <c r="J13" s="48">
        <f>'RMU-IO'!J13+'RMU-ost'!J13</f>
        <v>0</v>
      </c>
      <c r="K13" s="49">
        <f>'RMU-IO'!K13+'RMU-ost'!K13</f>
        <v>0</v>
      </c>
      <c r="L13" s="87">
        <f t="shared" si="3"/>
        <v>0</v>
      </c>
    </row>
    <row r="14" spans="1:12" s="20" customFormat="1" ht="15" customHeight="1">
      <c r="A14" s="88">
        <v>7</v>
      </c>
      <c r="B14" s="43"/>
      <c r="C14" s="44" t="s">
        <v>10</v>
      </c>
      <c r="D14" s="108">
        <f t="shared" si="1"/>
        <v>0</v>
      </c>
      <c r="E14" s="52">
        <f>'RMU-IO'!E14+'RMU-ost'!E14</f>
        <v>0</v>
      </c>
      <c r="F14" s="45">
        <f>'RMU-IO'!F14+'RMU-ost'!F14</f>
        <v>0</v>
      </c>
      <c r="G14" s="46">
        <f>'RMU-IO'!G14+'RMU-ost'!G14</f>
        <v>0</v>
      </c>
      <c r="H14" s="64">
        <f t="shared" si="2"/>
        <v>0</v>
      </c>
      <c r="I14" s="52">
        <f>'RMU-IO'!I14+'RMU-ost'!I14</f>
        <v>0</v>
      </c>
      <c r="J14" s="45">
        <f>'RMU-IO'!J14+'RMU-ost'!J14</f>
        <v>0</v>
      </c>
      <c r="K14" s="46">
        <f>'RMU-IO'!K14+'RMU-ost'!K14</f>
        <v>0</v>
      </c>
      <c r="L14" s="89">
        <f t="shared" si="3"/>
        <v>0</v>
      </c>
    </row>
    <row r="15" spans="1:12" s="17" customFormat="1" ht="15" customHeight="1">
      <c r="A15" s="90">
        <v>8</v>
      </c>
      <c r="B15" s="21" t="s">
        <v>20</v>
      </c>
      <c r="C15" s="23"/>
      <c r="D15" s="109">
        <f t="shared" si="1"/>
        <v>0</v>
      </c>
      <c r="E15" s="53">
        <v>0</v>
      </c>
      <c r="F15" s="27">
        <f>'RMU-IO'!F15+'RMU-ost'!F15</f>
        <v>0</v>
      </c>
      <c r="G15" s="28">
        <v>0</v>
      </c>
      <c r="H15" s="65">
        <f t="shared" si="2"/>
        <v>0</v>
      </c>
      <c r="I15" s="53">
        <v>0</v>
      </c>
      <c r="J15" s="27">
        <v>0</v>
      </c>
      <c r="K15" s="28">
        <f>'RMU-IO'!K15+'RMU-ost'!K15</f>
        <v>0</v>
      </c>
      <c r="L15" s="91">
        <f t="shared" si="3"/>
        <v>0</v>
      </c>
    </row>
    <row r="16" spans="1:12" s="17" customFormat="1" ht="15" customHeight="1">
      <c r="A16" s="90">
        <v>9</v>
      </c>
      <c r="B16" s="21" t="s">
        <v>11</v>
      </c>
      <c r="C16" s="23"/>
      <c r="D16" s="109">
        <f t="shared" si="1"/>
        <v>0</v>
      </c>
      <c r="E16" s="53">
        <f>'RMU-IO'!E16+'RMU-ost'!E16</f>
        <v>0</v>
      </c>
      <c r="F16" s="27">
        <f>'RMU-IO'!F16+'RMU-ost'!F16</f>
        <v>0</v>
      </c>
      <c r="G16" s="28">
        <f>'RMU-IO'!G16+'RMU-ost'!G16</f>
        <v>0</v>
      </c>
      <c r="H16" s="65">
        <f t="shared" si="2"/>
        <v>0</v>
      </c>
      <c r="I16" s="53">
        <v>0</v>
      </c>
      <c r="J16" s="27">
        <f>'RMU-IO'!J16+'RMU-ost'!J16</f>
        <v>0</v>
      </c>
      <c r="K16" s="28">
        <f>'RMU-IO'!K16+'RMU-ost'!K16</f>
        <v>0</v>
      </c>
      <c r="L16" s="91">
        <f t="shared" si="3"/>
        <v>0</v>
      </c>
    </row>
    <row r="17" spans="1:12" s="17" customFormat="1" ht="15" customHeight="1">
      <c r="A17" s="83">
        <v>10</v>
      </c>
      <c r="B17" s="22" t="s">
        <v>12</v>
      </c>
      <c r="C17" s="22"/>
      <c r="D17" s="109">
        <f t="shared" si="1"/>
        <v>0</v>
      </c>
      <c r="E17" s="54">
        <f>'RMU-IO'!E17+'RMU-ost'!E17</f>
        <v>0</v>
      </c>
      <c r="F17" s="29">
        <f>'RMU-IO'!F17+'RMU-ost'!F17</f>
        <v>0</v>
      </c>
      <c r="G17" s="30">
        <f>'RMU-IO'!G17+'RMU-ost'!G17</f>
        <v>0</v>
      </c>
      <c r="H17" s="66">
        <f t="shared" si="2"/>
        <v>0</v>
      </c>
      <c r="I17" s="54">
        <f>'RMU-IO'!I17+'RMU-ost'!I17</f>
        <v>0</v>
      </c>
      <c r="J17" s="29">
        <f>'RMU-IO'!J17+'RMU-ost'!J17</f>
        <v>0</v>
      </c>
      <c r="K17" s="30">
        <f>'RMU-IO'!K17+'RMU-ost'!K17</f>
        <v>0</v>
      </c>
      <c r="L17" s="92">
        <f t="shared" si="3"/>
        <v>0</v>
      </c>
    </row>
    <row r="18" spans="1:12" s="17" customFormat="1" ht="15" customHeight="1">
      <c r="A18" s="90">
        <v>11</v>
      </c>
      <c r="B18" s="23" t="s">
        <v>18</v>
      </c>
      <c r="C18" s="23"/>
      <c r="D18" s="110">
        <f t="shared" si="1"/>
        <v>82</v>
      </c>
      <c r="E18" s="54">
        <v>0</v>
      </c>
      <c r="F18" s="29">
        <f>D26</f>
        <v>82</v>
      </c>
      <c r="G18" s="30">
        <f>'RMU-IO'!G18+'RMU-ost'!G18</f>
        <v>0</v>
      </c>
      <c r="H18" s="66">
        <f t="shared" si="2"/>
        <v>82</v>
      </c>
      <c r="I18" s="54">
        <v>0</v>
      </c>
      <c r="J18" s="29">
        <v>0</v>
      </c>
      <c r="K18" s="30">
        <f>'RMU-IO'!K18+'RMU-ost'!K18</f>
        <v>0</v>
      </c>
      <c r="L18" s="92">
        <f t="shared" si="3"/>
        <v>0</v>
      </c>
    </row>
    <row r="19" spans="1:12" s="17" customFormat="1" ht="15" customHeight="1">
      <c r="A19" s="90">
        <v>12</v>
      </c>
      <c r="B19" s="23" t="s">
        <v>13</v>
      </c>
      <c r="C19" s="23"/>
      <c r="D19" s="110">
        <f t="shared" si="1"/>
        <v>0</v>
      </c>
      <c r="E19" s="54">
        <f>'RMU-IO'!E19+'RMU-ost'!E19</f>
        <v>0</v>
      </c>
      <c r="F19" s="29">
        <f>'RMU-IO'!F19+'RMU-ost'!F19</f>
        <v>0</v>
      </c>
      <c r="G19" s="30">
        <f>'RMU-IO'!G19+'RMU-ost'!G19</f>
        <v>0</v>
      </c>
      <c r="H19" s="66">
        <f t="shared" si="2"/>
        <v>0</v>
      </c>
      <c r="I19" s="54">
        <v>0</v>
      </c>
      <c r="J19" s="29">
        <f>'RMU-IO'!J19+'RMU-ost'!J19</f>
        <v>0</v>
      </c>
      <c r="K19" s="30">
        <f>'RMU-IO'!K19+'RMU-ost'!K19</f>
        <v>0</v>
      </c>
      <c r="L19" s="92">
        <f t="shared" si="3"/>
        <v>0</v>
      </c>
    </row>
    <row r="20" spans="1:12" s="17" customFormat="1" ht="15" customHeight="1" thickBot="1">
      <c r="A20" s="93">
        <v>13</v>
      </c>
      <c r="B20" s="94" t="s">
        <v>17</v>
      </c>
      <c r="C20" s="94"/>
      <c r="D20" s="111">
        <f t="shared" si="1"/>
        <v>0</v>
      </c>
      <c r="E20" s="95">
        <f>'RMU-IO'!E20+'RMU-ost'!E20</f>
        <v>0</v>
      </c>
      <c r="F20" s="96">
        <f>'RMU-IO'!F20+'RMU-ost'!F20</f>
        <v>0</v>
      </c>
      <c r="G20" s="97">
        <f>'RMU-IO'!G20+'RMU-ost'!G20</f>
        <v>0</v>
      </c>
      <c r="H20" s="98">
        <f t="shared" si="2"/>
        <v>0</v>
      </c>
      <c r="I20" s="95">
        <f>'RMU-IO'!I20+'RMU-ost'!I20</f>
        <v>0</v>
      </c>
      <c r="J20" s="96">
        <f>'RMU-IO'!J20+'RMU-ost'!J20</f>
        <v>0</v>
      </c>
      <c r="K20" s="97">
        <f>'RMU-IO'!K20+'RMU-ost'!K20</f>
        <v>0</v>
      </c>
      <c r="L20" s="99">
        <f t="shared" si="3"/>
        <v>0</v>
      </c>
    </row>
    <row r="21" spans="1:12" s="112" customFormat="1" ht="12">
      <c r="A21" s="24" t="s">
        <v>33</v>
      </c>
      <c r="B21" s="24" t="s">
        <v>32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s="112" customFormat="1" ht="12">
      <c r="A22" s="24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4" s="2" customFormat="1" ht="12">
      <c r="A23" s="24" t="s">
        <v>16</v>
      </c>
      <c r="B23" s="24" t="s">
        <v>215</v>
      </c>
      <c r="C23" s="24"/>
      <c r="D23" s="24"/>
    </row>
    <row r="24" spans="2:4" s="2" customFormat="1" ht="12">
      <c r="B24" s="2" t="s">
        <v>216</v>
      </c>
      <c r="D24" s="345">
        <v>59</v>
      </c>
    </row>
    <row r="25" spans="1:4" s="24" customFormat="1" ht="12">
      <c r="A25" s="2"/>
      <c r="B25" s="2" t="s">
        <v>202</v>
      </c>
      <c r="C25" s="2"/>
      <c r="D25" s="347">
        <v>23</v>
      </c>
    </row>
    <row r="26" spans="1:4" ht="12.75">
      <c r="A26" s="24"/>
      <c r="B26" s="24"/>
      <c r="C26" s="24"/>
      <c r="D26" s="346">
        <f>SUM(D24:D25)</f>
        <v>82</v>
      </c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scale="90" r:id="rId1"/>
  <headerFooter alignWithMargins="0">
    <oddHeader>&amp;L&amp;"Arial CE,kurzíva\&amp;11Osnova rozpočtu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3"/>
  <dimension ref="A2:L26"/>
  <sheetViews>
    <sheetView workbookViewId="0" topLeftCell="A1">
      <selection activeCell="D26" sqref="D26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5" t="s">
        <v>15</v>
      </c>
    </row>
    <row r="3" spans="1:12" s="1" customFormat="1" ht="15" customHeight="1">
      <c r="A3" s="73"/>
      <c r="B3" s="74"/>
      <c r="C3" s="100"/>
      <c r="D3" s="366" t="s">
        <v>25</v>
      </c>
      <c r="E3" s="367"/>
      <c r="F3" s="367"/>
      <c r="G3" s="367"/>
      <c r="H3" s="367"/>
      <c r="I3" s="367"/>
      <c r="J3" s="367"/>
      <c r="K3" s="367"/>
      <c r="L3" s="368"/>
    </row>
    <row r="4" spans="1:12" s="1" customFormat="1" ht="12.75">
      <c r="A4" s="75"/>
      <c r="B4" s="369" t="s">
        <v>184</v>
      </c>
      <c r="C4" s="370"/>
      <c r="D4" s="101"/>
      <c r="E4" s="372" t="s">
        <v>23</v>
      </c>
      <c r="F4" s="373"/>
      <c r="G4" s="373"/>
      <c r="H4" s="374"/>
      <c r="I4" s="372" t="s">
        <v>24</v>
      </c>
      <c r="J4" s="373"/>
      <c r="K4" s="373"/>
      <c r="L4" s="375"/>
    </row>
    <row r="5" spans="1:12" s="1" customFormat="1" ht="12.75">
      <c r="A5" s="75"/>
      <c r="B5" s="371"/>
      <c r="C5" s="370"/>
      <c r="D5" s="101" t="s">
        <v>1</v>
      </c>
      <c r="E5" s="3"/>
      <c r="F5" s="4" t="s">
        <v>2</v>
      </c>
      <c r="G5" s="5"/>
      <c r="H5" s="68" t="s">
        <v>22</v>
      </c>
      <c r="I5" s="3"/>
      <c r="J5" s="4" t="s">
        <v>2</v>
      </c>
      <c r="K5" s="5"/>
      <c r="L5" s="76" t="s">
        <v>22</v>
      </c>
    </row>
    <row r="6" spans="1:12" s="14" customFormat="1" ht="12.75">
      <c r="A6" s="77"/>
      <c r="B6" s="67" t="s">
        <v>3</v>
      </c>
      <c r="C6" s="6" t="s">
        <v>35</v>
      </c>
      <c r="D6" s="102" t="s">
        <v>28</v>
      </c>
      <c r="E6" s="7" t="s">
        <v>4</v>
      </c>
      <c r="F6" s="8" t="s">
        <v>5</v>
      </c>
      <c r="G6" s="9" t="s">
        <v>6</v>
      </c>
      <c r="H6" s="59" t="s">
        <v>26</v>
      </c>
      <c r="I6" s="7" t="s">
        <v>4</v>
      </c>
      <c r="J6" s="8" t="s">
        <v>5</v>
      </c>
      <c r="K6" s="9" t="s">
        <v>6</v>
      </c>
      <c r="L6" s="78" t="s">
        <v>27</v>
      </c>
    </row>
    <row r="7" spans="1:12" s="16" customFormat="1" ht="19.5" customHeight="1">
      <c r="A7" s="79"/>
      <c r="B7" s="10"/>
      <c r="C7" s="10"/>
      <c r="D7" s="103">
        <v>1</v>
      </c>
      <c r="E7" s="11">
        <v>2</v>
      </c>
      <c r="F7" s="12">
        <v>3</v>
      </c>
      <c r="G7" s="13">
        <v>4</v>
      </c>
      <c r="H7" s="60">
        <v>5</v>
      </c>
      <c r="I7" s="11">
        <v>6</v>
      </c>
      <c r="J7" s="12">
        <v>7</v>
      </c>
      <c r="K7" s="13">
        <v>8</v>
      </c>
      <c r="L7" s="80">
        <v>9</v>
      </c>
    </row>
    <row r="8" spans="1:12" s="17" customFormat="1" ht="15" customHeight="1">
      <c r="A8" s="81">
        <v>1</v>
      </c>
      <c r="B8" s="15" t="s">
        <v>30</v>
      </c>
      <c r="C8" s="15"/>
      <c r="D8" s="104">
        <f aca="true" t="shared" si="0" ref="D8:L8">SUM(D15:D20)+D9</f>
        <v>178</v>
      </c>
      <c r="E8" s="70">
        <f t="shared" si="0"/>
        <v>0</v>
      </c>
      <c r="F8" s="71">
        <f t="shared" si="0"/>
        <v>178</v>
      </c>
      <c r="G8" s="72">
        <f t="shared" si="0"/>
        <v>0</v>
      </c>
      <c r="H8" s="69">
        <f t="shared" si="0"/>
        <v>178</v>
      </c>
      <c r="I8" s="70">
        <f t="shared" si="0"/>
        <v>0</v>
      </c>
      <c r="J8" s="71">
        <f t="shared" si="0"/>
        <v>0</v>
      </c>
      <c r="K8" s="72">
        <f t="shared" si="0"/>
        <v>0</v>
      </c>
      <c r="L8" s="82">
        <f t="shared" si="0"/>
        <v>0</v>
      </c>
    </row>
    <row r="9" spans="1:12" s="17" customFormat="1" ht="15" customHeight="1">
      <c r="A9" s="83">
        <v>2</v>
      </c>
      <c r="B9" s="22" t="s">
        <v>29</v>
      </c>
      <c r="C9" s="47"/>
      <c r="D9" s="105">
        <f aca="true" t="shared" si="1" ref="D9:D20">H9+L9</f>
        <v>0</v>
      </c>
      <c r="E9" s="56">
        <f>'RMU-IO'!E10</f>
        <v>0</v>
      </c>
      <c r="F9" s="57">
        <f>SUM(F10:F14)</f>
        <v>0</v>
      </c>
      <c r="G9" s="58">
        <f>SUM(G10:G14)</f>
        <v>0</v>
      </c>
      <c r="H9" s="61">
        <f aca="true" t="shared" si="2" ref="H9:H20">SUM(E9:G9)</f>
        <v>0</v>
      </c>
      <c r="I9" s="56">
        <v>0</v>
      </c>
      <c r="J9" s="57">
        <f>SUM(J10:J14)</f>
        <v>0</v>
      </c>
      <c r="K9" s="58">
        <f>SUM(K10:K14)</f>
        <v>0</v>
      </c>
      <c r="L9" s="84">
        <f aca="true" t="shared" si="3" ref="L9:L20">SUM(I9:K9)</f>
        <v>0</v>
      </c>
    </row>
    <row r="10" spans="1:12" s="20" customFormat="1" ht="15" customHeight="1">
      <c r="A10" s="85">
        <v>3</v>
      </c>
      <c r="B10" s="19"/>
      <c r="C10" s="18" t="s">
        <v>7</v>
      </c>
      <c r="D10" s="106">
        <f t="shared" si="1"/>
        <v>0</v>
      </c>
      <c r="E10" s="50">
        <f>'RMU-IO'!E10+'RMU-ost'!E10</f>
        <v>0</v>
      </c>
      <c r="F10" s="25">
        <f>'RMU-IO'!F10+'RMU-ost'!F10</f>
        <v>0</v>
      </c>
      <c r="G10" s="26">
        <f>'RMU-IO'!G10+'RMU-ost'!G10</f>
        <v>0</v>
      </c>
      <c r="H10" s="62">
        <f t="shared" si="2"/>
        <v>0</v>
      </c>
      <c r="I10" s="50">
        <f>'RMU-IO'!I10+'RMU-ost'!I10</f>
        <v>0</v>
      </c>
      <c r="J10" s="25">
        <f>'RMU-IO'!J10+'RMU-ost'!J10</f>
        <v>0</v>
      </c>
      <c r="K10" s="26">
        <f>'RMU-IO'!K10+'RMU-ost'!K10</f>
        <v>0</v>
      </c>
      <c r="L10" s="86">
        <f t="shared" si="3"/>
        <v>0</v>
      </c>
    </row>
    <row r="11" spans="1:12" s="20" customFormat="1" ht="15" customHeight="1">
      <c r="A11" s="85">
        <v>4</v>
      </c>
      <c r="B11" s="19"/>
      <c r="C11" s="18" t="s">
        <v>8</v>
      </c>
      <c r="D11" s="107">
        <f t="shared" si="1"/>
        <v>0</v>
      </c>
      <c r="E11" s="50">
        <f>'RMU-IO'!E11+'RMU-ost'!E11</f>
        <v>0</v>
      </c>
      <c r="F11" s="25">
        <f>'RMU-IO'!F11+'RMU-ost'!F11</f>
        <v>0</v>
      </c>
      <c r="G11" s="26">
        <v>0</v>
      </c>
      <c r="H11" s="62">
        <f t="shared" si="2"/>
        <v>0</v>
      </c>
      <c r="I11" s="50">
        <f>'RMU-IO'!I11+'RMU-ost'!I11</f>
        <v>0</v>
      </c>
      <c r="J11" s="25">
        <f>'RMU-IO'!J11+'RMU-ost'!J11</f>
        <v>0</v>
      </c>
      <c r="K11" s="26">
        <f>'RMU-IO'!K11+'RMU-ost'!K11</f>
        <v>0</v>
      </c>
      <c r="L11" s="86">
        <f t="shared" si="3"/>
        <v>0</v>
      </c>
    </row>
    <row r="12" spans="1:12" s="20" customFormat="1" ht="15" customHeight="1">
      <c r="A12" s="85">
        <v>5</v>
      </c>
      <c r="B12" s="19"/>
      <c r="C12" s="18" t="s">
        <v>19</v>
      </c>
      <c r="D12" s="107">
        <f t="shared" si="1"/>
        <v>0</v>
      </c>
      <c r="E12" s="50">
        <f>'RMU-IO'!E12+'RMU-ost'!E12</f>
        <v>0</v>
      </c>
      <c r="F12" s="25">
        <f>'RMU-IO'!F12+'RMU-ost'!F12</f>
        <v>0</v>
      </c>
      <c r="G12" s="26">
        <f>'RMU-IO'!G12+'RMU-ost'!G12</f>
        <v>0</v>
      </c>
      <c r="H12" s="62">
        <f t="shared" si="2"/>
        <v>0</v>
      </c>
      <c r="I12" s="50">
        <v>0</v>
      </c>
      <c r="J12" s="25">
        <v>0</v>
      </c>
      <c r="K12" s="26">
        <f>'RMU-IO'!K12+'RMU-ost'!K12</f>
        <v>0</v>
      </c>
      <c r="L12" s="86">
        <f t="shared" si="3"/>
        <v>0</v>
      </c>
    </row>
    <row r="13" spans="1:12" s="20" customFormat="1" ht="15" customHeight="1">
      <c r="A13" s="85">
        <v>6</v>
      </c>
      <c r="B13" s="19"/>
      <c r="C13" s="18" t="s">
        <v>9</v>
      </c>
      <c r="D13" s="107">
        <f t="shared" si="1"/>
        <v>0</v>
      </c>
      <c r="E13" s="51">
        <f>'RMU-IO'!E13+'RMU-ost'!E13</f>
        <v>0</v>
      </c>
      <c r="F13" s="48">
        <f>'RMU-IO'!F13+'RMU-ost'!F13</f>
        <v>0</v>
      </c>
      <c r="G13" s="49">
        <f>'RMU-IO'!G13+'RMU-ost'!G13</f>
        <v>0</v>
      </c>
      <c r="H13" s="63">
        <f t="shared" si="2"/>
        <v>0</v>
      </c>
      <c r="I13" s="51">
        <f>'RMU-IO'!I13+'RMU-ost'!I13</f>
        <v>0</v>
      </c>
      <c r="J13" s="48">
        <f>'RMU-IO'!J13+'RMU-ost'!J13</f>
        <v>0</v>
      </c>
      <c r="K13" s="49">
        <f>'RMU-IO'!K13+'RMU-ost'!K13</f>
        <v>0</v>
      </c>
      <c r="L13" s="87">
        <f t="shared" si="3"/>
        <v>0</v>
      </c>
    </row>
    <row r="14" spans="1:12" s="20" customFormat="1" ht="15" customHeight="1">
      <c r="A14" s="88">
        <v>7</v>
      </c>
      <c r="B14" s="43"/>
      <c r="C14" s="44" t="s">
        <v>10</v>
      </c>
      <c r="D14" s="108">
        <f t="shared" si="1"/>
        <v>0</v>
      </c>
      <c r="E14" s="52">
        <f>'RMU-IO'!E14+'RMU-ost'!E14</f>
        <v>0</v>
      </c>
      <c r="F14" s="45">
        <f>'RMU-IO'!F14+'RMU-ost'!F14</f>
        <v>0</v>
      </c>
      <c r="G14" s="46">
        <f>'RMU-IO'!G14+'RMU-ost'!G14</f>
        <v>0</v>
      </c>
      <c r="H14" s="64">
        <f t="shared" si="2"/>
        <v>0</v>
      </c>
      <c r="I14" s="52">
        <f>'RMU-IO'!I14+'RMU-ost'!I14</f>
        <v>0</v>
      </c>
      <c r="J14" s="45">
        <f>'RMU-IO'!J14+'RMU-ost'!J14</f>
        <v>0</v>
      </c>
      <c r="K14" s="46">
        <f>'RMU-IO'!K14+'RMU-ost'!K14</f>
        <v>0</v>
      </c>
      <c r="L14" s="89">
        <f t="shared" si="3"/>
        <v>0</v>
      </c>
    </row>
    <row r="15" spans="1:12" s="17" customFormat="1" ht="15" customHeight="1">
      <c r="A15" s="90">
        <v>8</v>
      </c>
      <c r="B15" s="21" t="s">
        <v>20</v>
      </c>
      <c r="C15" s="23"/>
      <c r="D15" s="109">
        <f t="shared" si="1"/>
        <v>0</v>
      </c>
      <c r="E15" s="53">
        <v>0</v>
      </c>
      <c r="F15" s="27">
        <f>'RMU-IO'!F15+'RMU-ost'!F15</f>
        <v>0</v>
      </c>
      <c r="G15" s="28">
        <v>0</v>
      </c>
      <c r="H15" s="65">
        <f t="shared" si="2"/>
        <v>0</v>
      </c>
      <c r="I15" s="53">
        <v>0</v>
      </c>
      <c r="J15" s="27">
        <v>0</v>
      </c>
      <c r="K15" s="28">
        <f>'RMU-IO'!K15+'RMU-ost'!K15</f>
        <v>0</v>
      </c>
      <c r="L15" s="91">
        <f t="shared" si="3"/>
        <v>0</v>
      </c>
    </row>
    <row r="16" spans="1:12" s="17" customFormat="1" ht="15" customHeight="1">
      <c r="A16" s="90">
        <v>9</v>
      </c>
      <c r="B16" s="21" t="s">
        <v>11</v>
      </c>
      <c r="C16" s="23"/>
      <c r="D16" s="109">
        <f t="shared" si="1"/>
        <v>0</v>
      </c>
      <c r="E16" s="53">
        <f>'RMU-IO'!E16+'RMU-ost'!E16</f>
        <v>0</v>
      </c>
      <c r="F16" s="27">
        <f>'RMU-IO'!F16+'RMU-ost'!F16</f>
        <v>0</v>
      </c>
      <c r="G16" s="28">
        <f>'RMU-IO'!G16+'RMU-ost'!G16</f>
        <v>0</v>
      </c>
      <c r="H16" s="65">
        <f t="shared" si="2"/>
        <v>0</v>
      </c>
      <c r="I16" s="53">
        <v>0</v>
      </c>
      <c r="J16" s="27">
        <f>'RMU-IO'!J16+'RMU-ost'!J16</f>
        <v>0</v>
      </c>
      <c r="K16" s="28">
        <f>'RMU-IO'!K16+'RMU-ost'!K16</f>
        <v>0</v>
      </c>
      <c r="L16" s="91">
        <f t="shared" si="3"/>
        <v>0</v>
      </c>
    </row>
    <row r="17" spans="1:12" s="17" customFormat="1" ht="15" customHeight="1">
      <c r="A17" s="83">
        <v>10</v>
      </c>
      <c r="B17" s="22" t="s">
        <v>12</v>
      </c>
      <c r="C17" s="22"/>
      <c r="D17" s="109">
        <f t="shared" si="1"/>
        <v>0</v>
      </c>
      <c r="E17" s="54">
        <f>'RMU-IO'!E17+'RMU-ost'!E17</f>
        <v>0</v>
      </c>
      <c r="F17" s="29">
        <f>'RMU-IO'!F17+'RMU-ost'!F17</f>
        <v>0</v>
      </c>
      <c r="G17" s="30">
        <f>'RMU-IO'!G17+'RMU-ost'!G17</f>
        <v>0</v>
      </c>
      <c r="H17" s="66">
        <f t="shared" si="2"/>
        <v>0</v>
      </c>
      <c r="I17" s="54">
        <f>'RMU-IO'!I17+'RMU-ost'!I17</f>
        <v>0</v>
      </c>
      <c r="J17" s="29">
        <f>'RMU-IO'!J17+'RMU-ost'!J17</f>
        <v>0</v>
      </c>
      <c r="K17" s="30">
        <f>'RMU-IO'!K17+'RMU-ost'!K17</f>
        <v>0</v>
      </c>
      <c r="L17" s="92">
        <f t="shared" si="3"/>
        <v>0</v>
      </c>
    </row>
    <row r="18" spans="1:12" s="17" customFormat="1" ht="15" customHeight="1">
      <c r="A18" s="90">
        <v>11</v>
      </c>
      <c r="B18" s="23" t="s">
        <v>18</v>
      </c>
      <c r="C18" s="23"/>
      <c r="D18" s="110">
        <f t="shared" si="1"/>
        <v>178</v>
      </c>
      <c r="E18" s="54">
        <v>0</v>
      </c>
      <c r="F18" s="29">
        <v>178</v>
      </c>
      <c r="G18" s="30">
        <f>'RMU-IO'!G18+'RMU-ost'!G18</f>
        <v>0</v>
      </c>
      <c r="H18" s="66">
        <f t="shared" si="2"/>
        <v>178</v>
      </c>
      <c r="I18" s="54">
        <v>0</v>
      </c>
      <c r="J18" s="29">
        <v>0</v>
      </c>
      <c r="K18" s="30">
        <f>'RMU-IO'!K18+'RMU-ost'!K18</f>
        <v>0</v>
      </c>
      <c r="L18" s="92">
        <f t="shared" si="3"/>
        <v>0</v>
      </c>
    </row>
    <row r="19" spans="1:12" s="17" customFormat="1" ht="15" customHeight="1">
      <c r="A19" s="90">
        <v>12</v>
      </c>
      <c r="B19" s="23" t="s">
        <v>13</v>
      </c>
      <c r="C19" s="23"/>
      <c r="D19" s="110">
        <f t="shared" si="1"/>
        <v>0</v>
      </c>
      <c r="E19" s="54">
        <f>'RMU-IO'!E19+'RMU-ost'!E19</f>
        <v>0</v>
      </c>
      <c r="F19" s="29">
        <f>'RMU-IO'!F19+'RMU-ost'!F19</f>
        <v>0</v>
      </c>
      <c r="G19" s="30">
        <f>'RMU-IO'!G19+'RMU-ost'!G19</f>
        <v>0</v>
      </c>
      <c r="H19" s="66">
        <f t="shared" si="2"/>
        <v>0</v>
      </c>
      <c r="I19" s="54">
        <v>0</v>
      </c>
      <c r="J19" s="29">
        <f>'RMU-IO'!J19+'RMU-ost'!J19</f>
        <v>0</v>
      </c>
      <c r="K19" s="30">
        <f>'RMU-IO'!K19+'RMU-ost'!K19</f>
        <v>0</v>
      </c>
      <c r="L19" s="92">
        <f t="shared" si="3"/>
        <v>0</v>
      </c>
    </row>
    <row r="20" spans="1:12" s="17" customFormat="1" ht="15" customHeight="1" thickBot="1">
      <c r="A20" s="93">
        <v>13</v>
      </c>
      <c r="B20" s="94" t="s">
        <v>17</v>
      </c>
      <c r="C20" s="94"/>
      <c r="D20" s="111">
        <f t="shared" si="1"/>
        <v>0</v>
      </c>
      <c r="E20" s="95">
        <f>'RMU-IO'!E20+'RMU-ost'!E20</f>
        <v>0</v>
      </c>
      <c r="F20" s="96">
        <f>'RMU-IO'!F20+'RMU-ost'!F20</f>
        <v>0</v>
      </c>
      <c r="G20" s="97">
        <f>'RMU-IO'!G20+'RMU-ost'!G20</f>
        <v>0</v>
      </c>
      <c r="H20" s="98">
        <f t="shared" si="2"/>
        <v>0</v>
      </c>
      <c r="I20" s="95">
        <f>'RMU-IO'!I20+'RMU-ost'!I20</f>
        <v>0</v>
      </c>
      <c r="J20" s="96">
        <f>'RMU-IO'!J20+'RMU-ost'!J20</f>
        <v>0</v>
      </c>
      <c r="K20" s="97">
        <f>'RMU-IO'!K20+'RMU-ost'!K20</f>
        <v>0</v>
      </c>
      <c r="L20" s="99">
        <f t="shared" si="3"/>
        <v>0</v>
      </c>
    </row>
    <row r="21" spans="1:12" s="112" customFormat="1" ht="12">
      <c r="A21" s="24" t="s">
        <v>33</v>
      </c>
      <c r="B21" s="24" t="s">
        <v>32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s="112" customFormat="1" ht="12">
      <c r="A22" s="24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4" s="2" customFormat="1" ht="12">
      <c r="A23" s="24" t="s">
        <v>16</v>
      </c>
      <c r="B23" s="24" t="s">
        <v>215</v>
      </c>
      <c r="C23" s="24"/>
      <c r="D23" s="24"/>
    </row>
    <row r="24" spans="2:4" s="2" customFormat="1" ht="12">
      <c r="B24" s="2" t="s">
        <v>216</v>
      </c>
      <c r="D24" s="345">
        <v>101</v>
      </c>
    </row>
    <row r="25" spans="1:4" s="24" customFormat="1" ht="12">
      <c r="A25" s="2"/>
      <c r="B25" s="2" t="s">
        <v>202</v>
      </c>
      <c r="C25" s="2"/>
      <c r="D25" s="347">
        <v>77</v>
      </c>
    </row>
    <row r="26" spans="1:4" ht="12.75">
      <c r="A26" s="24"/>
      <c r="B26" s="24"/>
      <c r="C26" s="24"/>
      <c r="D26" s="346">
        <f>SUM(D24:D25)</f>
        <v>178</v>
      </c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scale="90" r:id="rId1"/>
  <headerFooter alignWithMargins="0">
    <oddHeader>&amp;L&amp;"Arial CE,kurzíva\&amp;11Osnova rozpočtu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17"/>
  <dimension ref="A2:L26"/>
  <sheetViews>
    <sheetView workbookViewId="0" topLeftCell="A1">
      <selection activeCell="I38" sqref="I38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5" t="s">
        <v>15</v>
      </c>
    </row>
    <row r="3" spans="1:12" s="1" customFormat="1" ht="15" customHeight="1">
      <c r="A3" s="73"/>
      <c r="B3" s="74"/>
      <c r="C3" s="100"/>
      <c r="D3" s="366" t="s">
        <v>25</v>
      </c>
      <c r="E3" s="367"/>
      <c r="F3" s="367"/>
      <c r="G3" s="367"/>
      <c r="H3" s="367"/>
      <c r="I3" s="367"/>
      <c r="J3" s="367"/>
      <c r="K3" s="367"/>
      <c r="L3" s="368"/>
    </row>
    <row r="4" spans="1:12" s="1" customFormat="1" ht="12.75">
      <c r="A4" s="75"/>
      <c r="B4" s="369" t="s">
        <v>184</v>
      </c>
      <c r="C4" s="370"/>
      <c r="D4" s="101"/>
      <c r="E4" s="372" t="s">
        <v>23</v>
      </c>
      <c r="F4" s="373"/>
      <c r="G4" s="373"/>
      <c r="H4" s="374"/>
      <c r="I4" s="372" t="s">
        <v>24</v>
      </c>
      <c r="J4" s="373"/>
      <c r="K4" s="373"/>
      <c r="L4" s="375"/>
    </row>
    <row r="5" spans="1:12" s="1" customFormat="1" ht="12.75">
      <c r="A5" s="75"/>
      <c r="B5" s="371"/>
      <c r="C5" s="370"/>
      <c r="D5" s="101" t="s">
        <v>1</v>
      </c>
      <c r="E5" s="3"/>
      <c r="F5" s="4" t="s">
        <v>2</v>
      </c>
      <c r="G5" s="5"/>
      <c r="H5" s="68" t="s">
        <v>22</v>
      </c>
      <c r="I5" s="3"/>
      <c r="J5" s="4" t="s">
        <v>2</v>
      </c>
      <c r="K5" s="5"/>
      <c r="L5" s="76" t="s">
        <v>22</v>
      </c>
    </row>
    <row r="6" spans="1:12" s="14" customFormat="1" ht="12.75">
      <c r="A6" s="77"/>
      <c r="B6" s="67" t="s">
        <v>3</v>
      </c>
      <c r="C6" s="6" t="s">
        <v>31</v>
      </c>
      <c r="D6" s="102" t="s">
        <v>28</v>
      </c>
      <c r="E6" s="7" t="s">
        <v>4</v>
      </c>
      <c r="F6" s="8" t="s">
        <v>5</v>
      </c>
      <c r="G6" s="9" t="s">
        <v>6</v>
      </c>
      <c r="H6" s="59" t="s">
        <v>26</v>
      </c>
      <c r="I6" s="7" t="s">
        <v>4</v>
      </c>
      <c r="J6" s="8" t="s">
        <v>5</v>
      </c>
      <c r="K6" s="9" t="s">
        <v>6</v>
      </c>
      <c r="L6" s="78" t="s">
        <v>27</v>
      </c>
    </row>
    <row r="7" spans="1:12" s="16" customFormat="1" ht="19.5" customHeight="1">
      <c r="A7" s="79"/>
      <c r="B7" s="10"/>
      <c r="C7" s="10"/>
      <c r="D7" s="103">
        <v>1</v>
      </c>
      <c r="E7" s="11">
        <v>2</v>
      </c>
      <c r="F7" s="12">
        <v>3</v>
      </c>
      <c r="G7" s="13">
        <v>4</v>
      </c>
      <c r="H7" s="60">
        <v>5</v>
      </c>
      <c r="I7" s="11">
        <v>6</v>
      </c>
      <c r="J7" s="12">
        <v>7</v>
      </c>
      <c r="K7" s="13">
        <v>8</v>
      </c>
      <c r="L7" s="80">
        <v>9</v>
      </c>
    </row>
    <row r="8" spans="1:12" s="17" customFormat="1" ht="15" customHeight="1">
      <c r="A8" s="81">
        <v>1</v>
      </c>
      <c r="B8" s="15" t="s">
        <v>30</v>
      </c>
      <c r="C8" s="15"/>
      <c r="D8" s="104">
        <f aca="true" t="shared" si="0" ref="D8:L8">SUM(D15:D20)+D9</f>
        <v>200</v>
      </c>
      <c r="E8" s="70">
        <f t="shared" si="0"/>
        <v>0</v>
      </c>
      <c r="F8" s="71">
        <f t="shared" si="0"/>
        <v>200</v>
      </c>
      <c r="G8" s="72">
        <f t="shared" si="0"/>
        <v>0</v>
      </c>
      <c r="H8" s="69">
        <f t="shared" si="0"/>
        <v>200</v>
      </c>
      <c r="I8" s="70">
        <f t="shared" si="0"/>
        <v>0</v>
      </c>
      <c r="J8" s="71">
        <f t="shared" si="0"/>
        <v>0</v>
      </c>
      <c r="K8" s="72">
        <f t="shared" si="0"/>
        <v>0</v>
      </c>
      <c r="L8" s="82">
        <f t="shared" si="0"/>
        <v>0</v>
      </c>
    </row>
    <row r="9" spans="1:12" s="17" customFormat="1" ht="15" customHeight="1">
      <c r="A9" s="83">
        <v>2</v>
      </c>
      <c r="B9" s="22" t="s">
        <v>29</v>
      </c>
      <c r="C9" s="47"/>
      <c r="D9" s="105">
        <f aca="true" t="shared" si="1" ref="D9:D20">H9+L9</f>
        <v>0</v>
      </c>
      <c r="E9" s="56">
        <f>'RMU-IO'!E10</f>
        <v>0</v>
      </c>
      <c r="F9" s="57">
        <f>SUM(F10:F14)</f>
        <v>0</v>
      </c>
      <c r="G9" s="58">
        <f>SUM(G10:G14)</f>
        <v>0</v>
      </c>
      <c r="H9" s="61">
        <f aca="true" t="shared" si="2" ref="H9:H20">SUM(E9:G9)</f>
        <v>0</v>
      </c>
      <c r="I9" s="56">
        <v>0</v>
      </c>
      <c r="J9" s="57">
        <f>SUM(J10:J14)</f>
        <v>0</v>
      </c>
      <c r="K9" s="58">
        <f>SUM(K10:K14)</f>
        <v>0</v>
      </c>
      <c r="L9" s="84">
        <f aca="true" t="shared" si="3" ref="L9:L20">SUM(I9:K9)</f>
        <v>0</v>
      </c>
    </row>
    <row r="10" spans="1:12" s="20" customFormat="1" ht="15" customHeight="1">
      <c r="A10" s="85">
        <v>3</v>
      </c>
      <c r="B10" s="19"/>
      <c r="C10" s="18" t="s">
        <v>7</v>
      </c>
      <c r="D10" s="106">
        <f t="shared" si="1"/>
        <v>0</v>
      </c>
      <c r="E10" s="50">
        <f>'RMU-IO'!E10+'RMU-ost'!E10</f>
        <v>0</v>
      </c>
      <c r="F10" s="25">
        <f>'RMU-IO'!F10+'RMU-ost'!F10</f>
        <v>0</v>
      </c>
      <c r="G10" s="26">
        <f>'RMU-IO'!G10+'RMU-ost'!G10</f>
        <v>0</v>
      </c>
      <c r="H10" s="62">
        <f t="shared" si="2"/>
        <v>0</v>
      </c>
      <c r="I10" s="50">
        <f>'RMU-IO'!I10+'RMU-ost'!I10</f>
        <v>0</v>
      </c>
      <c r="J10" s="25">
        <f>'RMU-IO'!J10+'RMU-ost'!J10</f>
        <v>0</v>
      </c>
      <c r="K10" s="26">
        <f>'RMU-IO'!K10+'RMU-ost'!K10</f>
        <v>0</v>
      </c>
      <c r="L10" s="86">
        <f t="shared" si="3"/>
        <v>0</v>
      </c>
    </row>
    <row r="11" spans="1:12" s="20" customFormat="1" ht="15" customHeight="1">
      <c r="A11" s="85">
        <v>4</v>
      </c>
      <c r="B11" s="19"/>
      <c r="C11" s="18" t="s">
        <v>8</v>
      </c>
      <c r="D11" s="107">
        <f t="shared" si="1"/>
        <v>0</v>
      </c>
      <c r="E11" s="50">
        <f>'RMU-IO'!E11+'RMU-ost'!E11</f>
        <v>0</v>
      </c>
      <c r="F11" s="25">
        <f>'RMU-IO'!F11+'RMU-ost'!F11</f>
        <v>0</v>
      </c>
      <c r="G11" s="26">
        <v>0</v>
      </c>
      <c r="H11" s="62">
        <f t="shared" si="2"/>
        <v>0</v>
      </c>
      <c r="I11" s="50">
        <f>'RMU-IO'!I11+'RMU-ost'!I11</f>
        <v>0</v>
      </c>
      <c r="J11" s="25">
        <f>'RMU-IO'!J11+'RMU-ost'!J11</f>
        <v>0</v>
      </c>
      <c r="K11" s="26">
        <f>'RMU-IO'!K11+'RMU-ost'!K11</f>
        <v>0</v>
      </c>
      <c r="L11" s="86">
        <f t="shared" si="3"/>
        <v>0</v>
      </c>
    </row>
    <row r="12" spans="1:12" s="20" customFormat="1" ht="15" customHeight="1">
      <c r="A12" s="85">
        <v>5</v>
      </c>
      <c r="B12" s="19"/>
      <c r="C12" s="18" t="s">
        <v>19</v>
      </c>
      <c r="D12" s="107">
        <f t="shared" si="1"/>
        <v>0</v>
      </c>
      <c r="E12" s="50">
        <f>'RMU-IO'!E12+'RMU-ost'!E12</f>
        <v>0</v>
      </c>
      <c r="F12" s="25">
        <f>'RMU-IO'!F12+'RMU-ost'!F12</f>
        <v>0</v>
      </c>
      <c r="G12" s="26">
        <f>'RMU-IO'!G12+'RMU-ost'!G12</f>
        <v>0</v>
      </c>
      <c r="H12" s="62">
        <f t="shared" si="2"/>
        <v>0</v>
      </c>
      <c r="I12" s="50">
        <v>0</v>
      </c>
      <c r="J12" s="25">
        <v>0</v>
      </c>
      <c r="K12" s="26">
        <f>'RMU-IO'!K12+'RMU-ost'!K12</f>
        <v>0</v>
      </c>
      <c r="L12" s="86">
        <f t="shared" si="3"/>
        <v>0</v>
      </c>
    </row>
    <row r="13" spans="1:12" s="20" customFormat="1" ht="15" customHeight="1">
      <c r="A13" s="85">
        <v>6</v>
      </c>
      <c r="B13" s="19"/>
      <c r="C13" s="18" t="s">
        <v>9</v>
      </c>
      <c r="D13" s="107">
        <f t="shared" si="1"/>
        <v>0</v>
      </c>
      <c r="E13" s="51">
        <f>'RMU-IO'!E13+'RMU-ost'!E13</f>
        <v>0</v>
      </c>
      <c r="F13" s="48">
        <f>'RMU-IO'!F13+'RMU-ost'!F13</f>
        <v>0</v>
      </c>
      <c r="G13" s="49">
        <f>'RMU-IO'!G13+'RMU-ost'!G13</f>
        <v>0</v>
      </c>
      <c r="H13" s="63">
        <f t="shared" si="2"/>
        <v>0</v>
      </c>
      <c r="I13" s="51">
        <f>'RMU-IO'!I13+'RMU-ost'!I13</f>
        <v>0</v>
      </c>
      <c r="J13" s="48">
        <f>'RMU-IO'!J13+'RMU-ost'!J13</f>
        <v>0</v>
      </c>
      <c r="K13" s="49">
        <f>'RMU-IO'!K13+'RMU-ost'!K13</f>
        <v>0</v>
      </c>
      <c r="L13" s="87">
        <f t="shared" si="3"/>
        <v>0</v>
      </c>
    </row>
    <row r="14" spans="1:12" s="20" customFormat="1" ht="15" customHeight="1">
      <c r="A14" s="88">
        <v>7</v>
      </c>
      <c r="B14" s="43"/>
      <c r="C14" s="44" t="s">
        <v>10</v>
      </c>
      <c r="D14" s="108">
        <f t="shared" si="1"/>
        <v>0</v>
      </c>
      <c r="E14" s="52">
        <f>'RMU-IO'!E14+'RMU-ost'!E14</f>
        <v>0</v>
      </c>
      <c r="F14" s="45">
        <f>'RMU-IO'!F14+'RMU-ost'!F14</f>
        <v>0</v>
      </c>
      <c r="G14" s="46">
        <f>'RMU-IO'!G14+'RMU-ost'!G14</f>
        <v>0</v>
      </c>
      <c r="H14" s="64">
        <f t="shared" si="2"/>
        <v>0</v>
      </c>
      <c r="I14" s="52">
        <f>'RMU-IO'!I14+'RMU-ost'!I14</f>
        <v>0</v>
      </c>
      <c r="J14" s="45">
        <f>'RMU-IO'!J14+'RMU-ost'!J14</f>
        <v>0</v>
      </c>
      <c r="K14" s="46">
        <f>'RMU-IO'!K14+'RMU-ost'!K14</f>
        <v>0</v>
      </c>
      <c r="L14" s="89">
        <f t="shared" si="3"/>
        <v>0</v>
      </c>
    </row>
    <row r="15" spans="1:12" s="17" customFormat="1" ht="15" customHeight="1">
      <c r="A15" s="90">
        <v>8</v>
      </c>
      <c r="B15" s="21" t="s">
        <v>20</v>
      </c>
      <c r="C15" s="23"/>
      <c r="D15" s="109">
        <f t="shared" si="1"/>
        <v>0</v>
      </c>
      <c r="E15" s="53">
        <v>0</v>
      </c>
      <c r="F15" s="27">
        <f>'RMU-IO'!F15+'RMU-ost'!F15</f>
        <v>0</v>
      </c>
      <c r="G15" s="28">
        <v>0</v>
      </c>
      <c r="H15" s="65">
        <f t="shared" si="2"/>
        <v>0</v>
      </c>
      <c r="I15" s="53">
        <v>0</v>
      </c>
      <c r="J15" s="27">
        <v>0</v>
      </c>
      <c r="K15" s="28">
        <f>'RMU-IO'!K15+'RMU-ost'!K15</f>
        <v>0</v>
      </c>
      <c r="L15" s="91">
        <f t="shared" si="3"/>
        <v>0</v>
      </c>
    </row>
    <row r="16" spans="1:12" s="17" customFormat="1" ht="15" customHeight="1">
      <c r="A16" s="90">
        <v>9</v>
      </c>
      <c r="B16" s="21" t="s">
        <v>11</v>
      </c>
      <c r="C16" s="23"/>
      <c r="D16" s="109">
        <f t="shared" si="1"/>
        <v>0</v>
      </c>
      <c r="E16" s="53">
        <f>'RMU-IO'!E16+'RMU-ost'!E16</f>
        <v>0</v>
      </c>
      <c r="F16" s="27">
        <f>'RMU-IO'!F16+'RMU-ost'!F16</f>
        <v>0</v>
      </c>
      <c r="G16" s="28">
        <f>'RMU-IO'!G16+'RMU-ost'!G16</f>
        <v>0</v>
      </c>
      <c r="H16" s="65">
        <f t="shared" si="2"/>
        <v>0</v>
      </c>
      <c r="I16" s="53">
        <v>0</v>
      </c>
      <c r="J16" s="27">
        <f>'RMU-IO'!J16+'RMU-ost'!J16</f>
        <v>0</v>
      </c>
      <c r="K16" s="28">
        <f>'RMU-IO'!K16+'RMU-ost'!K16</f>
        <v>0</v>
      </c>
      <c r="L16" s="91">
        <f t="shared" si="3"/>
        <v>0</v>
      </c>
    </row>
    <row r="17" spans="1:12" s="17" customFormat="1" ht="15" customHeight="1">
      <c r="A17" s="83">
        <v>10</v>
      </c>
      <c r="B17" s="22" t="s">
        <v>12</v>
      </c>
      <c r="C17" s="22"/>
      <c r="D17" s="109">
        <f t="shared" si="1"/>
        <v>0</v>
      </c>
      <c r="E17" s="54">
        <f>'RMU-IO'!E17+'RMU-ost'!E17</f>
        <v>0</v>
      </c>
      <c r="F17" s="29">
        <f>'RMU-IO'!F17+'RMU-ost'!F17</f>
        <v>0</v>
      </c>
      <c r="G17" s="30">
        <f>'RMU-IO'!G17+'RMU-ost'!G17</f>
        <v>0</v>
      </c>
      <c r="H17" s="66">
        <f t="shared" si="2"/>
        <v>0</v>
      </c>
      <c r="I17" s="54">
        <f>'RMU-IO'!I17+'RMU-ost'!I17</f>
        <v>0</v>
      </c>
      <c r="J17" s="29">
        <f>'RMU-IO'!J17+'RMU-ost'!J17</f>
        <v>0</v>
      </c>
      <c r="K17" s="30">
        <f>'RMU-IO'!K17+'RMU-ost'!K17</f>
        <v>0</v>
      </c>
      <c r="L17" s="92">
        <f t="shared" si="3"/>
        <v>0</v>
      </c>
    </row>
    <row r="18" spans="1:12" s="17" customFormat="1" ht="15" customHeight="1">
      <c r="A18" s="90">
        <v>11</v>
      </c>
      <c r="B18" s="23" t="s">
        <v>18</v>
      </c>
      <c r="C18" s="23"/>
      <c r="D18" s="110">
        <f t="shared" si="1"/>
        <v>200</v>
      </c>
      <c r="E18" s="54">
        <v>0</v>
      </c>
      <c r="F18" s="29">
        <v>200</v>
      </c>
      <c r="G18" s="30">
        <f>'RMU-IO'!G18+'RMU-ost'!G18</f>
        <v>0</v>
      </c>
      <c r="H18" s="66">
        <f t="shared" si="2"/>
        <v>200</v>
      </c>
      <c r="I18" s="54">
        <v>0</v>
      </c>
      <c r="J18" s="29">
        <v>0</v>
      </c>
      <c r="K18" s="30">
        <f>'RMU-IO'!K18+'RMU-ost'!K18</f>
        <v>0</v>
      </c>
      <c r="L18" s="92">
        <f t="shared" si="3"/>
        <v>0</v>
      </c>
    </row>
    <row r="19" spans="1:12" s="17" customFormat="1" ht="15" customHeight="1">
      <c r="A19" s="90">
        <v>12</v>
      </c>
      <c r="B19" s="23" t="s">
        <v>13</v>
      </c>
      <c r="C19" s="23"/>
      <c r="D19" s="110">
        <f t="shared" si="1"/>
        <v>0</v>
      </c>
      <c r="E19" s="54">
        <f>'RMU-IO'!E19+'RMU-ost'!E19</f>
        <v>0</v>
      </c>
      <c r="F19" s="29">
        <f>'RMU-IO'!F19+'RMU-ost'!F19</f>
        <v>0</v>
      </c>
      <c r="G19" s="30">
        <f>'RMU-IO'!G19+'RMU-ost'!G19</f>
        <v>0</v>
      </c>
      <c r="H19" s="66">
        <f t="shared" si="2"/>
        <v>0</v>
      </c>
      <c r="I19" s="54">
        <v>0</v>
      </c>
      <c r="J19" s="29">
        <f>'RMU-IO'!J19+'RMU-ost'!J19</f>
        <v>0</v>
      </c>
      <c r="K19" s="30">
        <f>'RMU-IO'!K19+'RMU-ost'!K19</f>
        <v>0</v>
      </c>
      <c r="L19" s="92">
        <f t="shared" si="3"/>
        <v>0</v>
      </c>
    </row>
    <row r="20" spans="1:12" s="17" customFormat="1" ht="15" customHeight="1" thickBot="1">
      <c r="A20" s="93">
        <v>13</v>
      </c>
      <c r="B20" s="94" t="s">
        <v>17</v>
      </c>
      <c r="C20" s="94"/>
      <c r="D20" s="111">
        <f t="shared" si="1"/>
        <v>0</v>
      </c>
      <c r="E20" s="95">
        <f>'RMU-IO'!E20+'RMU-ost'!E20</f>
        <v>0</v>
      </c>
      <c r="F20" s="96">
        <f>'RMU-IO'!F20+'RMU-ost'!F20</f>
        <v>0</v>
      </c>
      <c r="G20" s="97">
        <f>'RMU-IO'!G20+'RMU-ost'!G20</f>
        <v>0</v>
      </c>
      <c r="H20" s="98">
        <f t="shared" si="2"/>
        <v>0</v>
      </c>
      <c r="I20" s="95">
        <f>'RMU-IO'!I20+'RMU-ost'!I20</f>
        <v>0</v>
      </c>
      <c r="J20" s="96">
        <f>'RMU-IO'!J20+'RMU-ost'!J20</f>
        <v>0</v>
      </c>
      <c r="K20" s="97">
        <f>'RMU-IO'!K20+'RMU-ost'!K20</f>
        <v>0</v>
      </c>
      <c r="L20" s="99">
        <f t="shared" si="3"/>
        <v>0</v>
      </c>
    </row>
    <row r="21" spans="1:12" s="112" customFormat="1" ht="12">
      <c r="A21" s="24" t="s">
        <v>33</v>
      </c>
      <c r="B21" s="24" t="s">
        <v>32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s="112" customFormat="1" ht="12">
      <c r="A22" s="24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4" s="2" customFormat="1" ht="12">
      <c r="A23" s="24" t="s">
        <v>16</v>
      </c>
      <c r="B23" s="24" t="s">
        <v>215</v>
      </c>
      <c r="C23" s="24"/>
      <c r="D23" s="24"/>
    </row>
    <row r="24" spans="2:4" s="2" customFormat="1" ht="12">
      <c r="B24" s="2" t="s">
        <v>216</v>
      </c>
      <c r="D24" s="345">
        <v>619</v>
      </c>
    </row>
    <row r="25" spans="1:4" s="24" customFormat="1" ht="12">
      <c r="A25" s="2"/>
      <c r="B25" s="2" t="s">
        <v>202</v>
      </c>
      <c r="C25" s="2"/>
      <c r="D25" s="347">
        <v>442</v>
      </c>
    </row>
    <row r="26" spans="1:4" ht="12.75">
      <c r="A26" s="24"/>
      <c r="B26" s="24"/>
      <c r="C26" s="24"/>
      <c r="D26" s="346">
        <f>SUM(D24:D25)</f>
        <v>1061</v>
      </c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scale="90" r:id="rId1"/>
  <headerFooter alignWithMargins="0">
    <oddHeader>&amp;L&amp;"Arial CE,kurzíva\&amp;11Osnova rozpočtu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30"/>
  <dimension ref="A2:M29"/>
  <sheetViews>
    <sheetView workbookViewId="0" topLeftCell="A1">
      <selection activeCell="I33" sqref="I33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9.875" style="0" customWidth="1"/>
    <col min="5" max="5" width="9.00390625" style="0" customWidth="1"/>
    <col min="6" max="6" width="9.25390625" style="31" customWidth="1"/>
    <col min="7" max="8" width="8.625" style="31" customWidth="1"/>
    <col min="9" max="9" width="9.25390625" style="31" customWidth="1"/>
    <col min="10" max="10" width="9.00390625" style="31" customWidth="1"/>
    <col min="11" max="11" width="7.875" style="31" customWidth="1"/>
    <col min="12" max="12" width="8.625" style="31" customWidth="1"/>
    <col min="13" max="13" width="7.25390625" style="32" customWidth="1"/>
  </cols>
  <sheetData>
    <row r="2" ht="13.5" thickBot="1">
      <c r="L2" s="55" t="s">
        <v>15</v>
      </c>
    </row>
    <row r="3" spans="1:12" ht="18.75" customHeight="1">
      <c r="A3" s="73"/>
      <c r="B3" s="74"/>
      <c r="C3" s="100"/>
      <c r="D3" s="366" t="s">
        <v>25</v>
      </c>
      <c r="E3" s="367"/>
      <c r="F3" s="367"/>
      <c r="G3" s="367"/>
      <c r="H3" s="367"/>
      <c r="I3" s="367"/>
      <c r="J3" s="367"/>
      <c r="K3" s="367"/>
      <c r="L3" s="368"/>
    </row>
    <row r="4" spans="1:12" s="1" customFormat="1" ht="12.75">
      <c r="A4" s="75"/>
      <c r="B4" s="369" t="s">
        <v>184</v>
      </c>
      <c r="C4" s="370"/>
      <c r="D4" s="101"/>
      <c r="E4" s="372" t="s">
        <v>23</v>
      </c>
      <c r="F4" s="373"/>
      <c r="G4" s="373"/>
      <c r="H4" s="374"/>
      <c r="I4" s="372" t="s">
        <v>24</v>
      </c>
      <c r="J4" s="373"/>
      <c r="K4" s="373"/>
      <c r="L4" s="375"/>
    </row>
    <row r="5" spans="1:12" s="1" customFormat="1" ht="12.75">
      <c r="A5" s="75"/>
      <c r="B5" s="371"/>
      <c r="C5" s="370"/>
      <c r="D5" s="101" t="s">
        <v>1</v>
      </c>
      <c r="E5" s="3"/>
      <c r="F5" s="4" t="s">
        <v>2</v>
      </c>
      <c r="G5" s="5"/>
      <c r="H5" s="68" t="s">
        <v>22</v>
      </c>
      <c r="I5" s="3"/>
      <c r="J5" s="4" t="s">
        <v>2</v>
      </c>
      <c r="K5" s="5"/>
      <c r="L5" s="76" t="s">
        <v>22</v>
      </c>
    </row>
    <row r="6" spans="1:12" s="1" customFormat="1" ht="12.75">
      <c r="A6" s="77"/>
      <c r="B6" s="67" t="s">
        <v>3</v>
      </c>
      <c r="C6" s="6" t="s">
        <v>21</v>
      </c>
      <c r="D6" s="102" t="s">
        <v>28</v>
      </c>
      <c r="E6" s="7" t="s">
        <v>4</v>
      </c>
      <c r="F6" s="8" t="s">
        <v>5</v>
      </c>
      <c r="G6" s="9" t="s">
        <v>6</v>
      </c>
      <c r="H6" s="59" t="s">
        <v>26</v>
      </c>
      <c r="I6" s="7" t="s">
        <v>4</v>
      </c>
      <c r="J6" s="8" t="s">
        <v>5</v>
      </c>
      <c r="K6" s="9" t="s">
        <v>6</v>
      </c>
      <c r="L6" s="78" t="s">
        <v>27</v>
      </c>
    </row>
    <row r="7" spans="1:12" s="14" customFormat="1" ht="12.75">
      <c r="A7" s="79"/>
      <c r="B7" s="10"/>
      <c r="C7" s="10"/>
      <c r="D7" s="103">
        <v>1</v>
      </c>
      <c r="E7" s="11">
        <v>2</v>
      </c>
      <c r="F7" s="12">
        <v>3</v>
      </c>
      <c r="G7" s="13">
        <v>4</v>
      </c>
      <c r="H7" s="60">
        <v>5</v>
      </c>
      <c r="I7" s="11">
        <v>6</v>
      </c>
      <c r="J7" s="12">
        <v>7</v>
      </c>
      <c r="K7" s="13">
        <v>8</v>
      </c>
      <c r="L7" s="80">
        <v>9</v>
      </c>
    </row>
    <row r="8" spans="1:12" s="16" customFormat="1" ht="19.5" customHeight="1">
      <c r="A8" s="81">
        <v>1</v>
      </c>
      <c r="B8" s="15" t="s">
        <v>30</v>
      </c>
      <c r="C8" s="15"/>
      <c r="D8" s="104">
        <f aca="true" t="shared" si="0" ref="D8:L8">SUM(D15:D20)+D9</f>
        <v>2205312</v>
      </c>
      <c r="E8" s="70">
        <f t="shared" si="0"/>
        <v>93018</v>
      </c>
      <c r="F8" s="71">
        <f t="shared" si="0"/>
        <v>2670</v>
      </c>
      <c r="G8" s="72">
        <f t="shared" si="0"/>
        <v>0</v>
      </c>
      <c r="H8" s="69">
        <f t="shared" si="0"/>
        <v>95688</v>
      </c>
      <c r="I8" s="70">
        <f t="shared" si="0"/>
        <v>2089624</v>
      </c>
      <c r="J8" s="71">
        <f t="shared" si="0"/>
        <v>20000</v>
      </c>
      <c r="K8" s="72">
        <f t="shared" si="0"/>
        <v>0</v>
      </c>
      <c r="L8" s="82">
        <f t="shared" si="0"/>
        <v>2109624</v>
      </c>
    </row>
    <row r="9" spans="1:12" s="17" customFormat="1" ht="15" customHeight="1">
      <c r="A9" s="83">
        <v>2</v>
      </c>
      <c r="B9" s="22" t="s">
        <v>29</v>
      </c>
      <c r="C9" s="47"/>
      <c r="D9" s="105">
        <f aca="true" t="shared" si="1" ref="D9:D20">H9+L9</f>
        <v>639233</v>
      </c>
      <c r="E9" s="56">
        <f>'RMU-IO'!E10</f>
        <v>0</v>
      </c>
      <c r="F9" s="57">
        <f>SUM(F10:F14)</f>
        <v>0</v>
      </c>
      <c r="G9" s="58">
        <f>SUM(G10:G14)</f>
        <v>0</v>
      </c>
      <c r="H9" s="61">
        <f aca="true" t="shared" si="2" ref="H9:H20">SUM(E9:G9)</f>
        <v>0</v>
      </c>
      <c r="I9" s="56">
        <f>SUM(I10:I14)</f>
        <v>634233</v>
      </c>
      <c r="J9" s="57">
        <f>SUM(J10:J14)</f>
        <v>5000</v>
      </c>
      <c r="K9" s="58">
        <f>SUM(K10:K14)</f>
        <v>0</v>
      </c>
      <c r="L9" s="84">
        <f aca="true" t="shared" si="3" ref="L9:L20">SUM(I9:K9)</f>
        <v>639233</v>
      </c>
    </row>
    <row r="10" spans="1:12" s="20" customFormat="1" ht="15" customHeight="1">
      <c r="A10" s="85">
        <v>3</v>
      </c>
      <c r="B10" s="19"/>
      <c r="C10" s="18" t="s">
        <v>7</v>
      </c>
      <c r="D10" s="106">
        <f t="shared" si="1"/>
        <v>0</v>
      </c>
      <c r="E10" s="50">
        <f>'RMU-IO'!E10+'RMU-ost'!E10</f>
        <v>0</v>
      </c>
      <c r="F10" s="25">
        <f>'RMU-IO'!F10+'RMU-ost'!F10</f>
        <v>0</v>
      </c>
      <c r="G10" s="26">
        <f>'RMU-IO'!G10+'RMU-ost'!G10</f>
        <v>0</v>
      </c>
      <c r="H10" s="62">
        <f t="shared" si="2"/>
        <v>0</v>
      </c>
      <c r="I10" s="50">
        <f>'RMU-IO'!I10+'RMU-ost'!I10</f>
        <v>0</v>
      </c>
      <c r="J10" s="25">
        <f>'RMU-IO'!J10+'RMU-ost'!J10</f>
        <v>0</v>
      </c>
      <c r="K10" s="26">
        <f>'RMU-IO'!K10+'RMU-ost'!K10</f>
        <v>0</v>
      </c>
      <c r="L10" s="86">
        <f t="shared" si="3"/>
        <v>0</v>
      </c>
    </row>
    <row r="11" spans="1:12" s="20" customFormat="1" ht="15" customHeight="1">
      <c r="A11" s="85">
        <v>4</v>
      </c>
      <c r="B11" s="19"/>
      <c r="C11" s="18" t="s">
        <v>8</v>
      </c>
      <c r="D11" s="107">
        <f t="shared" si="1"/>
        <v>0</v>
      </c>
      <c r="E11" s="50">
        <f>'RMU-IO'!E11+'RMU-ost'!E11</f>
        <v>0</v>
      </c>
      <c r="F11" s="25">
        <f>'RMU-IO'!F11+'RMU-ost'!F11</f>
        <v>0</v>
      </c>
      <c r="G11" s="26">
        <f>'RMU-IO'!G11+'RMU-ost'!G11</f>
        <v>0</v>
      </c>
      <c r="H11" s="62">
        <f t="shared" si="2"/>
        <v>0</v>
      </c>
      <c r="I11" s="50">
        <f>'RMU-IO'!I11+'RMU-ost'!I11</f>
        <v>0</v>
      </c>
      <c r="J11" s="25">
        <f>'RMU-IO'!J11+'RMU-ost'!J11</f>
        <v>0</v>
      </c>
      <c r="K11" s="26">
        <f>'RMU-IO'!K11+'RMU-ost'!K11</f>
        <v>0</v>
      </c>
      <c r="L11" s="86">
        <f t="shared" si="3"/>
        <v>0</v>
      </c>
    </row>
    <row r="12" spans="1:12" s="20" customFormat="1" ht="15" customHeight="1">
      <c r="A12" s="85">
        <v>5</v>
      </c>
      <c r="B12" s="19"/>
      <c r="C12" s="18" t="s">
        <v>19</v>
      </c>
      <c r="D12" s="107">
        <f t="shared" si="1"/>
        <v>639233</v>
      </c>
      <c r="E12" s="50">
        <f>'RMU-IO'!E12+'RMU-ost'!E12</f>
        <v>0</v>
      </c>
      <c r="F12" s="25">
        <f>'RMU-IO'!F12+'RMU-ost'!F12</f>
        <v>0</v>
      </c>
      <c r="G12" s="26">
        <f>'RMU-IO'!G12+'RMU-ost'!G12</f>
        <v>0</v>
      </c>
      <c r="H12" s="62">
        <f t="shared" si="2"/>
        <v>0</v>
      </c>
      <c r="I12" s="50">
        <f>'RMU-IO'!I12+'RMU-ost'!I12</f>
        <v>634233</v>
      </c>
      <c r="J12" s="25">
        <f>'RMU-IO'!J12+'RMU-ost'!J12</f>
        <v>5000</v>
      </c>
      <c r="K12" s="26">
        <f>'RMU-IO'!K12+'RMU-ost'!K12</f>
        <v>0</v>
      </c>
      <c r="L12" s="86">
        <f t="shared" si="3"/>
        <v>639233</v>
      </c>
    </row>
    <row r="13" spans="1:12" s="20" customFormat="1" ht="15" customHeight="1">
      <c r="A13" s="85">
        <v>6</v>
      </c>
      <c r="B13" s="19"/>
      <c r="C13" s="18" t="s">
        <v>9</v>
      </c>
      <c r="D13" s="107">
        <f t="shared" si="1"/>
        <v>0</v>
      </c>
      <c r="E13" s="51">
        <f>'RMU-IO'!E13+'RMU-ost'!E13</f>
        <v>0</v>
      </c>
      <c r="F13" s="48">
        <f>'RMU-IO'!F13+'RMU-ost'!F13</f>
        <v>0</v>
      </c>
      <c r="G13" s="49">
        <f>'RMU-IO'!G13+'RMU-ost'!G13</f>
        <v>0</v>
      </c>
      <c r="H13" s="63">
        <f t="shared" si="2"/>
        <v>0</v>
      </c>
      <c r="I13" s="51">
        <f>'RMU-IO'!I13+'RMU-ost'!I13</f>
        <v>0</v>
      </c>
      <c r="J13" s="48">
        <f>'RMU-IO'!J13+'RMU-ost'!J13</f>
        <v>0</v>
      </c>
      <c r="K13" s="49">
        <f>'RMU-IO'!K13+'RMU-ost'!K13</f>
        <v>0</v>
      </c>
      <c r="L13" s="87">
        <f t="shared" si="3"/>
        <v>0</v>
      </c>
    </row>
    <row r="14" spans="1:12" s="20" customFormat="1" ht="15" customHeight="1">
      <c r="A14" s="88">
        <v>7</v>
      </c>
      <c r="B14" s="43"/>
      <c r="C14" s="44" t="s">
        <v>10</v>
      </c>
      <c r="D14" s="108">
        <f t="shared" si="1"/>
        <v>0</v>
      </c>
      <c r="E14" s="52">
        <f>'RMU-IO'!E14+'RMU-ost'!E14</f>
        <v>0</v>
      </c>
      <c r="F14" s="45">
        <f>'RMU-IO'!F14+'RMU-ost'!F14</f>
        <v>0</v>
      </c>
      <c r="G14" s="46">
        <f>'RMU-IO'!G14+'RMU-ost'!G14</f>
        <v>0</v>
      </c>
      <c r="H14" s="64">
        <f t="shared" si="2"/>
        <v>0</v>
      </c>
      <c r="I14" s="52">
        <f>'RMU-IO'!I14+'RMU-ost'!I14</f>
        <v>0</v>
      </c>
      <c r="J14" s="45">
        <f>'RMU-IO'!J14+'RMU-ost'!J14</f>
        <v>0</v>
      </c>
      <c r="K14" s="46">
        <f>'RMU-IO'!K14+'RMU-ost'!K14</f>
        <v>0</v>
      </c>
      <c r="L14" s="89">
        <f t="shared" si="3"/>
        <v>0</v>
      </c>
    </row>
    <row r="15" spans="1:12" s="17" customFormat="1" ht="15" customHeight="1">
      <c r="A15" s="90">
        <v>8</v>
      </c>
      <c r="B15" s="21" t="s">
        <v>20</v>
      </c>
      <c r="C15" s="23"/>
      <c r="D15" s="109">
        <f t="shared" si="1"/>
        <v>99000</v>
      </c>
      <c r="E15" s="53">
        <f>'RMU-IO'!E15+'RMU-ost'!E15</f>
        <v>75040</v>
      </c>
      <c r="F15" s="27">
        <f>'RMU-IO'!F15+'RMU-ost'!F15</f>
        <v>0</v>
      </c>
      <c r="G15" s="28">
        <f>'RMU-IO'!G15+'RMU-ost'!G15</f>
        <v>0</v>
      </c>
      <c r="H15" s="65">
        <f t="shared" si="2"/>
        <v>75040</v>
      </c>
      <c r="I15" s="53">
        <f>'RMU-IO'!I15+'RMU-ost'!I15</f>
        <v>8960</v>
      </c>
      <c r="J15" s="27">
        <f>'RMU-IO'!J15+'RMU-ost'!J15</f>
        <v>15000</v>
      </c>
      <c r="K15" s="28">
        <f>'RMU-IO'!K15+'RMU-ost'!K15</f>
        <v>0</v>
      </c>
      <c r="L15" s="91">
        <f t="shared" si="3"/>
        <v>23960</v>
      </c>
    </row>
    <row r="16" spans="1:12" s="17" customFormat="1" ht="15" customHeight="1">
      <c r="A16" s="90">
        <v>9</v>
      </c>
      <c r="B16" s="21" t="s">
        <v>11</v>
      </c>
      <c r="C16" s="23"/>
      <c r="D16" s="109">
        <f t="shared" si="1"/>
        <v>130904</v>
      </c>
      <c r="E16" s="53">
        <f>'RMU-IO'!E16+'RMU-ost'!E16</f>
        <v>0</v>
      </c>
      <c r="F16" s="27">
        <f>'RMU-IO'!F16+'RMU-ost'!F16</f>
        <v>0</v>
      </c>
      <c r="G16" s="28">
        <f>'RMU-IO'!G16+'RMU-ost'!G16</f>
        <v>0</v>
      </c>
      <c r="H16" s="65">
        <f t="shared" si="2"/>
        <v>0</v>
      </c>
      <c r="I16" s="53">
        <f>'RMU-IO'!I16+'RMU-ost'!I16</f>
        <v>130904</v>
      </c>
      <c r="J16" s="27">
        <f>'RMU-IO'!J16+'RMU-ost'!J16</f>
        <v>0</v>
      </c>
      <c r="K16" s="28">
        <f>'RMU-IO'!K16+'RMU-ost'!K16</f>
        <v>0</v>
      </c>
      <c r="L16" s="91">
        <f t="shared" si="3"/>
        <v>130904</v>
      </c>
    </row>
    <row r="17" spans="1:13" s="17" customFormat="1" ht="15" customHeight="1">
      <c r="A17" s="83">
        <v>10</v>
      </c>
      <c r="B17" s="22" t="s">
        <v>12</v>
      </c>
      <c r="C17" s="22"/>
      <c r="D17" s="109">
        <f t="shared" si="1"/>
        <v>0</v>
      </c>
      <c r="E17" s="54">
        <f>'RMU-IO'!E17+'RMU-ost'!E17</f>
        <v>0</v>
      </c>
      <c r="F17" s="29">
        <f>'RMU-IO'!F17+'RMU-ost'!F17</f>
        <v>0</v>
      </c>
      <c r="G17" s="30">
        <f>'RMU-IO'!G17+'RMU-ost'!G17</f>
        <v>0</v>
      </c>
      <c r="H17" s="66">
        <f t="shared" si="2"/>
        <v>0</v>
      </c>
      <c r="I17" s="54">
        <f>'RMU-IO'!I17+'RMU-ost'!I17</f>
        <v>0</v>
      </c>
      <c r="J17" s="29">
        <f>'RMU-IO'!J17+'RMU-ost'!J17</f>
        <v>0</v>
      </c>
      <c r="K17" s="30">
        <f>'RMU-IO'!K17+'RMU-ost'!K17</f>
        <v>0</v>
      </c>
      <c r="L17" s="92">
        <f t="shared" si="3"/>
        <v>0</v>
      </c>
      <c r="M17" s="42"/>
    </row>
    <row r="18" spans="1:12" s="17" customFormat="1" ht="15" customHeight="1">
      <c r="A18" s="90">
        <v>11</v>
      </c>
      <c r="B18" s="23" t="s">
        <v>18</v>
      </c>
      <c r="C18" s="23"/>
      <c r="D18" s="110">
        <f t="shared" si="1"/>
        <v>109669</v>
      </c>
      <c r="E18" s="54">
        <f>'RMU-IO'!E18+'RMU-ost'!E18</f>
        <v>17978</v>
      </c>
      <c r="F18" s="29">
        <f>'RMU-IO'!F18+'RMU-ost'!F18</f>
        <v>2670</v>
      </c>
      <c r="G18" s="30">
        <f>'RMU-IO'!G18+'RMU-ost'!G18</f>
        <v>0</v>
      </c>
      <c r="H18" s="66">
        <f t="shared" si="2"/>
        <v>20648</v>
      </c>
      <c r="I18" s="54">
        <f>'RMU-IO'!I18+'RMU-ost'!I18</f>
        <v>89021</v>
      </c>
      <c r="J18" s="29">
        <f>'RMU-IO'!J18+'RMU-ost'!J18</f>
        <v>0</v>
      </c>
      <c r="K18" s="30">
        <f>'RMU-IO'!K18+'RMU-ost'!K18</f>
        <v>0</v>
      </c>
      <c r="L18" s="92">
        <f t="shared" si="3"/>
        <v>89021</v>
      </c>
    </row>
    <row r="19" spans="1:12" s="17" customFormat="1" ht="15" customHeight="1">
      <c r="A19" s="90">
        <v>12</v>
      </c>
      <c r="B19" s="23" t="s">
        <v>13</v>
      </c>
      <c r="C19" s="23"/>
      <c r="D19" s="110">
        <f t="shared" si="1"/>
        <v>1226506</v>
      </c>
      <c r="E19" s="54">
        <f>'RMU-IO'!E19+'RMU-ost'!E19</f>
        <v>0</v>
      </c>
      <c r="F19" s="29">
        <f>'RMU-IO'!F19+'RMU-ost'!F19</f>
        <v>0</v>
      </c>
      <c r="G19" s="30">
        <f>'RMU-IO'!G19+'RMU-ost'!G19</f>
        <v>0</v>
      </c>
      <c r="H19" s="66">
        <f t="shared" si="2"/>
        <v>0</v>
      </c>
      <c r="I19" s="54">
        <f>'RMU-IO'!I19+'RMU-ost'!I19</f>
        <v>1226506</v>
      </c>
      <c r="J19" s="29">
        <f>'RMU-IO'!J19+'RMU-ost'!J19</f>
        <v>0</v>
      </c>
      <c r="K19" s="30">
        <f>'RMU-IO'!K19+'RMU-ost'!K19</f>
        <v>0</v>
      </c>
      <c r="L19" s="92">
        <f t="shared" si="3"/>
        <v>1226506</v>
      </c>
    </row>
    <row r="20" spans="1:12" s="17" customFormat="1" ht="15" customHeight="1" thickBot="1">
      <c r="A20" s="93">
        <v>13</v>
      </c>
      <c r="B20" s="94" t="s">
        <v>17</v>
      </c>
      <c r="C20" s="94"/>
      <c r="D20" s="111">
        <f t="shared" si="1"/>
        <v>0</v>
      </c>
      <c r="E20" s="95">
        <f>'RMU-IO'!E20+'RMU-ost'!E20</f>
        <v>0</v>
      </c>
      <c r="F20" s="96">
        <f>'RMU-IO'!F20+'RMU-ost'!F20</f>
        <v>0</v>
      </c>
      <c r="G20" s="97">
        <f>'RMU-IO'!G20+'RMU-ost'!G20</f>
        <v>0</v>
      </c>
      <c r="H20" s="98">
        <f t="shared" si="2"/>
        <v>0</v>
      </c>
      <c r="I20" s="95">
        <f>'RMU-IO'!I20+'RMU-ost'!I20</f>
        <v>0</v>
      </c>
      <c r="J20" s="96">
        <f>'RMU-IO'!J20+'RMU-ost'!J20</f>
        <v>0</v>
      </c>
      <c r="K20" s="97">
        <f>'RMU-IO'!K20+'RMU-ost'!K20</f>
        <v>0</v>
      </c>
      <c r="L20" s="99">
        <f t="shared" si="3"/>
        <v>0</v>
      </c>
    </row>
    <row r="21" spans="1:12" s="1" customFormat="1" ht="12.75">
      <c r="A21" s="24" t="s">
        <v>33</v>
      </c>
      <c r="B21" s="24" t="s">
        <v>32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s="1" customFormat="1" ht="12.75">
      <c r="A22" s="24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s="1" customFormat="1" ht="12.75">
      <c r="A23" s="24" t="s">
        <v>16</v>
      </c>
      <c r="B23" s="24" t="s">
        <v>215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s="1" customFormat="1" ht="12.75">
      <c r="A24" s="2"/>
      <c r="B24" s="2" t="s">
        <v>216</v>
      </c>
      <c r="C24" s="2"/>
      <c r="D24" s="350">
        <f>'RMU-IO'!D24+'RMU-ost'!D24</f>
        <v>16460</v>
      </c>
      <c r="E24" s="24"/>
      <c r="F24" s="24"/>
      <c r="G24" s="24"/>
      <c r="H24" s="24"/>
      <c r="I24" s="24"/>
      <c r="J24" s="24"/>
      <c r="K24" s="24"/>
      <c r="L24" s="24"/>
    </row>
    <row r="25" spans="1:12" s="1" customFormat="1" ht="12.75">
      <c r="A25" s="2"/>
      <c r="B25" s="2" t="s">
        <v>202</v>
      </c>
      <c r="C25" s="2"/>
      <c r="D25" s="347">
        <f>'RMU-IO'!D25+'RMU-ost'!D25</f>
        <v>16403</v>
      </c>
      <c r="E25" s="2"/>
      <c r="F25" s="2"/>
      <c r="G25" s="2"/>
      <c r="H25" s="2"/>
      <c r="I25" s="2"/>
      <c r="J25" s="2"/>
      <c r="K25" s="2"/>
      <c r="L25" s="2"/>
    </row>
    <row r="26" spans="1:12" s="1" customFormat="1" ht="12.75">
      <c r="A26" s="24"/>
      <c r="B26" s="24"/>
      <c r="C26" s="24"/>
      <c r="D26" s="346">
        <f>SUM(D24:D25)</f>
        <v>32863</v>
      </c>
      <c r="E26" s="2"/>
      <c r="F26" s="2"/>
      <c r="G26" s="2"/>
      <c r="H26" s="2"/>
      <c r="I26" s="2"/>
      <c r="J26" s="2"/>
      <c r="K26" s="2"/>
      <c r="L26" s="2"/>
    </row>
    <row r="27" spans="4:12" s="1" customFormat="1" ht="12.75">
      <c r="D27" s="2"/>
      <c r="E27" s="2"/>
      <c r="F27" s="2"/>
      <c r="G27" s="2"/>
      <c r="H27" s="2"/>
      <c r="I27" s="2"/>
      <c r="J27" s="2"/>
      <c r="K27" s="2"/>
      <c r="L27" s="2"/>
    </row>
    <row r="28" spans="4:12" s="1" customFormat="1" ht="12.75">
      <c r="D28" s="2"/>
      <c r="E28" s="2"/>
      <c r="F28" s="2"/>
      <c r="G28" s="2"/>
      <c r="H28" s="2"/>
      <c r="I28" s="2"/>
      <c r="J28" s="2"/>
      <c r="K28" s="2"/>
      <c r="L28" s="2"/>
    </row>
    <row r="29" spans="4:12" s="1" customFormat="1" ht="12.75">
      <c r="D29" s="2"/>
      <c r="E29" s="2"/>
      <c r="F29" s="2"/>
      <c r="G29" s="2"/>
      <c r="H29" s="2"/>
      <c r="I29" s="2"/>
      <c r="J29" s="2"/>
      <c r="K29" s="2"/>
      <c r="L29" s="2"/>
    </row>
  </sheetData>
  <mergeCells count="4">
    <mergeCell ref="D3:L3"/>
    <mergeCell ref="B4:C5"/>
    <mergeCell ref="E4:H4"/>
    <mergeCell ref="I4:L4"/>
  </mergeCells>
  <printOptions horizontalCentered="1"/>
  <pageMargins left="0.4" right="0.31496062992125984" top="0.48" bottom="0.24" header="0.1968503937007874" footer="0.16"/>
  <pageSetup horizontalDpi="600" verticalDpi="600" orientation="landscape" paperSize="9" scale="85" r:id="rId1"/>
  <headerFooter alignWithMargins="0">
    <oddHeader>&amp;L&amp;"Arial CE,kurzíva\&amp;11Osnova rozpočtu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8"/>
  <dimension ref="A2:M26"/>
  <sheetViews>
    <sheetView workbookViewId="0" topLeftCell="A1">
      <selection activeCell="D6" sqref="D6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9.875" style="0" customWidth="1"/>
    <col min="5" max="5" width="9.00390625" style="0" customWidth="1"/>
    <col min="6" max="6" width="9.25390625" style="31" customWidth="1"/>
    <col min="7" max="8" width="8.625" style="31" customWidth="1"/>
    <col min="9" max="9" width="9.25390625" style="31" customWidth="1"/>
    <col min="10" max="10" width="9.00390625" style="31" customWidth="1"/>
    <col min="11" max="11" width="7.875" style="31" customWidth="1"/>
    <col min="12" max="12" width="8.625" style="31" customWidth="1"/>
    <col min="13" max="13" width="7.25390625" style="32" customWidth="1"/>
    <col min="14" max="14" width="10.875" style="33" customWidth="1"/>
  </cols>
  <sheetData>
    <row r="2" ht="13.5" thickBot="1">
      <c r="L2" s="55" t="s">
        <v>15</v>
      </c>
    </row>
    <row r="3" spans="1:12" ht="18.75" customHeight="1">
      <c r="A3" s="73"/>
      <c r="B3" s="74"/>
      <c r="C3" s="100"/>
      <c r="D3" s="366" t="s">
        <v>25</v>
      </c>
      <c r="E3" s="367"/>
      <c r="F3" s="367"/>
      <c r="G3" s="367"/>
      <c r="H3" s="367"/>
      <c r="I3" s="367"/>
      <c r="J3" s="367"/>
      <c r="K3" s="367"/>
      <c r="L3" s="368"/>
    </row>
    <row r="4" spans="1:12" s="1" customFormat="1" ht="12.75">
      <c r="A4" s="75"/>
      <c r="B4" s="369" t="s">
        <v>184</v>
      </c>
      <c r="C4" s="370"/>
      <c r="D4" s="101"/>
      <c r="E4" s="372" t="s">
        <v>23</v>
      </c>
      <c r="F4" s="373"/>
      <c r="G4" s="373"/>
      <c r="H4" s="374"/>
      <c r="I4" s="372" t="s">
        <v>24</v>
      </c>
      <c r="J4" s="373"/>
      <c r="K4" s="373"/>
      <c r="L4" s="375"/>
    </row>
    <row r="5" spans="1:12" s="1" customFormat="1" ht="12.75">
      <c r="A5" s="75"/>
      <c r="B5" s="371"/>
      <c r="C5" s="370"/>
      <c r="D5" s="101" t="s">
        <v>1</v>
      </c>
      <c r="E5" s="3"/>
      <c r="F5" s="4" t="s">
        <v>2</v>
      </c>
      <c r="G5" s="5"/>
      <c r="H5" s="68" t="s">
        <v>22</v>
      </c>
      <c r="I5" s="3"/>
      <c r="J5" s="4" t="s">
        <v>2</v>
      </c>
      <c r="K5" s="5"/>
      <c r="L5" s="76" t="s">
        <v>22</v>
      </c>
    </row>
    <row r="6" spans="1:12" s="1" customFormat="1" ht="12.75">
      <c r="A6" s="77"/>
      <c r="B6" s="67" t="s">
        <v>3</v>
      </c>
      <c r="C6" s="6" t="s">
        <v>274</v>
      </c>
      <c r="D6" s="102" t="s">
        <v>28</v>
      </c>
      <c r="E6" s="7" t="s">
        <v>4</v>
      </c>
      <c r="F6" s="8" t="s">
        <v>5</v>
      </c>
      <c r="G6" s="9" t="s">
        <v>6</v>
      </c>
      <c r="H6" s="59" t="s">
        <v>26</v>
      </c>
      <c r="I6" s="7" t="s">
        <v>4</v>
      </c>
      <c r="J6" s="8" t="s">
        <v>5</v>
      </c>
      <c r="K6" s="9" t="s">
        <v>6</v>
      </c>
      <c r="L6" s="78" t="s">
        <v>27</v>
      </c>
    </row>
    <row r="7" spans="1:12" s="14" customFormat="1" ht="12.75">
      <c r="A7" s="79"/>
      <c r="B7" s="10"/>
      <c r="C7" s="10"/>
      <c r="D7" s="103">
        <v>1</v>
      </c>
      <c r="E7" s="11">
        <v>2</v>
      </c>
      <c r="F7" s="12">
        <v>3</v>
      </c>
      <c r="G7" s="13">
        <v>4</v>
      </c>
      <c r="H7" s="60">
        <v>5</v>
      </c>
      <c r="I7" s="11">
        <v>6</v>
      </c>
      <c r="J7" s="12">
        <v>7</v>
      </c>
      <c r="K7" s="13">
        <v>8</v>
      </c>
      <c r="L7" s="80">
        <v>9</v>
      </c>
    </row>
    <row r="8" spans="1:12" s="16" customFormat="1" ht="19.5" customHeight="1">
      <c r="A8" s="81">
        <v>1</v>
      </c>
      <c r="B8" s="15" t="s">
        <v>30</v>
      </c>
      <c r="C8" s="15"/>
      <c r="D8" s="104">
        <f aca="true" t="shared" si="0" ref="D8:L8">SUM(D15:D20)+D9</f>
        <v>2203547</v>
      </c>
      <c r="E8" s="70">
        <f t="shared" si="0"/>
        <v>93018</v>
      </c>
      <c r="F8" s="71">
        <f t="shared" si="0"/>
        <v>905</v>
      </c>
      <c r="G8" s="72">
        <f t="shared" si="0"/>
        <v>0</v>
      </c>
      <c r="H8" s="69">
        <f t="shared" si="0"/>
        <v>93923</v>
      </c>
      <c r="I8" s="70">
        <f t="shared" si="0"/>
        <v>2089624</v>
      </c>
      <c r="J8" s="71">
        <f t="shared" si="0"/>
        <v>20000</v>
      </c>
      <c r="K8" s="72">
        <f t="shared" si="0"/>
        <v>0</v>
      </c>
      <c r="L8" s="82">
        <f t="shared" si="0"/>
        <v>2109624</v>
      </c>
    </row>
    <row r="9" spans="1:12" s="17" customFormat="1" ht="15" customHeight="1">
      <c r="A9" s="83">
        <v>2</v>
      </c>
      <c r="B9" s="22" t="s">
        <v>29</v>
      </c>
      <c r="C9" s="47"/>
      <c r="D9" s="105">
        <f>H9+L9</f>
        <v>639233</v>
      </c>
      <c r="E9" s="56">
        <f>SUM(E10:E14)</f>
        <v>0</v>
      </c>
      <c r="F9" s="57">
        <f>SUM(F10:F14)</f>
        <v>0</v>
      </c>
      <c r="G9" s="58">
        <f>SUM(G10:G14)</f>
        <v>0</v>
      </c>
      <c r="H9" s="61">
        <f>SUM(E9:G9)</f>
        <v>0</v>
      </c>
      <c r="I9" s="56">
        <f>SUM(I10:I14)</f>
        <v>634233</v>
      </c>
      <c r="J9" s="57">
        <f>SUM(J10:J14)</f>
        <v>5000</v>
      </c>
      <c r="K9" s="58">
        <f>SUM(K10:K14)</f>
        <v>0</v>
      </c>
      <c r="L9" s="84">
        <f>SUM(I9:K9)</f>
        <v>639233</v>
      </c>
    </row>
    <row r="10" spans="1:12" s="20" customFormat="1" ht="15" customHeight="1">
      <c r="A10" s="85">
        <v>3</v>
      </c>
      <c r="B10" s="19"/>
      <c r="C10" s="18" t="s">
        <v>7</v>
      </c>
      <c r="D10" s="106">
        <f aca="true" t="shared" si="1" ref="D10:D20">H10+L10</f>
        <v>0</v>
      </c>
      <c r="E10" s="50">
        <v>0</v>
      </c>
      <c r="F10" s="25"/>
      <c r="G10" s="26">
        <v>0</v>
      </c>
      <c r="H10" s="62">
        <f aca="true" t="shared" si="2" ref="H10:H20">SUM(E10:G10)</f>
        <v>0</v>
      </c>
      <c r="I10" s="50">
        <v>0</v>
      </c>
      <c r="J10" s="25"/>
      <c r="K10" s="26">
        <v>0</v>
      </c>
      <c r="L10" s="86">
        <f aca="true" t="shared" si="3" ref="L10:L20">SUM(I10:K10)</f>
        <v>0</v>
      </c>
    </row>
    <row r="11" spans="1:12" s="20" customFormat="1" ht="15" customHeight="1">
      <c r="A11" s="85">
        <v>4</v>
      </c>
      <c r="B11" s="19"/>
      <c r="C11" s="18" t="s">
        <v>8</v>
      </c>
      <c r="D11" s="107">
        <f t="shared" si="1"/>
        <v>0</v>
      </c>
      <c r="E11" s="50">
        <v>0</v>
      </c>
      <c r="F11" s="25"/>
      <c r="G11" s="26">
        <v>0</v>
      </c>
      <c r="H11" s="62">
        <f t="shared" si="2"/>
        <v>0</v>
      </c>
      <c r="I11" s="50">
        <v>0</v>
      </c>
      <c r="J11" s="25"/>
      <c r="K11" s="26">
        <v>0</v>
      </c>
      <c r="L11" s="86">
        <f t="shared" si="3"/>
        <v>0</v>
      </c>
    </row>
    <row r="12" spans="1:12" s="20" customFormat="1" ht="15" customHeight="1">
      <c r="A12" s="85">
        <v>5</v>
      </c>
      <c r="B12" s="19"/>
      <c r="C12" s="18" t="s">
        <v>19</v>
      </c>
      <c r="D12" s="107">
        <f t="shared" si="1"/>
        <v>639233</v>
      </c>
      <c r="E12" s="50">
        <v>0</v>
      </c>
      <c r="F12" s="25"/>
      <c r="G12" s="26">
        <v>0</v>
      </c>
      <c r="H12" s="62">
        <f t="shared" si="2"/>
        <v>0</v>
      </c>
      <c r="I12" s="50">
        <v>634233</v>
      </c>
      <c r="J12" s="25">
        <v>5000</v>
      </c>
      <c r="K12" s="26">
        <v>0</v>
      </c>
      <c r="L12" s="86">
        <f t="shared" si="3"/>
        <v>639233</v>
      </c>
    </row>
    <row r="13" spans="1:12" s="20" customFormat="1" ht="15" customHeight="1">
      <c r="A13" s="85">
        <v>6</v>
      </c>
      <c r="B13" s="19"/>
      <c r="C13" s="18" t="s">
        <v>9</v>
      </c>
      <c r="D13" s="107">
        <f t="shared" si="1"/>
        <v>0</v>
      </c>
      <c r="E13" s="51">
        <v>0</v>
      </c>
      <c r="F13" s="48"/>
      <c r="G13" s="49">
        <v>0</v>
      </c>
      <c r="H13" s="63">
        <f t="shared" si="2"/>
        <v>0</v>
      </c>
      <c r="I13" s="51">
        <v>0</v>
      </c>
      <c r="J13" s="48"/>
      <c r="K13" s="49">
        <v>0</v>
      </c>
      <c r="L13" s="87">
        <f t="shared" si="3"/>
        <v>0</v>
      </c>
    </row>
    <row r="14" spans="1:12" s="20" customFormat="1" ht="15" customHeight="1">
      <c r="A14" s="88">
        <v>7</v>
      </c>
      <c r="B14" s="43"/>
      <c r="C14" s="44" t="s">
        <v>10</v>
      </c>
      <c r="D14" s="108">
        <f t="shared" si="1"/>
        <v>0</v>
      </c>
      <c r="E14" s="52">
        <v>0</v>
      </c>
      <c r="F14" s="45">
        <v>0</v>
      </c>
      <c r="G14" s="46">
        <v>0</v>
      </c>
      <c r="H14" s="64">
        <f t="shared" si="2"/>
        <v>0</v>
      </c>
      <c r="I14" s="52">
        <v>0</v>
      </c>
      <c r="J14" s="45">
        <v>0</v>
      </c>
      <c r="K14" s="46">
        <v>0</v>
      </c>
      <c r="L14" s="89">
        <f t="shared" si="3"/>
        <v>0</v>
      </c>
    </row>
    <row r="15" spans="1:12" s="17" customFormat="1" ht="15" customHeight="1">
      <c r="A15" s="90">
        <v>8</v>
      </c>
      <c r="B15" s="21" t="s">
        <v>20</v>
      </c>
      <c r="C15" s="23"/>
      <c r="D15" s="109">
        <f t="shared" si="1"/>
        <v>99000</v>
      </c>
      <c r="E15" s="53">
        <v>75040</v>
      </c>
      <c r="F15" s="27"/>
      <c r="G15" s="28"/>
      <c r="H15" s="65">
        <f t="shared" si="2"/>
        <v>75040</v>
      </c>
      <c r="I15" s="53">
        <v>8960</v>
      </c>
      <c r="J15" s="27">
        <v>15000</v>
      </c>
      <c r="K15" s="28"/>
      <c r="L15" s="91">
        <f t="shared" si="3"/>
        <v>23960</v>
      </c>
    </row>
    <row r="16" spans="1:12" s="17" customFormat="1" ht="15" customHeight="1">
      <c r="A16" s="90">
        <v>9</v>
      </c>
      <c r="B16" s="21" t="s">
        <v>270</v>
      </c>
      <c r="C16" s="23"/>
      <c r="D16" s="109">
        <f t="shared" si="1"/>
        <v>130904</v>
      </c>
      <c r="E16" s="53">
        <v>0</v>
      </c>
      <c r="F16" s="27"/>
      <c r="G16" s="28">
        <v>0</v>
      </c>
      <c r="H16" s="65">
        <f t="shared" si="2"/>
        <v>0</v>
      </c>
      <c r="I16" s="53">
        <v>130904</v>
      </c>
      <c r="J16" s="27"/>
      <c r="K16" s="28">
        <v>0</v>
      </c>
      <c r="L16" s="91">
        <f t="shared" si="3"/>
        <v>130904</v>
      </c>
    </row>
    <row r="17" spans="1:13" s="17" customFormat="1" ht="15" customHeight="1">
      <c r="A17" s="83">
        <v>10</v>
      </c>
      <c r="B17" s="22" t="s">
        <v>12</v>
      </c>
      <c r="C17" s="22"/>
      <c r="D17" s="109">
        <f t="shared" si="1"/>
        <v>0</v>
      </c>
      <c r="E17" s="54">
        <v>0</v>
      </c>
      <c r="F17" s="29"/>
      <c r="G17" s="30">
        <v>0</v>
      </c>
      <c r="H17" s="66">
        <f t="shared" si="2"/>
        <v>0</v>
      </c>
      <c r="I17" s="54">
        <v>0</v>
      </c>
      <c r="J17" s="29"/>
      <c r="K17" s="30">
        <v>0</v>
      </c>
      <c r="L17" s="92">
        <f t="shared" si="3"/>
        <v>0</v>
      </c>
      <c r="M17" s="42"/>
    </row>
    <row r="18" spans="1:12" s="17" customFormat="1" ht="15" customHeight="1">
      <c r="A18" s="90">
        <v>11</v>
      </c>
      <c r="B18" s="23" t="s">
        <v>18</v>
      </c>
      <c r="C18" s="23"/>
      <c r="D18" s="110">
        <f t="shared" si="1"/>
        <v>107904</v>
      </c>
      <c r="E18" s="343">
        <v>17978</v>
      </c>
      <c r="F18" s="29">
        <v>905</v>
      </c>
      <c r="G18" s="30">
        <v>0</v>
      </c>
      <c r="H18" s="66">
        <f t="shared" si="2"/>
        <v>18883</v>
      </c>
      <c r="I18" s="54">
        <v>89021</v>
      </c>
      <c r="J18" s="29"/>
      <c r="K18" s="30">
        <v>0</v>
      </c>
      <c r="L18" s="92">
        <f t="shared" si="3"/>
        <v>89021</v>
      </c>
    </row>
    <row r="19" spans="1:12" s="17" customFormat="1" ht="15" customHeight="1">
      <c r="A19" s="90">
        <v>12</v>
      </c>
      <c r="B19" s="23" t="s">
        <v>13</v>
      </c>
      <c r="C19" s="23"/>
      <c r="D19" s="110">
        <f t="shared" si="1"/>
        <v>1226506</v>
      </c>
      <c r="E19" s="54"/>
      <c r="F19" s="29"/>
      <c r="G19" s="30"/>
      <c r="H19" s="66">
        <f t="shared" si="2"/>
        <v>0</v>
      </c>
      <c r="I19" s="54">
        <v>1226506</v>
      </c>
      <c r="J19" s="29"/>
      <c r="K19" s="30"/>
      <c r="L19" s="92">
        <f t="shared" si="3"/>
        <v>1226506</v>
      </c>
    </row>
    <row r="20" spans="1:12" s="17" customFormat="1" ht="15" customHeight="1" thickBot="1">
      <c r="A20" s="93">
        <v>13</v>
      </c>
      <c r="B20" s="94" t="s">
        <v>17</v>
      </c>
      <c r="C20" s="94"/>
      <c r="D20" s="111">
        <f t="shared" si="1"/>
        <v>0</v>
      </c>
      <c r="E20" s="95">
        <v>0</v>
      </c>
      <c r="F20" s="96">
        <v>0</v>
      </c>
      <c r="G20" s="97">
        <v>0</v>
      </c>
      <c r="H20" s="98">
        <f t="shared" si="2"/>
        <v>0</v>
      </c>
      <c r="I20" s="95">
        <v>0</v>
      </c>
      <c r="J20" s="96">
        <v>0</v>
      </c>
      <c r="K20" s="97">
        <v>0</v>
      </c>
      <c r="L20" s="99">
        <f t="shared" si="3"/>
        <v>0</v>
      </c>
    </row>
    <row r="21" spans="1:12" s="1" customFormat="1" ht="12.75">
      <c r="A21" s="24" t="s">
        <v>33</v>
      </c>
      <c r="B21" s="24" t="s">
        <v>32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s="1" customFormat="1" ht="12.75">
      <c r="A22" s="24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s="1" customFormat="1" ht="12.75">
      <c r="A23" s="24" t="s">
        <v>16</v>
      </c>
      <c r="B23" s="24" t="s">
        <v>215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s="1" customFormat="1" ht="12.75">
      <c r="A24" s="2"/>
      <c r="B24" s="2" t="s">
        <v>216</v>
      </c>
      <c r="C24" s="2"/>
      <c r="D24" s="345"/>
      <c r="E24" s="24"/>
      <c r="F24" s="24"/>
      <c r="G24" s="24"/>
      <c r="H24" s="24"/>
      <c r="I24" s="24"/>
      <c r="J24" s="24"/>
      <c r="K24" s="24"/>
      <c r="L24" s="24"/>
    </row>
    <row r="25" spans="1:12" s="1" customFormat="1" ht="12.75">
      <c r="A25" s="2"/>
      <c r="B25" s="2" t="s">
        <v>202</v>
      </c>
      <c r="C25" s="2"/>
      <c r="D25" s="347"/>
      <c r="E25" s="2"/>
      <c r="F25" s="2"/>
      <c r="G25" s="2"/>
      <c r="H25" s="2"/>
      <c r="I25" s="2"/>
      <c r="J25" s="2"/>
      <c r="K25" s="2"/>
      <c r="L25" s="2"/>
    </row>
    <row r="26" spans="1:12" s="1" customFormat="1" ht="12.75">
      <c r="A26" s="24"/>
      <c r="B26" s="24"/>
      <c r="C26" s="24"/>
      <c r="D26" s="346"/>
      <c r="E26" s="2"/>
      <c r="F26" s="2"/>
      <c r="G26" s="2"/>
      <c r="H26" s="2"/>
      <c r="I26" s="2"/>
      <c r="J26" s="2"/>
      <c r="K26" s="2"/>
      <c r="L26" s="2"/>
    </row>
  </sheetData>
  <mergeCells count="4">
    <mergeCell ref="D3:L3"/>
    <mergeCell ref="B4:C5"/>
    <mergeCell ref="E4:H4"/>
    <mergeCell ref="I4:L4"/>
  </mergeCells>
  <printOptions horizontalCentered="1"/>
  <pageMargins left="0.4" right="0.31496062992125984" top="0.48" bottom="0.24" header="0.1968503937007874" footer="0.16"/>
  <pageSetup horizontalDpi="600" verticalDpi="600" orientation="landscape" paperSize="9" scale="85" r:id="rId1"/>
  <headerFooter alignWithMargins="0">
    <oddHeader>&amp;L&amp;"Arial CE,kurzíva\&amp;11Osnova rozpočtu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29"/>
  <dimension ref="A2:M29"/>
  <sheetViews>
    <sheetView workbookViewId="0" topLeftCell="A1">
      <selection activeCell="C35" sqref="C35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9.875" style="0" customWidth="1"/>
    <col min="5" max="5" width="9.00390625" style="0" customWidth="1"/>
    <col min="6" max="6" width="9.25390625" style="31" customWidth="1"/>
    <col min="7" max="8" width="8.625" style="31" customWidth="1"/>
    <col min="9" max="9" width="9.25390625" style="31" customWidth="1"/>
    <col min="10" max="10" width="9.00390625" style="31" customWidth="1"/>
    <col min="11" max="11" width="7.875" style="31" customWidth="1"/>
    <col min="12" max="12" width="8.625" style="31" customWidth="1"/>
    <col min="13" max="13" width="7.25390625" style="32" customWidth="1"/>
    <col min="14" max="16" width="10.875" style="33" customWidth="1"/>
  </cols>
  <sheetData>
    <row r="2" ht="13.5" thickBot="1">
      <c r="L2" s="55" t="s">
        <v>15</v>
      </c>
    </row>
    <row r="3" spans="1:12" ht="18.75" customHeight="1">
      <c r="A3" s="73"/>
      <c r="B3" s="74"/>
      <c r="C3" s="100"/>
      <c r="D3" s="366" t="s">
        <v>25</v>
      </c>
      <c r="E3" s="367"/>
      <c r="F3" s="367"/>
      <c r="G3" s="367"/>
      <c r="H3" s="367"/>
      <c r="I3" s="367"/>
      <c r="J3" s="367"/>
      <c r="K3" s="367"/>
      <c r="L3" s="368"/>
    </row>
    <row r="4" spans="1:12" s="1" customFormat="1" ht="12.75">
      <c r="A4" s="75"/>
      <c r="B4" s="369" t="s">
        <v>184</v>
      </c>
      <c r="C4" s="370"/>
      <c r="D4" s="101"/>
      <c r="E4" s="372" t="s">
        <v>23</v>
      </c>
      <c r="F4" s="373"/>
      <c r="G4" s="373"/>
      <c r="H4" s="374"/>
      <c r="I4" s="372" t="s">
        <v>24</v>
      </c>
      <c r="J4" s="373"/>
      <c r="K4" s="373"/>
      <c r="L4" s="375"/>
    </row>
    <row r="5" spans="1:12" s="1" customFormat="1" ht="12.75">
      <c r="A5" s="75"/>
      <c r="B5" s="371"/>
      <c r="C5" s="370"/>
      <c r="D5" s="101" t="s">
        <v>1</v>
      </c>
      <c r="E5" s="3"/>
      <c r="F5" s="4" t="s">
        <v>2</v>
      </c>
      <c r="G5" s="5"/>
      <c r="H5" s="68" t="s">
        <v>22</v>
      </c>
      <c r="I5" s="3"/>
      <c r="J5" s="4" t="s">
        <v>2</v>
      </c>
      <c r="K5" s="5"/>
      <c r="L5" s="76" t="s">
        <v>22</v>
      </c>
    </row>
    <row r="6" spans="1:12" s="1" customFormat="1" ht="12.75">
      <c r="A6" s="77"/>
      <c r="B6" s="67" t="s">
        <v>3</v>
      </c>
      <c r="C6" s="6" t="s">
        <v>84</v>
      </c>
      <c r="D6" s="102" t="s">
        <v>28</v>
      </c>
      <c r="E6" s="7" t="s">
        <v>4</v>
      </c>
      <c r="F6" s="8" t="s">
        <v>5</v>
      </c>
      <c r="G6" s="9" t="s">
        <v>6</v>
      </c>
      <c r="H6" s="59" t="s">
        <v>26</v>
      </c>
      <c r="I6" s="7" t="s">
        <v>4</v>
      </c>
      <c r="J6" s="8" t="s">
        <v>5</v>
      </c>
      <c r="K6" s="9" t="s">
        <v>6</v>
      </c>
      <c r="L6" s="78" t="s">
        <v>27</v>
      </c>
    </row>
    <row r="7" spans="1:12" s="14" customFormat="1" ht="12.75">
      <c r="A7" s="79"/>
      <c r="B7" s="10"/>
      <c r="C7" s="10"/>
      <c r="D7" s="103">
        <v>1</v>
      </c>
      <c r="E7" s="11">
        <v>2</v>
      </c>
      <c r="F7" s="12">
        <v>3</v>
      </c>
      <c r="G7" s="13">
        <v>4</v>
      </c>
      <c r="H7" s="60">
        <v>5</v>
      </c>
      <c r="I7" s="11">
        <v>6</v>
      </c>
      <c r="J7" s="12">
        <v>7</v>
      </c>
      <c r="K7" s="13">
        <v>8</v>
      </c>
      <c r="L7" s="80">
        <v>9</v>
      </c>
    </row>
    <row r="8" spans="1:12" s="16" customFormat="1" ht="19.5" customHeight="1">
      <c r="A8" s="81">
        <v>1</v>
      </c>
      <c r="B8" s="15" t="s">
        <v>30</v>
      </c>
      <c r="C8" s="15"/>
      <c r="D8" s="104">
        <f aca="true" t="shared" si="0" ref="D8:L8">SUM(D15:D20)+D9</f>
        <v>1765</v>
      </c>
      <c r="E8" s="70">
        <f t="shared" si="0"/>
        <v>0</v>
      </c>
      <c r="F8" s="71">
        <f t="shared" si="0"/>
        <v>1765</v>
      </c>
      <c r="G8" s="72">
        <f t="shared" si="0"/>
        <v>0</v>
      </c>
      <c r="H8" s="69">
        <f t="shared" si="0"/>
        <v>1765</v>
      </c>
      <c r="I8" s="70">
        <f t="shared" si="0"/>
        <v>0</v>
      </c>
      <c r="J8" s="71">
        <f t="shared" si="0"/>
        <v>0</v>
      </c>
      <c r="K8" s="72">
        <f t="shared" si="0"/>
        <v>0</v>
      </c>
      <c r="L8" s="82">
        <f t="shared" si="0"/>
        <v>0</v>
      </c>
    </row>
    <row r="9" spans="1:12" s="17" customFormat="1" ht="15" customHeight="1">
      <c r="A9" s="83">
        <v>2</v>
      </c>
      <c r="B9" s="22" t="s">
        <v>29</v>
      </c>
      <c r="C9" s="47"/>
      <c r="D9" s="105">
        <f aca="true" t="shared" si="1" ref="D9:D20">H9+L9</f>
        <v>0</v>
      </c>
      <c r="E9" s="56">
        <f>SUM(E10:E14)</f>
        <v>0</v>
      </c>
      <c r="F9" s="57">
        <f>SUM(F10:F14)</f>
        <v>0</v>
      </c>
      <c r="G9" s="58">
        <f>SUM(G10:G14)</f>
        <v>0</v>
      </c>
      <c r="H9" s="61">
        <f aca="true" t="shared" si="2" ref="H9:H20">SUM(E9:G9)</f>
        <v>0</v>
      </c>
      <c r="I9" s="56">
        <v>0</v>
      </c>
      <c r="J9" s="57">
        <v>0</v>
      </c>
      <c r="K9" s="58">
        <f>SUM(K10:K14)</f>
        <v>0</v>
      </c>
      <c r="L9" s="84">
        <f aca="true" t="shared" si="3" ref="L9:L20">SUM(I9:K9)</f>
        <v>0</v>
      </c>
    </row>
    <row r="10" spans="1:12" s="20" customFormat="1" ht="15" customHeight="1">
      <c r="A10" s="85">
        <v>3</v>
      </c>
      <c r="B10" s="19"/>
      <c r="C10" s="18" t="s">
        <v>7</v>
      </c>
      <c r="D10" s="106">
        <f t="shared" si="1"/>
        <v>0</v>
      </c>
      <c r="E10" s="50">
        <v>0</v>
      </c>
      <c r="F10" s="25"/>
      <c r="G10" s="26">
        <v>0</v>
      </c>
      <c r="H10" s="62">
        <f t="shared" si="2"/>
        <v>0</v>
      </c>
      <c r="I10" s="50">
        <v>0</v>
      </c>
      <c r="J10" s="25">
        <v>0</v>
      </c>
      <c r="K10" s="26">
        <v>0</v>
      </c>
      <c r="L10" s="86">
        <f t="shared" si="3"/>
        <v>0</v>
      </c>
    </row>
    <row r="11" spans="1:12" s="20" customFormat="1" ht="15" customHeight="1">
      <c r="A11" s="85">
        <v>4</v>
      </c>
      <c r="B11" s="19"/>
      <c r="C11" s="18" t="s">
        <v>8</v>
      </c>
      <c r="D11" s="107">
        <f t="shared" si="1"/>
        <v>0</v>
      </c>
      <c r="E11" s="50">
        <v>0</v>
      </c>
      <c r="F11" s="25"/>
      <c r="G11" s="26">
        <v>0</v>
      </c>
      <c r="H11" s="62">
        <f t="shared" si="2"/>
        <v>0</v>
      </c>
      <c r="I11" s="50">
        <v>0</v>
      </c>
      <c r="J11" s="25">
        <v>0</v>
      </c>
      <c r="K11" s="26">
        <v>0</v>
      </c>
      <c r="L11" s="86">
        <f t="shared" si="3"/>
        <v>0</v>
      </c>
    </row>
    <row r="12" spans="1:12" s="20" customFormat="1" ht="15" customHeight="1">
      <c r="A12" s="85">
        <v>5</v>
      </c>
      <c r="B12" s="19"/>
      <c r="C12" s="18" t="s">
        <v>19</v>
      </c>
      <c r="D12" s="107">
        <f t="shared" si="1"/>
        <v>0</v>
      </c>
      <c r="E12" s="50">
        <v>0</v>
      </c>
      <c r="F12" s="25"/>
      <c r="G12" s="26">
        <v>0</v>
      </c>
      <c r="H12" s="62">
        <f t="shared" si="2"/>
        <v>0</v>
      </c>
      <c r="I12" s="50">
        <v>0</v>
      </c>
      <c r="J12" s="25">
        <v>0</v>
      </c>
      <c r="K12" s="26">
        <v>0</v>
      </c>
      <c r="L12" s="86">
        <f t="shared" si="3"/>
        <v>0</v>
      </c>
    </row>
    <row r="13" spans="1:12" s="20" customFormat="1" ht="15" customHeight="1">
      <c r="A13" s="85">
        <v>6</v>
      </c>
      <c r="B13" s="19"/>
      <c r="C13" s="18" t="s">
        <v>9</v>
      </c>
      <c r="D13" s="107">
        <f t="shared" si="1"/>
        <v>0</v>
      </c>
      <c r="E13" s="51">
        <v>0</v>
      </c>
      <c r="F13" s="48"/>
      <c r="G13" s="49">
        <v>0</v>
      </c>
      <c r="H13" s="63">
        <f t="shared" si="2"/>
        <v>0</v>
      </c>
      <c r="I13" s="51">
        <v>0</v>
      </c>
      <c r="J13" s="48">
        <v>0</v>
      </c>
      <c r="K13" s="49">
        <v>0</v>
      </c>
      <c r="L13" s="87">
        <f t="shared" si="3"/>
        <v>0</v>
      </c>
    </row>
    <row r="14" spans="1:12" s="20" customFormat="1" ht="15" customHeight="1">
      <c r="A14" s="88">
        <v>7</v>
      </c>
      <c r="B14" s="43"/>
      <c r="C14" s="44" t="s">
        <v>10</v>
      </c>
      <c r="D14" s="108">
        <f t="shared" si="1"/>
        <v>0</v>
      </c>
      <c r="E14" s="52">
        <v>0</v>
      </c>
      <c r="F14" s="45">
        <v>0</v>
      </c>
      <c r="G14" s="46">
        <v>0</v>
      </c>
      <c r="H14" s="64">
        <f t="shared" si="2"/>
        <v>0</v>
      </c>
      <c r="I14" s="52">
        <v>0</v>
      </c>
      <c r="J14" s="45">
        <v>0</v>
      </c>
      <c r="K14" s="46">
        <v>0</v>
      </c>
      <c r="L14" s="89">
        <f t="shared" si="3"/>
        <v>0</v>
      </c>
    </row>
    <row r="15" spans="1:12" s="17" customFormat="1" ht="15" customHeight="1">
      <c r="A15" s="90">
        <v>8</v>
      </c>
      <c r="B15" s="21" t="s">
        <v>20</v>
      </c>
      <c r="C15" s="23"/>
      <c r="D15" s="109">
        <f t="shared" si="1"/>
        <v>0</v>
      </c>
      <c r="E15" s="53">
        <v>0</v>
      </c>
      <c r="F15" s="27"/>
      <c r="G15" s="28">
        <v>0</v>
      </c>
      <c r="H15" s="65">
        <f t="shared" si="2"/>
        <v>0</v>
      </c>
      <c r="I15" s="53">
        <v>0</v>
      </c>
      <c r="J15" s="27">
        <v>0</v>
      </c>
      <c r="K15" s="28">
        <v>0</v>
      </c>
      <c r="L15" s="91">
        <f t="shared" si="3"/>
        <v>0</v>
      </c>
    </row>
    <row r="16" spans="1:12" s="17" customFormat="1" ht="15" customHeight="1">
      <c r="A16" s="90">
        <v>9</v>
      </c>
      <c r="B16" s="21" t="s">
        <v>11</v>
      </c>
      <c r="C16" s="23"/>
      <c r="D16" s="109">
        <f t="shared" si="1"/>
        <v>0</v>
      </c>
      <c r="E16" s="53">
        <v>0</v>
      </c>
      <c r="F16" s="27"/>
      <c r="G16" s="28">
        <v>0</v>
      </c>
      <c r="H16" s="65">
        <f t="shared" si="2"/>
        <v>0</v>
      </c>
      <c r="I16" s="53">
        <v>0</v>
      </c>
      <c r="J16" s="27">
        <v>0</v>
      </c>
      <c r="K16" s="28">
        <v>0</v>
      </c>
      <c r="L16" s="91">
        <f t="shared" si="3"/>
        <v>0</v>
      </c>
    </row>
    <row r="17" spans="1:13" s="17" customFormat="1" ht="15" customHeight="1">
      <c r="A17" s="83">
        <v>10</v>
      </c>
      <c r="B17" s="22" t="s">
        <v>12</v>
      </c>
      <c r="C17" s="22"/>
      <c r="D17" s="109">
        <f t="shared" si="1"/>
        <v>0</v>
      </c>
      <c r="E17" s="54">
        <v>0</v>
      </c>
      <c r="F17" s="29"/>
      <c r="G17" s="30">
        <v>0</v>
      </c>
      <c r="H17" s="66">
        <f t="shared" si="2"/>
        <v>0</v>
      </c>
      <c r="I17" s="54">
        <v>0</v>
      </c>
      <c r="J17" s="29">
        <v>0</v>
      </c>
      <c r="K17" s="30">
        <v>0</v>
      </c>
      <c r="L17" s="92">
        <f t="shared" si="3"/>
        <v>0</v>
      </c>
      <c r="M17" s="42"/>
    </row>
    <row r="18" spans="1:12" s="17" customFormat="1" ht="15" customHeight="1">
      <c r="A18" s="90">
        <v>11</v>
      </c>
      <c r="B18" s="23" t="s">
        <v>18</v>
      </c>
      <c r="C18" s="23"/>
      <c r="D18" s="110">
        <f t="shared" si="1"/>
        <v>1765</v>
      </c>
      <c r="E18" s="343"/>
      <c r="F18" s="29">
        <v>1765</v>
      </c>
      <c r="G18" s="30">
        <v>0</v>
      </c>
      <c r="H18" s="66">
        <f t="shared" si="2"/>
        <v>1765</v>
      </c>
      <c r="I18" s="54">
        <v>0</v>
      </c>
      <c r="J18" s="29">
        <v>0</v>
      </c>
      <c r="K18" s="30">
        <v>0</v>
      </c>
      <c r="L18" s="92">
        <f t="shared" si="3"/>
        <v>0</v>
      </c>
    </row>
    <row r="19" spans="1:12" s="17" customFormat="1" ht="15" customHeight="1">
      <c r="A19" s="90">
        <v>12</v>
      </c>
      <c r="B19" s="23" t="s">
        <v>13</v>
      </c>
      <c r="C19" s="23"/>
      <c r="D19" s="110">
        <f t="shared" si="1"/>
        <v>0</v>
      </c>
      <c r="E19" s="54"/>
      <c r="F19" s="29"/>
      <c r="G19" s="30"/>
      <c r="H19" s="66">
        <f t="shared" si="2"/>
        <v>0</v>
      </c>
      <c r="I19" s="54">
        <v>0</v>
      </c>
      <c r="J19" s="29">
        <v>0</v>
      </c>
      <c r="K19" s="30">
        <v>0</v>
      </c>
      <c r="L19" s="92">
        <f t="shared" si="3"/>
        <v>0</v>
      </c>
    </row>
    <row r="20" spans="1:12" s="17" customFormat="1" ht="15" customHeight="1" thickBot="1">
      <c r="A20" s="93">
        <v>13</v>
      </c>
      <c r="B20" s="94" t="s">
        <v>17</v>
      </c>
      <c r="C20" s="94"/>
      <c r="D20" s="111">
        <f t="shared" si="1"/>
        <v>0</v>
      </c>
      <c r="E20" s="95">
        <v>0</v>
      </c>
      <c r="F20" s="96">
        <v>0</v>
      </c>
      <c r="G20" s="97">
        <v>0</v>
      </c>
      <c r="H20" s="98">
        <f t="shared" si="2"/>
        <v>0</v>
      </c>
      <c r="I20" s="95">
        <v>0</v>
      </c>
      <c r="J20" s="96">
        <v>0</v>
      </c>
      <c r="K20" s="97">
        <v>0</v>
      </c>
      <c r="L20" s="99">
        <f t="shared" si="3"/>
        <v>0</v>
      </c>
    </row>
    <row r="21" spans="1:12" s="1" customFormat="1" ht="12.75">
      <c r="A21" s="24" t="s">
        <v>33</v>
      </c>
      <c r="B21" s="24" t="s">
        <v>32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s="1" customFormat="1" ht="12.75">
      <c r="A22" s="24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s="1" customFormat="1" ht="12.75">
      <c r="A23" s="24" t="s">
        <v>16</v>
      </c>
      <c r="B23" s="24" t="s">
        <v>215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s="1" customFormat="1" ht="12.75">
      <c r="A24" s="2"/>
      <c r="B24" s="2" t="s">
        <v>216</v>
      </c>
      <c r="C24" s="2"/>
      <c r="D24" s="345">
        <v>16460</v>
      </c>
      <c r="E24" s="24"/>
      <c r="F24" s="24"/>
      <c r="G24" s="24"/>
      <c r="H24" s="24"/>
      <c r="I24" s="24"/>
      <c r="J24" s="24"/>
      <c r="K24" s="24"/>
      <c r="L24" s="24"/>
    </row>
    <row r="25" spans="1:12" s="1" customFormat="1" ht="12.75">
      <c r="A25" s="2"/>
      <c r="B25" s="2" t="s">
        <v>202</v>
      </c>
      <c r="C25" s="2"/>
      <c r="D25" s="347">
        <v>16403</v>
      </c>
      <c r="E25" s="119" t="s">
        <v>86</v>
      </c>
      <c r="F25" s="2"/>
      <c r="G25" s="2"/>
      <c r="H25" s="2"/>
      <c r="I25" s="2"/>
      <c r="J25" s="2"/>
      <c r="K25" s="2"/>
      <c r="L25" s="2"/>
    </row>
    <row r="26" spans="1:12" s="1" customFormat="1" ht="12.75">
      <c r="A26" s="24"/>
      <c r="B26" s="24"/>
      <c r="C26" s="24"/>
      <c r="D26" s="346">
        <f>SUM(D24:D25)</f>
        <v>32863</v>
      </c>
      <c r="E26" s="2"/>
      <c r="F26" s="2"/>
      <c r="G26" s="2"/>
      <c r="H26" s="2"/>
      <c r="I26" s="2"/>
      <c r="J26" s="2"/>
      <c r="K26" s="2"/>
      <c r="L26" s="2"/>
    </row>
    <row r="27" spans="4:12" s="1" customFormat="1" ht="12.75">
      <c r="D27" s="2"/>
      <c r="E27" s="2"/>
      <c r="F27" s="2"/>
      <c r="G27" s="2"/>
      <c r="H27" s="2"/>
      <c r="I27" s="2"/>
      <c r="J27" s="2"/>
      <c r="K27" s="2"/>
      <c r="L27" s="2"/>
    </row>
    <row r="28" spans="4:12" s="1" customFormat="1" ht="12.75">
      <c r="D28" s="2"/>
      <c r="E28" s="2"/>
      <c r="F28" s="2"/>
      <c r="G28" s="2"/>
      <c r="H28" s="2"/>
      <c r="I28" s="2"/>
      <c r="J28" s="2"/>
      <c r="K28" s="2"/>
      <c r="L28" s="2"/>
    </row>
    <row r="29" spans="4:12" s="1" customFormat="1" ht="12.75">
      <c r="D29" s="2"/>
      <c r="E29" s="2"/>
      <c r="F29" s="2"/>
      <c r="G29" s="2"/>
      <c r="H29" s="2"/>
      <c r="I29" s="2"/>
      <c r="J29" s="2"/>
      <c r="K29" s="2"/>
      <c r="L29" s="2"/>
    </row>
  </sheetData>
  <mergeCells count="4">
    <mergeCell ref="D3:L3"/>
    <mergeCell ref="B4:C5"/>
    <mergeCell ref="E4:H4"/>
    <mergeCell ref="I4:L4"/>
  </mergeCells>
  <printOptions horizontalCentered="1"/>
  <pageMargins left="0.4" right="0.31496062992125984" top="0.48" bottom="0.24" header="0.1968503937007874" footer="0.16"/>
  <pageSetup horizontalDpi="600" verticalDpi="600" orientation="landscape" paperSize="9" scale="85" r:id="rId1"/>
  <headerFooter alignWithMargins="0">
    <oddHeader>&amp;L&amp;"Arial CE,kurzíva\&amp;11Osnova rozpočtu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D37" sqref="D37"/>
    </sheetView>
  </sheetViews>
  <sheetFormatPr defaultColWidth="9.00390625" defaultRowHeight="12.75"/>
  <cols>
    <col min="1" max="1" width="6.25390625" style="190" customWidth="1"/>
    <col min="2" max="2" width="39.375" style="190" customWidth="1"/>
    <col min="3" max="5" width="13.75390625" style="190" customWidth="1"/>
    <col min="6" max="16384" width="9.125" style="190" customWidth="1"/>
  </cols>
  <sheetData>
    <row r="1" ht="12.75">
      <c r="A1" s="190" t="s">
        <v>186</v>
      </c>
    </row>
    <row r="2" ht="15.75">
      <c r="A2" s="191" t="s">
        <v>213</v>
      </c>
    </row>
    <row r="5" ht="13.5" thickBot="1"/>
    <row r="6" spans="1:5" ht="15" customHeight="1">
      <c r="A6" s="192" t="s">
        <v>187</v>
      </c>
      <c r="B6" s="193" t="s">
        <v>188</v>
      </c>
      <c r="C6" s="194" t="s">
        <v>22</v>
      </c>
      <c r="D6" s="192" t="s">
        <v>189</v>
      </c>
      <c r="E6" s="195" t="s">
        <v>190</v>
      </c>
    </row>
    <row r="7" spans="1:5" ht="15" customHeight="1" thickBot="1">
      <c r="A7" s="196"/>
      <c r="B7" s="197"/>
      <c r="C7" s="198">
        <v>1</v>
      </c>
      <c r="D7" s="199">
        <v>2</v>
      </c>
      <c r="E7" s="200">
        <v>3</v>
      </c>
    </row>
    <row r="8" spans="1:5" ht="16.5" customHeight="1">
      <c r="A8" s="201">
        <v>1</v>
      </c>
      <c r="B8" s="202" t="s">
        <v>191</v>
      </c>
      <c r="C8" s="203">
        <v>68978</v>
      </c>
      <c r="D8" s="342">
        <v>68978</v>
      </c>
      <c r="E8" s="204"/>
    </row>
    <row r="9" spans="1:5" ht="16.5" customHeight="1">
      <c r="A9" s="205">
        <v>2</v>
      </c>
      <c r="B9" s="206" t="s">
        <v>192</v>
      </c>
      <c r="C9" s="207">
        <f>SUM(D9:E9)</f>
        <v>29637</v>
      </c>
      <c r="D9" s="208">
        <f>69815-D8</f>
        <v>837</v>
      </c>
      <c r="E9" s="209">
        <f>28800</f>
        <v>28800</v>
      </c>
    </row>
    <row r="10" spans="1:5" ht="16.5" customHeight="1">
      <c r="A10" s="205">
        <v>3</v>
      </c>
      <c r="B10" s="206" t="s">
        <v>193</v>
      </c>
      <c r="C10" s="207">
        <f>SUM(D10:E10)</f>
        <v>24940</v>
      </c>
      <c r="D10" s="208"/>
      <c r="E10" s="209">
        <v>24940</v>
      </c>
    </row>
    <row r="11" spans="1:5" ht="16.5" customHeight="1" thickBot="1">
      <c r="A11" s="201">
        <v>4</v>
      </c>
      <c r="B11" s="202" t="s">
        <v>194</v>
      </c>
      <c r="C11" s="207">
        <f>SUM(D11:E11)</f>
        <v>51430</v>
      </c>
      <c r="D11" s="210"/>
      <c r="E11" s="360">
        <v>51430</v>
      </c>
    </row>
    <row r="12" spans="1:5" ht="16.5" customHeight="1" thickBot="1">
      <c r="A12" s="211">
        <v>5</v>
      </c>
      <c r="B12" s="212" t="s">
        <v>22</v>
      </c>
      <c r="C12" s="213">
        <f>SUM(C8:C11)</f>
        <v>174985</v>
      </c>
      <c r="D12" s="214">
        <f>SUM(D8:D11)</f>
        <v>69815</v>
      </c>
      <c r="E12" s="215">
        <f>SUM(E8:E11)</f>
        <v>105170</v>
      </c>
    </row>
    <row r="13" spans="2:4" s="253" customFormat="1" ht="11.25">
      <c r="B13" s="252" t="s">
        <v>268</v>
      </c>
      <c r="D13" s="341">
        <f>23960</f>
        <v>23960</v>
      </c>
    </row>
    <row r="14" spans="2:4" s="253" customFormat="1" ht="11.25">
      <c r="B14" s="252" t="s">
        <v>267</v>
      </c>
      <c r="D14" s="341">
        <f>SUM(D12:D13)</f>
        <v>93775</v>
      </c>
    </row>
  </sheetData>
  <printOptions/>
  <pageMargins left="0.75" right="0.5" top="0.64" bottom="1" header="0.4921259845" footer="0.492125984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B38" sqref="B38"/>
    </sheetView>
  </sheetViews>
  <sheetFormatPr defaultColWidth="9.00390625" defaultRowHeight="12.75"/>
  <cols>
    <col min="1" max="1" width="4.625" style="190" customWidth="1"/>
    <col min="2" max="2" width="9.125" style="190" customWidth="1"/>
    <col min="3" max="3" width="8.375" style="190" customWidth="1"/>
    <col min="4" max="4" width="10.00390625" style="190" customWidth="1"/>
    <col min="5" max="5" width="8.875" style="190" customWidth="1"/>
    <col min="6" max="6" width="9.00390625" style="190" customWidth="1"/>
    <col min="7" max="7" width="9.375" style="190" customWidth="1"/>
    <col min="8" max="8" width="2.75390625" style="190" customWidth="1"/>
    <col min="9" max="9" width="10.375" style="190" customWidth="1"/>
    <col min="10" max="10" width="10.00390625" style="190" customWidth="1"/>
    <col min="11" max="16384" width="9.125" style="190" customWidth="1"/>
  </cols>
  <sheetData>
    <row r="1" ht="12.75">
      <c r="A1" s="190" t="s">
        <v>186</v>
      </c>
    </row>
    <row r="2" ht="12.75">
      <c r="A2" s="217" t="s">
        <v>195</v>
      </c>
    </row>
    <row r="4" ht="12.75">
      <c r="F4" s="218"/>
    </row>
    <row r="5" spans="1:10" ht="12.75" customHeight="1">
      <c r="A5" s="219"/>
      <c r="B5" s="220"/>
      <c r="C5" s="221"/>
      <c r="D5" s="221"/>
      <c r="E5" s="376" t="s">
        <v>196</v>
      </c>
      <c r="F5" s="376"/>
      <c r="G5" s="377"/>
      <c r="I5" s="378" t="s">
        <v>197</v>
      </c>
      <c r="J5" s="378" t="s">
        <v>198</v>
      </c>
    </row>
    <row r="6" spans="1:10" ht="48">
      <c r="A6" s="222" t="s">
        <v>54</v>
      </c>
      <c r="B6" s="223"/>
      <c r="C6" s="224" t="s">
        <v>199</v>
      </c>
      <c r="D6" s="224" t="s">
        <v>200</v>
      </c>
      <c r="E6" s="225" t="s">
        <v>201</v>
      </c>
      <c r="F6" s="226" t="s">
        <v>202</v>
      </c>
      <c r="G6" s="227" t="s">
        <v>203</v>
      </c>
      <c r="H6" s="228"/>
      <c r="I6" s="379"/>
      <c r="J6" s="379"/>
    </row>
    <row r="7" spans="1:10" s="233" customFormat="1" ht="12.75">
      <c r="A7" s="229"/>
      <c r="B7" s="230"/>
      <c r="C7" s="231">
        <v>1</v>
      </c>
      <c r="D7" s="231">
        <v>2</v>
      </c>
      <c r="E7" s="230">
        <v>3</v>
      </c>
      <c r="F7" s="231">
        <v>4</v>
      </c>
      <c r="G7" s="232">
        <v>5</v>
      </c>
      <c r="I7" s="231">
        <v>6</v>
      </c>
      <c r="J7" s="231">
        <v>7</v>
      </c>
    </row>
    <row r="8" spans="1:10" ht="15" customHeight="1">
      <c r="A8" s="234">
        <v>11</v>
      </c>
      <c r="B8" s="202" t="s">
        <v>55</v>
      </c>
      <c r="C8" s="235">
        <v>11563</v>
      </c>
      <c r="D8" s="235">
        <v>27908</v>
      </c>
      <c r="E8" s="236">
        <v>1103</v>
      </c>
      <c r="F8" s="351">
        <v>8420</v>
      </c>
      <c r="G8" s="237">
        <f aca="true" t="shared" si="0" ref="G8:G28">SUM(E8:F8)</f>
        <v>9523</v>
      </c>
      <c r="H8" s="216"/>
      <c r="I8" s="235"/>
      <c r="J8" s="235"/>
    </row>
    <row r="9" spans="1:10" ht="15" customHeight="1">
      <c r="A9" s="238">
        <v>21</v>
      </c>
      <c r="B9" s="239" t="s">
        <v>56</v>
      </c>
      <c r="C9" s="240">
        <v>2444</v>
      </c>
      <c r="D9" s="240">
        <v>7913</v>
      </c>
      <c r="E9" s="241">
        <v>3155</v>
      </c>
      <c r="F9" s="352">
        <v>4153</v>
      </c>
      <c r="G9" s="242">
        <f t="shared" si="0"/>
        <v>7308</v>
      </c>
      <c r="H9" s="216"/>
      <c r="I9" s="240"/>
      <c r="J9" s="240"/>
    </row>
    <row r="10" spans="1:10" ht="15" customHeight="1">
      <c r="A10" s="238">
        <v>22</v>
      </c>
      <c r="B10" s="239" t="s">
        <v>57</v>
      </c>
      <c r="C10" s="240">
        <v>1271</v>
      </c>
      <c r="D10" s="240">
        <v>5980</v>
      </c>
      <c r="E10" s="241">
        <v>5981</v>
      </c>
      <c r="F10" s="352">
        <v>3789</v>
      </c>
      <c r="G10" s="242">
        <f t="shared" si="0"/>
        <v>9770</v>
      </c>
      <c r="H10" s="216"/>
      <c r="I10" s="240"/>
      <c r="J10" s="240"/>
    </row>
    <row r="11" spans="1:10" ht="15" customHeight="1">
      <c r="A11" s="238">
        <v>23</v>
      </c>
      <c r="B11" s="239" t="s">
        <v>58</v>
      </c>
      <c r="C11" s="240">
        <v>1770</v>
      </c>
      <c r="D11" s="240">
        <v>3793</v>
      </c>
      <c r="E11" s="241">
        <v>2053</v>
      </c>
      <c r="F11" s="352">
        <v>2302</v>
      </c>
      <c r="G11" s="242">
        <f t="shared" si="0"/>
        <v>4355</v>
      </c>
      <c r="H11" s="216"/>
      <c r="I11" s="240"/>
      <c r="J11" s="240"/>
    </row>
    <row r="12" spans="1:10" ht="15" customHeight="1">
      <c r="A12" s="238">
        <v>31</v>
      </c>
      <c r="B12" s="239" t="s">
        <v>59</v>
      </c>
      <c r="C12" s="240">
        <v>17707</v>
      </c>
      <c r="D12" s="240">
        <v>23963</v>
      </c>
      <c r="E12" s="241">
        <v>1028</v>
      </c>
      <c r="F12" s="352">
        <v>2893</v>
      </c>
      <c r="G12" s="242">
        <f t="shared" si="0"/>
        <v>3921</v>
      </c>
      <c r="H12" s="216"/>
      <c r="I12" s="240"/>
      <c r="J12" s="240"/>
    </row>
    <row r="13" spans="1:10" ht="15" customHeight="1">
      <c r="A13" s="238">
        <v>33</v>
      </c>
      <c r="B13" s="239" t="s">
        <v>60</v>
      </c>
      <c r="C13" s="240">
        <v>2087</v>
      </c>
      <c r="D13" s="240">
        <v>13567</v>
      </c>
      <c r="E13" s="241">
        <v>342</v>
      </c>
      <c r="F13" s="352">
        <v>1866</v>
      </c>
      <c r="G13" s="242">
        <f t="shared" si="0"/>
        <v>2208</v>
      </c>
      <c r="H13" s="216"/>
      <c r="I13" s="240"/>
      <c r="J13" s="240"/>
    </row>
    <row r="14" spans="1:10" ht="15" customHeight="1">
      <c r="A14" s="238">
        <v>41</v>
      </c>
      <c r="B14" s="239" t="s">
        <v>61</v>
      </c>
      <c r="C14" s="240">
        <v>1598</v>
      </c>
      <c r="D14" s="240">
        <v>3886</v>
      </c>
      <c r="E14" s="241">
        <v>3886</v>
      </c>
      <c r="F14" s="352">
        <v>3168</v>
      </c>
      <c r="G14" s="242">
        <f t="shared" si="0"/>
        <v>7054</v>
      </c>
      <c r="H14" s="216"/>
      <c r="I14" s="240"/>
      <c r="J14" s="240"/>
    </row>
    <row r="15" spans="1:10" ht="15" customHeight="1">
      <c r="A15" s="238">
        <v>51</v>
      </c>
      <c r="B15" s="239" t="s">
        <v>62</v>
      </c>
      <c r="C15" s="240">
        <v>938</v>
      </c>
      <c r="D15" s="240">
        <v>1399</v>
      </c>
      <c r="E15" s="241">
        <v>350</v>
      </c>
      <c r="F15" s="352">
        <v>610</v>
      </c>
      <c r="G15" s="242">
        <f t="shared" si="0"/>
        <v>960</v>
      </c>
      <c r="H15" s="216"/>
      <c r="I15" s="240"/>
      <c r="J15" s="240"/>
    </row>
    <row r="16" spans="1:10" ht="15" customHeight="1">
      <c r="A16" s="238">
        <v>56</v>
      </c>
      <c r="B16" s="239" t="s">
        <v>63</v>
      </c>
      <c r="C16" s="240">
        <v>1770</v>
      </c>
      <c r="D16" s="240">
        <v>6362</v>
      </c>
      <c r="E16" s="241">
        <v>2452</v>
      </c>
      <c r="F16" s="352">
        <v>1407</v>
      </c>
      <c r="G16" s="242">
        <f t="shared" si="0"/>
        <v>3859</v>
      </c>
      <c r="H16" s="216"/>
      <c r="I16" s="240"/>
      <c r="J16" s="240"/>
    </row>
    <row r="17" spans="1:10" ht="15" customHeight="1">
      <c r="A17" s="238">
        <v>81</v>
      </c>
      <c r="B17" s="239" t="s">
        <v>64</v>
      </c>
      <c r="C17" s="240">
        <v>5379</v>
      </c>
      <c r="D17" s="240">
        <v>19646</v>
      </c>
      <c r="E17" s="241">
        <v>6031</v>
      </c>
      <c r="F17" s="352">
        <f>0.9*2820</f>
        <v>2538</v>
      </c>
      <c r="G17" s="242">
        <f t="shared" si="0"/>
        <v>8569</v>
      </c>
      <c r="H17" s="216"/>
      <c r="I17" s="240"/>
      <c r="J17" s="240"/>
    </row>
    <row r="18" spans="1:10" ht="15" customHeight="1">
      <c r="A18" s="238">
        <v>82</v>
      </c>
      <c r="B18" s="239" t="s">
        <v>204</v>
      </c>
      <c r="C18" s="240"/>
      <c r="D18" s="240"/>
      <c r="E18" s="241"/>
      <c r="F18" s="361">
        <v>4</v>
      </c>
      <c r="G18" s="242">
        <f t="shared" si="0"/>
        <v>4</v>
      </c>
      <c r="H18" s="216"/>
      <c r="I18" s="240"/>
      <c r="J18" s="240"/>
    </row>
    <row r="19" spans="1:10" ht="15" customHeight="1">
      <c r="A19" s="238">
        <v>83</v>
      </c>
      <c r="B19" s="239" t="s">
        <v>65</v>
      </c>
      <c r="C19" s="240">
        <v>396</v>
      </c>
      <c r="D19" s="240">
        <v>223</v>
      </c>
      <c r="E19" s="241">
        <v>223</v>
      </c>
      <c r="F19" s="352">
        <v>273</v>
      </c>
      <c r="G19" s="242">
        <f t="shared" si="0"/>
        <v>496</v>
      </c>
      <c r="H19" s="216"/>
      <c r="I19" s="240"/>
      <c r="J19" s="240"/>
    </row>
    <row r="20" spans="1:10" ht="15" customHeight="1">
      <c r="A20" s="238">
        <v>84</v>
      </c>
      <c r="B20" s="239" t="s">
        <v>66</v>
      </c>
      <c r="C20" s="240">
        <v>64</v>
      </c>
      <c r="D20" s="240">
        <v>41</v>
      </c>
      <c r="E20" s="241">
        <v>41</v>
      </c>
      <c r="F20" s="361">
        <v>96</v>
      </c>
      <c r="G20" s="242">
        <f t="shared" si="0"/>
        <v>137</v>
      </c>
      <c r="H20" s="216"/>
      <c r="I20" s="240"/>
      <c r="J20" s="240"/>
    </row>
    <row r="21" spans="1:10" ht="15" customHeight="1">
      <c r="A21" s="238">
        <v>85</v>
      </c>
      <c r="B21" s="239" t="s">
        <v>205</v>
      </c>
      <c r="C21" s="240">
        <v>153</v>
      </c>
      <c r="D21" s="240">
        <v>0</v>
      </c>
      <c r="E21" s="241"/>
      <c r="F21" s="361">
        <v>144</v>
      </c>
      <c r="G21" s="242">
        <f t="shared" si="0"/>
        <v>144</v>
      </c>
      <c r="H21" s="216"/>
      <c r="I21" s="240"/>
      <c r="J21" s="240"/>
    </row>
    <row r="22" spans="1:10" ht="15" customHeight="1">
      <c r="A22" s="238">
        <v>92</v>
      </c>
      <c r="B22" s="239" t="s">
        <v>67</v>
      </c>
      <c r="C22" s="240">
        <v>19690</v>
      </c>
      <c r="D22" s="240">
        <v>1587</v>
      </c>
      <c r="E22" s="241">
        <v>1406</v>
      </c>
      <c r="F22" s="352">
        <f>0.9*3137</f>
        <v>2823.3</v>
      </c>
      <c r="G22" s="242">
        <f t="shared" si="0"/>
        <v>4229.3</v>
      </c>
      <c r="H22" s="216"/>
      <c r="I22" s="240"/>
      <c r="J22" s="240"/>
    </row>
    <row r="23" spans="1:10" ht="15" customHeight="1">
      <c r="A23" s="238">
        <v>94</v>
      </c>
      <c r="B23" s="239" t="s">
        <v>206</v>
      </c>
      <c r="C23" s="240">
        <v>393</v>
      </c>
      <c r="D23" s="240">
        <v>1168</v>
      </c>
      <c r="E23" s="241">
        <v>59</v>
      </c>
      <c r="F23" s="352">
        <f>0.9*25</f>
        <v>22.5</v>
      </c>
      <c r="G23" s="242">
        <f t="shared" si="0"/>
        <v>81.5</v>
      </c>
      <c r="H23" s="216"/>
      <c r="I23" s="240"/>
      <c r="J23" s="240"/>
    </row>
    <row r="24" spans="1:10" ht="15" customHeight="1">
      <c r="A24" s="238">
        <v>96</v>
      </c>
      <c r="B24" s="239" t="s">
        <v>68</v>
      </c>
      <c r="C24" s="240">
        <v>58</v>
      </c>
      <c r="D24" s="240">
        <v>224</v>
      </c>
      <c r="E24" s="241">
        <v>101</v>
      </c>
      <c r="F24" s="352">
        <f>0.9*85</f>
        <v>76.5</v>
      </c>
      <c r="G24" s="242">
        <f t="shared" si="0"/>
        <v>177.5</v>
      </c>
      <c r="H24" s="216"/>
      <c r="I24" s="240"/>
      <c r="J24" s="240"/>
    </row>
    <row r="25" spans="1:10" ht="15" customHeight="1">
      <c r="A25" s="238">
        <v>97</v>
      </c>
      <c r="B25" s="239" t="s">
        <v>69</v>
      </c>
      <c r="C25" s="240">
        <v>71</v>
      </c>
      <c r="D25" s="240">
        <v>1350</v>
      </c>
      <c r="E25" s="241">
        <v>619</v>
      </c>
      <c r="F25" s="361">
        <f>0.9*491</f>
        <v>441.90000000000003</v>
      </c>
      <c r="G25" s="242">
        <f t="shared" si="0"/>
        <v>1060.9</v>
      </c>
      <c r="H25" s="216"/>
      <c r="I25" s="240"/>
      <c r="J25" s="240"/>
    </row>
    <row r="26" spans="1:10" ht="15" customHeight="1">
      <c r="A26" s="238">
        <v>99</v>
      </c>
      <c r="B26" s="239" t="s">
        <v>70</v>
      </c>
      <c r="C26" s="240">
        <v>1626</v>
      </c>
      <c r="D26" s="240">
        <v>27233</v>
      </c>
      <c r="E26" s="241">
        <v>16460</v>
      </c>
      <c r="F26" s="353">
        <v>16403</v>
      </c>
      <c r="G26" s="242">
        <f t="shared" si="0"/>
        <v>32863</v>
      </c>
      <c r="H26" s="216"/>
      <c r="I26" s="240"/>
      <c r="J26" s="240"/>
    </row>
    <row r="27" spans="1:10" ht="15" customHeight="1">
      <c r="A27" s="243"/>
      <c r="B27" s="244" t="s">
        <v>207</v>
      </c>
      <c r="C27" s="245"/>
      <c r="D27" s="245">
        <v>57832</v>
      </c>
      <c r="E27" s="246"/>
      <c r="F27" s="354"/>
      <c r="G27" s="242">
        <f t="shared" si="0"/>
        <v>0</v>
      </c>
      <c r="H27" s="216"/>
      <c r="I27" s="245"/>
      <c r="J27" s="245"/>
    </row>
    <row r="28" spans="1:10" ht="15" customHeight="1">
      <c r="A28" s="243"/>
      <c r="B28" s="244" t="s">
        <v>214</v>
      </c>
      <c r="C28" s="245"/>
      <c r="D28" s="245">
        <v>36036</v>
      </c>
      <c r="E28" s="246"/>
      <c r="F28" s="354"/>
      <c r="G28" s="237">
        <f t="shared" si="0"/>
        <v>0</v>
      </c>
      <c r="H28" s="216"/>
      <c r="I28" s="247">
        <f>C29</f>
        <v>68978</v>
      </c>
      <c r="J28" s="247">
        <v>2762</v>
      </c>
    </row>
    <row r="29" spans="1:10" ht="15" customHeight="1">
      <c r="A29" s="248" t="s">
        <v>208</v>
      </c>
      <c r="B29" s="206" t="s">
        <v>22</v>
      </c>
      <c r="C29" s="249">
        <f>SUM(C8:C28)</f>
        <v>68978</v>
      </c>
      <c r="D29" s="249">
        <f>SUM(D8:D28)</f>
        <v>240111</v>
      </c>
      <c r="E29" s="249">
        <f>SUM(E8:E28)</f>
        <v>45290</v>
      </c>
      <c r="F29" s="355">
        <f>SUM(F8:F28)</f>
        <v>51430.200000000004</v>
      </c>
      <c r="G29" s="250">
        <f>SUM(G8:G28)</f>
        <v>96720.20000000001</v>
      </c>
      <c r="H29" s="216"/>
      <c r="I29" s="250">
        <f>SUM(I8:I28)</f>
        <v>68978</v>
      </c>
      <c r="J29" s="250">
        <f>SUM(J8:J28)</f>
        <v>2762</v>
      </c>
    </row>
    <row r="30" spans="1:2" s="253" customFormat="1" ht="11.25">
      <c r="A30" s="251" t="s">
        <v>209</v>
      </c>
      <c r="B30" s="252" t="s">
        <v>210</v>
      </c>
    </row>
    <row r="32" spans="2:7" s="356" customFormat="1" ht="12">
      <c r="B32" s="356" t="s">
        <v>211</v>
      </c>
      <c r="C32" s="357">
        <f>SUM(C8:C16)</f>
        <v>41148</v>
      </c>
      <c r="D32" s="357">
        <f>SUM(D8:D16)</f>
        <v>94771</v>
      </c>
      <c r="E32" s="357">
        <f>SUM(E8:E16)</f>
        <v>20350</v>
      </c>
      <c r="F32" s="357">
        <f>SUM(F8:F16)</f>
        <v>28608</v>
      </c>
      <c r="G32" s="357">
        <f>SUM(G8:G16)</f>
        <v>48958</v>
      </c>
    </row>
    <row r="33" spans="2:7" s="356" customFormat="1" ht="12">
      <c r="B33" s="356" t="s">
        <v>212</v>
      </c>
      <c r="C33" s="357">
        <f>SUM(C17:C28)</f>
        <v>27830</v>
      </c>
      <c r="D33" s="357">
        <f>SUM(D17:D28)</f>
        <v>145340</v>
      </c>
      <c r="E33" s="357">
        <f>SUM(E17:E28)</f>
        <v>24940</v>
      </c>
      <c r="F33" s="357">
        <f>SUM(F17:F28)</f>
        <v>22822.2</v>
      </c>
      <c r="G33" s="357">
        <f>SUM(G17:G28)</f>
        <v>47762.2</v>
      </c>
    </row>
  </sheetData>
  <mergeCells count="3">
    <mergeCell ref="E5:G5"/>
    <mergeCell ref="I5:I6"/>
    <mergeCell ref="J5:J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Y471"/>
  <sheetViews>
    <sheetView workbookViewId="0" topLeftCell="A1">
      <pane ySplit="5" topLeftCell="BM6" activePane="bottomLeft" state="frozen"/>
      <selection pane="topLeft" activeCell="G20" sqref="G20"/>
      <selection pane="bottomLeft" activeCell="G20" sqref="G20"/>
    </sheetView>
  </sheetViews>
  <sheetFormatPr defaultColWidth="9.00390625" defaultRowHeight="12.75" outlineLevelRow="1" outlineLevelCol="1"/>
  <cols>
    <col min="1" max="1" width="7.875" style="134" customWidth="1"/>
    <col min="2" max="2" width="52.125" style="156" customWidth="1"/>
    <col min="3" max="3" width="14.25390625" style="156" customWidth="1" outlineLevel="1"/>
    <col min="4" max="4" width="9.625" style="260" bestFit="1" customWidth="1" outlineLevel="1"/>
    <col min="5" max="5" width="9.375" style="260" bestFit="1" customWidth="1" outlineLevel="1"/>
    <col min="6" max="6" width="5.875" style="254" bestFit="1" customWidth="1" outlineLevel="1"/>
    <col min="7" max="7" width="10.625" style="173" customWidth="1" outlineLevel="1"/>
    <col min="8" max="8" width="8.875" style="173" bestFit="1" customWidth="1" outlineLevel="1"/>
    <col min="9" max="9" width="9.875" style="173" bestFit="1" customWidth="1" outlineLevel="1"/>
    <col min="10" max="10" width="7.125" style="173" bestFit="1" customWidth="1" outlineLevel="1"/>
    <col min="11" max="11" width="54.875" style="187" hidden="1" customWidth="1" outlineLevel="1"/>
    <col min="12" max="12" width="0.2421875" style="152" customWidth="1" collapsed="1"/>
    <col min="13" max="13" width="4.00390625" style="152" hidden="1" customWidth="1" outlineLevel="1"/>
    <col min="14" max="14" width="4.00390625" style="136" hidden="1" customWidth="1" outlineLevel="1"/>
    <col min="15" max="15" width="12.375" style="136" hidden="1" customWidth="1" outlineLevel="1"/>
    <col min="16" max="16" width="9.375" style="153" hidden="1" customWidth="1" outlineLevel="1"/>
    <col min="17" max="17" width="13.25390625" style="134" hidden="1" customWidth="1" outlineLevel="1"/>
    <col min="18" max="18" width="9.375" style="134" hidden="1" customWidth="1" outlineLevel="1"/>
    <col min="19" max="19" width="12.625" style="134" hidden="1" customWidth="1" outlineLevel="1"/>
    <col min="20" max="20" width="10.00390625" style="134" hidden="1" customWidth="1" outlineLevel="1"/>
    <col min="21" max="21" width="11.875" style="153" hidden="1" customWidth="1" outlineLevel="1"/>
    <col min="22" max="22" width="13.125" style="134" hidden="1" customWidth="1" outlineLevel="1"/>
    <col min="23" max="23" width="17.25390625" style="134" hidden="1" customWidth="1" outlineLevel="1"/>
    <col min="24" max="24" width="9.875" style="138" hidden="1" customWidth="1" outlineLevel="1"/>
    <col min="25" max="25" width="13.75390625" style="138" hidden="1" customWidth="1" outlineLevel="1"/>
    <col min="26" max="26" width="10.375" style="134" bestFit="1" customWidth="1" collapsed="1"/>
    <col min="27" max="27" width="9.75390625" style="134" bestFit="1" customWidth="1"/>
    <col min="28" max="28" width="9.125" style="134" customWidth="1"/>
    <col min="29" max="29" width="9.75390625" style="134" bestFit="1" customWidth="1"/>
    <col min="30" max="16384" width="9.125" style="134" customWidth="1"/>
  </cols>
  <sheetData>
    <row r="1" spans="1:25" s="125" customFormat="1" ht="12.75" outlineLevel="1">
      <c r="A1" s="125" t="s">
        <v>175</v>
      </c>
      <c r="B1" s="155"/>
      <c r="C1" s="155"/>
      <c r="D1" s="120"/>
      <c r="E1" s="120"/>
      <c r="F1" s="254"/>
      <c r="G1" s="167"/>
      <c r="H1" s="167"/>
      <c r="I1" s="167"/>
      <c r="J1" s="167"/>
      <c r="K1" s="120"/>
      <c r="L1" s="383"/>
      <c r="M1" s="132"/>
      <c r="N1" s="133"/>
      <c r="O1" s="121"/>
      <c r="P1" s="122"/>
      <c r="Q1" s="123" t="s">
        <v>87</v>
      </c>
      <c r="R1" s="123"/>
      <c r="S1" s="124"/>
      <c r="T1" s="125" t="s">
        <v>88</v>
      </c>
      <c r="U1" s="126"/>
      <c r="V1" s="127"/>
      <c r="W1" s="125" t="s">
        <v>89</v>
      </c>
      <c r="X1" s="128"/>
      <c r="Y1" s="129" t="s">
        <v>90</v>
      </c>
    </row>
    <row r="2" spans="4:21" ht="13.5" outlineLevel="1" thickBot="1">
      <c r="D2" s="256"/>
      <c r="E2" s="130"/>
      <c r="F2" s="303"/>
      <c r="G2" s="168"/>
      <c r="H2" s="168"/>
      <c r="I2" s="168"/>
      <c r="J2" s="168"/>
      <c r="K2" s="130"/>
      <c r="L2" s="384"/>
      <c r="M2" s="135"/>
      <c r="O2" s="139"/>
      <c r="P2" s="137"/>
      <c r="U2" s="137"/>
    </row>
    <row r="3" spans="1:25" ht="14.25" customHeight="1">
      <c r="A3" s="385" t="s">
        <v>176</v>
      </c>
      <c r="B3" s="157"/>
      <c r="C3" s="165"/>
      <c r="D3" s="257" t="s">
        <v>183</v>
      </c>
      <c r="E3" s="261"/>
      <c r="F3" s="304"/>
      <c r="G3" s="397" t="s">
        <v>178</v>
      </c>
      <c r="H3" s="398"/>
      <c r="I3" s="399"/>
      <c r="J3" s="400"/>
      <c r="K3" s="387" t="s">
        <v>73</v>
      </c>
      <c r="L3" s="384"/>
      <c r="M3" s="392" t="s">
        <v>91</v>
      </c>
      <c r="N3" s="141"/>
      <c r="O3" s="142"/>
      <c r="P3" s="394" t="s">
        <v>92</v>
      </c>
      <c r="Q3" s="395"/>
      <c r="R3" s="395"/>
      <c r="S3" s="396"/>
      <c r="T3" s="131" t="s">
        <v>93</v>
      </c>
      <c r="U3" s="394" t="s">
        <v>94</v>
      </c>
      <c r="V3" s="395" t="s">
        <v>94</v>
      </c>
      <c r="W3" s="396" t="s">
        <v>94</v>
      </c>
      <c r="X3" s="390" t="s">
        <v>95</v>
      </c>
      <c r="Y3" s="391"/>
    </row>
    <row r="4" spans="1:25" ht="18" customHeight="1">
      <c r="A4" s="359"/>
      <c r="B4" s="175"/>
      <c r="C4" s="176"/>
      <c r="D4" s="258"/>
      <c r="E4" s="262"/>
      <c r="F4" s="305"/>
      <c r="G4" s="300" t="s">
        <v>234</v>
      </c>
      <c r="H4" s="300" t="s">
        <v>235</v>
      </c>
      <c r="I4" s="301" t="s">
        <v>181</v>
      </c>
      <c r="J4" s="302" t="s">
        <v>181</v>
      </c>
      <c r="K4" s="388"/>
      <c r="L4" s="384"/>
      <c r="M4" s="392"/>
      <c r="N4" s="177"/>
      <c r="O4" s="178"/>
      <c r="P4" s="179"/>
      <c r="Q4" s="140"/>
      <c r="R4" s="140"/>
      <c r="S4" s="140"/>
      <c r="T4" s="180"/>
      <c r="U4" s="179"/>
      <c r="V4" s="140"/>
      <c r="W4" s="181"/>
      <c r="X4" s="182"/>
      <c r="Y4" s="183"/>
    </row>
    <row r="5" spans="1:25" s="125" customFormat="1" ht="48.75" customHeight="1" thickBot="1">
      <c r="A5" s="386"/>
      <c r="B5" s="158" t="s">
        <v>71</v>
      </c>
      <c r="C5" s="166" t="s">
        <v>72</v>
      </c>
      <c r="D5" s="174" t="s">
        <v>182</v>
      </c>
      <c r="E5" s="174" t="s">
        <v>217</v>
      </c>
      <c r="F5" s="306" t="s">
        <v>177</v>
      </c>
      <c r="G5" s="174" t="s">
        <v>233</v>
      </c>
      <c r="H5" s="174" t="s">
        <v>236</v>
      </c>
      <c r="I5" s="174" t="s">
        <v>179</v>
      </c>
      <c r="J5" s="278" t="s">
        <v>180</v>
      </c>
      <c r="K5" s="389"/>
      <c r="L5" s="384"/>
      <c r="M5" s="393"/>
      <c r="N5" s="143" t="s">
        <v>96</v>
      </c>
      <c r="O5" s="144" t="s">
        <v>97</v>
      </c>
      <c r="P5" s="145" t="s">
        <v>98</v>
      </c>
      <c r="Q5" s="146" t="s">
        <v>99</v>
      </c>
      <c r="R5" s="146" t="s">
        <v>100</v>
      </c>
      <c r="S5" s="146" t="s">
        <v>101</v>
      </c>
      <c r="T5" s="146" t="s">
        <v>102</v>
      </c>
      <c r="U5" s="147" t="s">
        <v>98</v>
      </c>
      <c r="V5" s="148" t="s">
        <v>99</v>
      </c>
      <c r="W5" s="149" t="s">
        <v>101</v>
      </c>
      <c r="X5" s="150" t="s">
        <v>103</v>
      </c>
      <c r="Y5" s="151" t="s">
        <v>104</v>
      </c>
    </row>
    <row r="6" spans="1:11" ht="12.75">
      <c r="A6" s="382" t="s">
        <v>61</v>
      </c>
      <c r="B6" s="159" t="s">
        <v>105</v>
      </c>
      <c r="C6" s="159" t="s">
        <v>74</v>
      </c>
      <c r="D6" s="259">
        <v>5000000</v>
      </c>
      <c r="E6" s="259">
        <f>D6</f>
        <v>5000000</v>
      </c>
      <c r="F6" s="307" t="s">
        <v>237</v>
      </c>
      <c r="G6" s="169"/>
      <c r="H6" s="169"/>
      <c r="I6" s="169">
        <f>D6</f>
        <v>5000000</v>
      </c>
      <c r="J6" s="279"/>
      <c r="K6" s="274" t="s">
        <v>106</v>
      </c>
    </row>
    <row r="7" spans="1:11" ht="12.75">
      <c r="A7" s="380"/>
      <c r="B7" s="160" t="s">
        <v>107</v>
      </c>
      <c r="C7" s="160" t="s">
        <v>74</v>
      </c>
      <c r="D7" s="185">
        <v>2500000</v>
      </c>
      <c r="E7" s="185">
        <f>D7</f>
        <v>2500000</v>
      </c>
      <c r="F7" s="308" t="s">
        <v>238</v>
      </c>
      <c r="G7" s="170"/>
      <c r="H7" s="170"/>
      <c r="I7" s="170">
        <f>D7</f>
        <v>2500000</v>
      </c>
      <c r="J7" s="280"/>
      <c r="K7" s="275" t="s">
        <v>106</v>
      </c>
    </row>
    <row r="8" spans="1:11" ht="12.75">
      <c r="A8" s="380"/>
      <c r="B8" s="160" t="s">
        <v>108</v>
      </c>
      <c r="C8" s="160" t="s">
        <v>109</v>
      </c>
      <c r="D8" s="185">
        <v>900000</v>
      </c>
      <c r="E8" s="185"/>
      <c r="F8" s="308" t="s">
        <v>239</v>
      </c>
      <c r="G8" s="170"/>
      <c r="H8" s="170"/>
      <c r="I8" s="170"/>
      <c r="J8" s="280"/>
      <c r="K8" s="275" t="s">
        <v>110</v>
      </c>
    </row>
    <row r="9" spans="1:11" ht="22.5">
      <c r="A9" s="380"/>
      <c r="B9" s="161" t="s">
        <v>111</v>
      </c>
      <c r="C9" s="160" t="s">
        <v>74</v>
      </c>
      <c r="D9" s="185">
        <v>350000</v>
      </c>
      <c r="E9" s="185"/>
      <c r="F9" s="308"/>
      <c r="G9" s="170"/>
      <c r="H9" s="170"/>
      <c r="I9" s="170"/>
      <c r="J9" s="280"/>
      <c r="K9" s="275"/>
    </row>
    <row r="10" spans="1:11" ht="12.75">
      <c r="A10" s="380"/>
      <c r="B10" s="160" t="s">
        <v>112</v>
      </c>
      <c r="C10" s="160" t="s">
        <v>74</v>
      </c>
      <c r="D10" s="185">
        <v>850000</v>
      </c>
      <c r="E10" s="185"/>
      <c r="F10" s="308"/>
      <c r="G10" s="170"/>
      <c r="H10" s="170"/>
      <c r="I10" s="170"/>
      <c r="J10" s="280"/>
      <c r="K10" s="275" t="s">
        <v>113</v>
      </c>
    </row>
    <row r="11" spans="1:11" ht="12.75">
      <c r="A11" s="380"/>
      <c r="B11" s="160" t="s">
        <v>114</v>
      </c>
      <c r="C11" s="160"/>
      <c r="D11" s="185">
        <v>1500000</v>
      </c>
      <c r="E11" s="185">
        <f>D11</f>
        <v>1500000</v>
      </c>
      <c r="F11" s="308" t="s">
        <v>240</v>
      </c>
      <c r="G11" s="170"/>
      <c r="H11" s="170"/>
      <c r="I11" s="170">
        <f>D11</f>
        <v>1500000</v>
      </c>
      <c r="J11" s="280"/>
      <c r="K11" s="275"/>
    </row>
    <row r="12" spans="1:11" ht="12.75">
      <c r="A12" s="380"/>
      <c r="B12" s="160" t="s">
        <v>115</v>
      </c>
      <c r="C12" s="160" t="s">
        <v>75</v>
      </c>
      <c r="D12" s="185">
        <v>1700000</v>
      </c>
      <c r="E12" s="185"/>
      <c r="F12" s="308"/>
      <c r="G12" s="170"/>
      <c r="H12" s="170"/>
      <c r="I12" s="170"/>
      <c r="J12" s="280"/>
      <c r="K12" s="275"/>
    </row>
    <row r="13" spans="1:11" ht="12.75">
      <c r="A13" s="380"/>
      <c r="B13" s="160" t="s">
        <v>116</v>
      </c>
      <c r="C13" s="160" t="s">
        <v>75</v>
      </c>
      <c r="D13" s="185">
        <v>110000</v>
      </c>
      <c r="E13" s="185"/>
      <c r="F13" s="308"/>
      <c r="G13" s="170"/>
      <c r="H13" s="170"/>
      <c r="I13" s="170"/>
      <c r="J13" s="280"/>
      <c r="K13" s="275"/>
    </row>
    <row r="14" spans="1:11" ht="12.75">
      <c r="A14" s="380"/>
      <c r="B14" s="160" t="s">
        <v>117</v>
      </c>
      <c r="C14" s="160"/>
      <c r="D14" s="185">
        <v>1500000</v>
      </c>
      <c r="E14" s="185"/>
      <c r="F14" s="308"/>
      <c r="G14" s="170"/>
      <c r="H14" s="170"/>
      <c r="I14" s="170"/>
      <c r="J14" s="280"/>
      <c r="K14" s="275"/>
    </row>
    <row r="15" spans="1:11" ht="12.75">
      <c r="A15" s="380"/>
      <c r="B15" s="160" t="s">
        <v>118</v>
      </c>
      <c r="C15" s="160"/>
      <c r="D15" s="185">
        <v>2000000</v>
      </c>
      <c r="E15" s="185"/>
      <c r="F15" s="308"/>
      <c r="G15" s="170"/>
      <c r="H15" s="170"/>
      <c r="I15" s="170"/>
      <c r="J15" s="280"/>
      <c r="K15" s="275"/>
    </row>
    <row r="16" spans="1:11" ht="12.75">
      <c r="A16" s="380"/>
      <c r="B16" s="161" t="s">
        <v>119</v>
      </c>
      <c r="C16" s="160" t="s">
        <v>76</v>
      </c>
      <c r="D16" s="185">
        <v>1000000</v>
      </c>
      <c r="E16" s="185"/>
      <c r="F16" s="308"/>
      <c r="G16" s="170"/>
      <c r="H16" s="170"/>
      <c r="I16" s="170"/>
      <c r="J16" s="280"/>
      <c r="K16" s="275"/>
    </row>
    <row r="17" spans="1:11" ht="13.5" thickBot="1">
      <c r="A17" s="381"/>
      <c r="B17" s="264" t="s">
        <v>218</v>
      </c>
      <c r="C17" s="265"/>
      <c r="D17" s="266">
        <f>SUM(D6:D16)</f>
        <v>17410000</v>
      </c>
      <c r="E17" s="266">
        <f>SUM(E6:E16)</f>
        <v>9000000</v>
      </c>
      <c r="F17" s="309"/>
      <c r="G17" s="267">
        <f>SUM(G6:G16)</f>
        <v>0</v>
      </c>
      <c r="H17" s="267">
        <f>SUM(H6:H16)</f>
        <v>0</v>
      </c>
      <c r="I17" s="267">
        <f>SUM(I6:I16)</f>
        <v>9000000</v>
      </c>
      <c r="J17" s="281">
        <f>SUM(J6:J16)</f>
        <v>0</v>
      </c>
      <c r="K17" s="268"/>
    </row>
    <row r="18" spans="1:11" ht="12.75">
      <c r="A18" s="382" t="s">
        <v>64</v>
      </c>
      <c r="B18" s="159" t="s">
        <v>120</v>
      </c>
      <c r="C18" s="159" t="s">
        <v>81</v>
      </c>
      <c r="D18" s="259">
        <v>1000000</v>
      </c>
      <c r="E18" s="259"/>
      <c r="F18" s="307"/>
      <c r="G18" s="169"/>
      <c r="H18" s="169"/>
      <c r="I18" s="169"/>
      <c r="J18" s="279"/>
      <c r="K18" s="274" t="s">
        <v>121</v>
      </c>
    </row>
    <row r="19" spans="1:11" ht="12.75" customHeight="1">
      <c r="A19" s="380"/>
      <c r="B19" s="160" t="s">
        <v>122</v>
      </c>
      <c r="C19" s="160"/>
      <c r="D19" s="185">
        <v>8250000</v>
      </c>
      <c r="E19" s="185">
        <f>D19</f>
        <v>8250000</v>
      </c>
      <c r="F19" s="308" t="s">
        <v>241</v>
      </c>
      <c r="G19" s="170">
        <f>D19</f>
        <v>8250000</v>
      </c>
      <c r="H19" s="170"/>
      <c r="I19" s="170"/>
      <c r="J19" s="280"/>
      <c r="K19" s="275"/>
    </row>
    <row r="20" spans="1:11" ht="12.75">
      <c r="A20" s="380"/>
      <c r="B20" s="160" t="s">
        <v>123</v>
      </c>
      <c r="C20" s="160" t="s">
        <v>81</v>
      </c>
      <c r="D20" s="185">
        <v>16000000</v>
      </c>
      <c r="E20" s="185"/>
      <c r="F20" s="308"/>
      <c r="G20" s="170"/>
      <c r="H20" s="170"/>
      <c r="I20" s="170"/>
      <c r="J20" s="280"/>
      <c r="K20" s="276"/>
    </row>
    <row r="21" spans="1:11" ht="12.75">
      <c r="A21" s="380"/>
      <c r="B21" s="160" t="s">
        <v>124</v>
      </c>
      <c r="C21" s="160" t="s">
        <v>125</v>
      </c>
      <c r="D21" s="185">
        <v>10000000</v>
      </c>
      <c r="E21" s="185"/>
      <c r="F21" s="308"/>
      <c r="G21" s="170"/>
      <c r="H21" s="170"/>
      <c r="I21" s="170"/>
      <c r="J21" s="280"/>
      <c r="K21" s="275"/>
    </row>
    <row r="22" spans="1:11" ht="12.75">
      <c r="A22" s="380"/>
      <c r="B22" s="160" t="s">
        <v>126</v>
      </c>
      <c r="C22" s="160" t="s">
        <v>81</v>
      </c>
      <c r="D22" s="185">
        <v>1500000</v>
      </c>
      <c r="E22" s="185">
        <f>D22</f>
        <v>1500000</v>
      </c>
      <c r="F22" s="308" t="s">
        <v>242</v>
      </c>
      <c r="G22" s="170">
        <f>D22</f>
        <v>1500000</v>
      </c>
      <c r="H22" s="170"/>
      <c r="I22" s="170"/>
      <c r="J22" s="280"/>
      <c r="K22" s="275"/>
    </row>
    <row r="23" spans="1:15" ht="12.75">
      <c r="A23" s="380"/>
      <c r="B23" s="160" t="s">
        <v>127</v>
      </c>
      <c r="C23" s="160" t="s">
        <v>82</v>
      </c>
      <c r="D23" s="185">
        <v>10000000</v>
      </c>
      <c r="E23" s="185"/>
      <c r="F23" s="308"/>
      <c r="G23" s="170"/>
      <c r="H23" s="170"/>
      <c r="I23" s="170"/>
      <c r="J23" s="280"/>
      <c r="K23" s="275"/>
      <c r="N23" s="154"/>
      <c r="O23" s="154"/>
    </row>
    <row r="24" spans="1:15" ht="13.5" thickBot="1">
      <c r="A24" s="381"/>
      <c r="B24" s="264" t="s">
        <v>219</v>
      </c>
      <c r="C24" s="265"/>
      <c r="D24" s="269">
        <f>SUM(D18:D23)</f>
        <v>46750000</v>
      </c>
      <c r="E24" s="269">
        <f>SUM(E18:E23)</f>
        <v>9750000</v>
      </c>
      <c r="F24" s="310"/>
      <c r="G24" s="270">
        <f>SUM(G18:G23)</f>
        <v>9750000</v>
      </c>
      <c r="H24" s="270">
        <f>SUM(H18:H23)</f>
        <v>0</v>
      </c>
      <c r="I24" s="270">
        <f>SUM(I18:I23)</f>
        <v>0</v>
      </c>
      <c r="J24" s="282">
        <f>SUM(J18:J23)</f>
        <v>0</v>
      </c>
      <c r="K24" s="268"/>
      <c r="N24" s="154"/>
      <c r="O24" s="154"/>
    </row>
    <row r="25" spans="1:15" ht="22.5">
      <c r="A25" s="382" t="s">
        <v>56</v>
      </c>
      <c r="B25" s="163" t="s">
        <v>128</v>
      </c>
      <c r="C25" s="159" t="s">
        <v>129</v>
      </c>
      <c r="D25" s="259">
        <v>5800000</v>
      </c>
      <c r="E25" s="259"/>
      <c r="F25" s="307"/>
      <c r="G25" s="169"/>
      <c r="H25" s="169"/>
      <c r="I25" s="169"/>
      <c r="J25" s="279"/>
      <c r="K25" s="274"/>
      <c r="N25" s="154"/>
      <c r="O25" s="154"/>
    </row>
    <row r="26" spans="1:15" ht="22.5">
      <c r="A26" s="380"/>
      <c r="B26" s="161" t="s">
        <v>130</v>
      </c>
      <c r="C26" s="160" t="s">
        <v>129</v>
      </c>
      <c r="D26" s="185">
        <v>380000</v>
      </c>
      <c r="E26" s="185">
        <f>D26</f>
        <v>380000</v>
      </c>
      <c r="F26" s="308" t="s">
        <v>243</v>
      </c>
      <c r="G26" s="170"/>
      <c r="H26" s="170"/>
      <c r="I26" s="170">
        <f>D26</f>
        <v>380000</v>
      </c>
      <c r="J26" s="280"/>
      <c r="K26" s="275"/>
      <c r="N26" s="154"/>
      <c r="O26" s="154"/>
    </row>
    <row r="27" spans="1:11" ht="22.5">
      <c r="A27" s="380"/>
      <c r="B27" s="161" t="s">
        <v>131</v>
      </c>
      <c r="C27" s="160" t="s">
        <v>129</v>
      </c>
      <c r="D27" s="185">
        <v>470000</v>
      </c>
      <c r="E27" s="185"/>
      <c r="F27" s="308"/>
      <c r="G27" s="170"/>
      <c r="H27" s="170"/>
      <c r="I27" s="170"/>
      <c r="J27" s="280"/>
      <c r="K27" s="275"/>
    </row>
    <row r="28" spans="1:11" ht="12.75">
      <c r="A28" s="380"/>
      <c r="B28" s="160" t="s">
        <v>132</v>
      </c>
      <c r="C28" s="160" t="s">
        <v>129</v>
      </c>
      <c r="D28" s="185">
        <v>460000</v>
      </c>
      <c r="E28" s="185"/>
      <c r="F28" s="308"/>
      <c r="G28" s="170"/>
      <c r="H28" s="170"/>
      <c r="I28" s="170"/>
      <c r="J28" s="280"/>
      <c r="K28" s="275"/>
    </row>
    <row r="29" spans="1:11" ht="22.5">
      <c r="A29" s="380"/>
      <c r="B29" s="161" t="s">
        <v>133</v>
      </c>
      <c r="C29" s="160" t="s">
        <v>129</v>
      </c>
      <c r="D29" s="185">
        <v>480000</v>
      </c>
      <c r="E29" s="185">
        <f>D29</f>
        <v>480000</v>
      </c>
      <c r="F29" s="308" t="s">
        <v>244</v>
      </c>
      <c r="G29" s="170"/>
      <c r="H29" s="170"/>
      <c r="I29" s="170">
        <f>D29</f>
        <v>480000</v>
      </c>
      <c r="J29" s="280"/>
      <c r="K29" s="275"/>
    </row>
    <row r="30" spans="1:11" ht="12.75">
      <c r="A30" s="380"/>
      <c r="B30" s="160" t="s">
        <v>134</v>
      </c>
      <c r="C30" s="160" t="s">
        <v>135</v>
      </c>
      <c r="D30" s="185">
        <v>1980000</v>
      </c>
      <c r="E30" s="185">
        <f>D30</f>
        <v>1980000</v>
      </c>
      <c r="F30" s="308" t="s">
        <v>245</v>
      </c>
      <c r="G30" s="170"/>
      <c r="H30" s="170"/>
      <c r="I30" s="170">
        <f>D30</f>
        <v>1980000</v>
      </c>
      <c r="J30" s="280"/>
      <c r="K30" s="275" t="s">
        <v>136</v>
      </c>
    </row>
    <row r="31" spans="1:11" ht="12.75">
      <c r="A31" s="380"/>
      <c r="B31" s="161" t="s">
        <v>137</v>
      </c>
      <c r="C31" s="160" t="s">
        <v>135</v>
      </c>
      <c r="D31" s="185">
        <v>60000</v>
      </c>
      <c r="E31" s="185">
        <f>D31</f>
        <v>60000</v>
      </c>
      <c r="F31" s="308" t="s">
        <v>246</v>
      </c>
      <c r="G31" s="170"/>
      <c r="H31" s="170"/>
      <c r="I31" s="170">
        <f>D31</f>
        <v>60000</v>
      </c>
      <c r="J31" s="280"/>
      <c r="K31" s="275"/>
    </row>
    <row r="32" spans="1:11" ht="12.75">
      <c r="A32" s="380"/>
      <c r="B32" s="161" t="s">
        <v>138</v>
      </c>
      <c r="C32" s="160" t="s">
        <v>139</v>
      </c>
      <c r="D32" s="185">
        <v>180000</v>
      </c>
      <c r="E32" s="185"/>
      <c r="F32" s="308"/>
      <c r="G32" s="170"/>
      <c r="H32" s="170"/>
      <c r="I32" s="170"/>
      <c r="J32" s="280"/>
      <c r="K32" s="275"/>
    </row>
    <row r="33" spans="1:11" ht="22.5">
      <c r="A33" s="380"/>
      <c r="B33" s="161" t="s">
        <v>140</v>
      </c>
      <c r="C33" s="160" t="s">
        <v>141</v>
      </c>
      <c r="D33" s="185">
        <v>680000</v>
      </c>
      <c r="E33" s="185">
        <f>D33</f>
        <v>680000</v>
      </c>
      <c r="F33" s="308" t="s">
        <v>247</v>
      </c>
      <c r="G33" s="170"/>
      <c r="H33" s="170"/>
      <c r="I33" s="170">
        <f>D33</f>
        <v>680000</v>
      </c>
      <c r="J33" s="280"/>
      <c r="K33" s="275"/>
    </row>
    <row r="34" spans="1:11" ht="12.75">
      <c r="A34" s="380"/>
      <c r="B34" s="161" t="s">
        <v>142</v>
      </c>
      <c r="C34" s="160" t="s">
        <v>129</v>
      </c>
      <c r="D34" s="185">
        <v>99700</v>
      </c>
      <c r="E34" s="185">
        <f>D34</f>
        <v>99700</v>
      </c>
      <c r="F34" s="308" t="s">
        <v>248</v>
      </c>
      <c r="G34" s="170"/>
      <c r="H34" s="170"/>
      <c r="I34" s="170">
        <f>D34</f>
        <v>99700</v>
      </c>
      <c r="J34" s="280"/>
      <c r="K34" s="275"/>
    </row>
    <row r="35" spans="1:11" ht="12.75">
      <c r="A35" s="380"/>
      <c r="B35" s="160" t="s">
        <v>143</v>
      </c>
      <c r="C35" s="160" t="s">
        <v>141</v>
      </c>
      <c r="D35" s="185">
        <v>360000</v>
      </c>
      <c r="E35" s="185"/>
      <c r="F35" s="308"/>
      <c r="G35" s="170"/>
      <c r="H35" s="170"/>
      <c r="I35" s="170"/>
      <c r="J35" s="280"/>
      <c r="K35" s="275"/>
    </row>
    <row r="36" spans="1:11" ht="13.5" thickBot="1">
      <c r="A36" s="381"/>
      <c r="B36" s="264" t="s">
        <v>220</v>
      </c>
      <c r="C36" s="265"/>
      <c r="D36" s="266">
        <f>SUM(D25:D35)</f>
        <v>10949700</v>
      </c>
      <c r="E36" s="266">
        <f>SUM(E25:E35)</f>
        <v>3679700</v>
      </c>
      <c r="F36" s="309"/>
      <c r="G36" s="267">
        <f>SUM(G25:G35)</f>
        <v>0</v>
      </c>
      <c r="H36" s="267">
        <f>SUM(H25:H35)</f>
        <v>0</v>
      </c>
      <c r="I36" s="267">
        <f>SUM(I25:I35)</f>
        <v>3679700</v>
      </c>
      <c r="J36" s="281">
        <f>SUM(J25:J35)</f>
        <v>0</v>
      </c>
      <c r="K36" s="268"/>
    </row>
    <row r="37" spans="1:11" ht="12.75">
      <c r="A37" s="382" t="s">
        <v>60</v>
      </c>
      <c r="B37" s="159" t="s">
        <v>144</v>
      </c>
      <c r="C37" s="159" t="s">
        <v>78</v>
      </c>
      <c r="D37" s="259">
        <v>5150000</v>
      </c>
      <c r="E37" s="259">
        <f>D37</f>
        <v>5150000</v>
      </c>
      <c r="F37" s="307" t="s">
        <v>249</v>
      </c>
      <c r="G37" s="169">
        <v>5150000</v>
      </c>
      <c r="H37" s="169"/>
      <c r="I37" s="169"/>
      <c r="J37" s="279"/>
      <c r="K37" s="274"/>
    </row>
    <row r="38" spans="1:11" ht="12.75">
      <c r="A38" s="380"/>
      <c r="B38" s="160" t="s">
        <v>145</v>
      </c>
      <c r="C38" s="160" t="s">
        <v>78</v>
      </c>
      <c r="D38" s="185">
        <v>2500000</v>
      </c>
      <c r="E38" s="185">
        <f>D38</f>
        <v>2500000</v>
      </c>
      <c r="F38" s="308" t="s">
        <v>250</v>
      </c>
      <c r="G38" s="170"/>
      <c r="H38" s="170"/>
      <c r="I38" s="170">
        <f>D38</f>
        <v>2500000</v>
      </c>
      <c r="J38" s="280"/>
      <c r="K38" s="275"/>
    </row>
    <row r="39" spans="1:11" ht="12.75">
      <c r="A39" s="380"/>
      <c r="B39" s="160" t="s">
        <v>79</v>
      </c>
      <c r="C39" s="160" t="s">
        <v>78</v>
      </c>
      <c r="D39" s="185">
        <v>2500000</v>
      </c>
      <c r="E39" s="263"/>
      <c r="F39" s="311"/>
      <c r="G39" s="171"/>
      <c r="H39" s="171"/>
      <c r="I39" s="170"/>
      <c r="J39" s="280"/>
      <c r="K39" s="275"/>
    </row>
    <row r="40" spans="1:11" ht="12.75">
      <c r="A40" s="380"/>
      <c r="B40" s="160" t="s">
        <v>146</v>
      </c>
      <c r="C40" s="160" t="s">
        <v>78</v>
      </c>
      <c r="D40" s="185">
        <v>200000</v>
      </c>
      <c r="E40" s="185">
        <f>D40</f>
        <v>200000</v>
      </c>
      <c r="F40" s="308" t="s">
        <v>251</v>
      </c>
      <c r="G40" s="170"/>
      <c r="H40" s="170"/>
      <c r="I40" s="170">
        <f>D40</f>
        <v>200000</v>
      </c>
      <c r="J40" s="280"/>
      <c r="K40" s="275"/>
    </row>
    <row r="41" spans="1:11" ht="13.5" thickBot="1">
      <c r="A41" s="381"/>
      <c r="B41" s="264" t="s">
        <v>221</v>
      </c>
      <c r="C41" s="265"/>
      <c r="D41" s="266">
        <f>SUM(D37:D40)</f>
        <v>10350000</v>
      </c>
      <c r="E41" s="266">
        <f>SUM(E37:E40)</f>
        <v>7850000</v>
      </c>
      <c r="F41" s="309"/>
      <c r="G41" s="267">
        <f>SUM(G37:G40)</f>
        <v>5150000</v>
      </c>
      <c r="H41" s="267">
        <f>SUM(H37:H40)</f>
        <v>0</v>
      </c>
      <c r="I41" s="267">
        <f>SUM(I37:I40)</f>
        <v>2700000</v>
      </c>
      <c r="J41" s="281">
        <f>SUM(J37:J40)</f>
        <v>0</v>
      </c>
      <c r="K41" s="268"/>
    </row>
    <row r="42" spans="1:11" ht="22.5">
      <c r="A42" s="382" t="s">
        <v>59</v>
      </c>
      <c r="B42" s="163" t="s">
        <v>147</v>
      </c>
      <c r="C42" s="159" t="s">
        <v>148</v>
      </c>
      <c r="D42" s="259">
        <v>1000000</v>
      </c>
      <c r="E42" s="259"/>
      <c r="F42" s="307"/>
      <c r="G42" s="169"/>
      <c r="H42" s="169"/>
      <c r="I42" s="169"/>
      <c r="J42" s="279"/>
      <c r="K42" s="274"/>
    </row>
    <row r="43" spans="1:11" ht="12.75">
      <c r="A43" s="380"/>
      <c r="B43" s="160" t="s">
        <v>149</v>
      </c>
      <c r="C43" s="160" t="s">
        <v>150</v>
      </c>
      <c r="D43" s="185">
        <v>500000</v>
      </c>
      <c r="E43" s="185">
        <f>D43</f>
        <v>500000</v>
      </c>
      <c r="F43" s="308" t="s">
        <v>252</v>
      </c>
      <c r="G43" s="170"/>
      <c r="H43" s="170"/>
      <c r="I43" s="170">
        <f>D43</f>
        <v>500000</v>
      </c>
      <c r="J43" s="280"/>
      <c r="K43" s="275" t="s">
        <v>151</v>
      </c>
    </row>
    <row r="44" spans="1:11" ht="13.5" thickBot="1">
      <c r="A44" s="381"/>
      <c r="B44" s="264" t="s">
        <v>222</v>
      </c>
      <c r="C44" s="265"/>
      <c r="D44" s="266">
        <f>SUM(D42:D43)</f>
        <v>1500000</v>
      </c>
      <c r="E44" s="266">
        <f>SUM(E42:E43)</f>
        <v>500000</v>
      </c>
      <c r="F44" s="309"/>
      <c r="G44" s="267">
        <f>SUM(G42:G43)</f>
        <v>0</v>
      </c>
      <c r="H44" s="267">
        <f>SUM(H42:H43)</f>
        <v>0</v>
      </c>
      <c r="I44" s="267">
        <f>SUM(I42:I43)</f>
        <v>500000</v>
      </c>
      <c r="J44" s="281">
        <f>SUM(J42:J43)</f>
        <v>0</v>
      </c>
      <c r="K44" s="268"/>
    </row>
    <row r="45" spans="1:11" ht="22.5">
      <c r="A45" s="382" t="s">
        <v>70</v>
      </c>
      <c r="B45" s="163" t="s">
        <v>152</v>
      </c>
      <c r="C45" s="159" t="s">
        <v>57</v>
      </c>
      <c r="D45" s="259">
        <v>500000</v>
      </c>
      <c r="E45" s="259">
        <f>D45</f>
        <v>500000</v>
      </c>
      <c r="F45" s="307" t="s">
        <v>253</v>
      </c>
      <c r="G45" s="169"/>
      <c r="H45" s="169"/>
      <c r="I45" s="169">
        <f>D45</f>
        <v>500000</v>
      </c>
      <c r="J45" s="279"/>
      <c r="K45" s="274"/>
    </row>
    <row r="46" spans="1:11" ht="13.5" customHeight="1">
      <c r="A46" s="380"/>
      <c r="B46" s="161" t="s">
        <v>153</v>
      </c>
      <c r="C46" s="160"/>
      <c r="D46" s="185">
        <v>780000</v>
      </c>
      <c r="E46" s="185">
        <v>150000</v>
      </c>
      <c r="F46" s="308" t="s">
        <v>254</v>
      </c>
      <c r="G46" s="170"/>
      <c r="H46" s="170"/>
      <c r="I46" s="170">
        <f>E46</f>
        <v>150000</v>
      </c>
      <c r="J46" s="280"/>
      <c r="K46" s="275" t="s">
        <v>154</v>
      </c>
    </row>
    <row r="47" spans="1:11" ht="12.75">
      <c r="A47" s="380"/>
      <c r="B47" s="164" t="s">
        <v>155</v>
      </c>
      <c r="C47" s="160"/>
      <c r="D47" s="185">
        <v>9740000</v>
      </c>
      <c r="E47" s="185">
        <f>D47</f>
        <v>9740000</v>
      </c>
      <c r="F47" s="308" t="s">
        <v>255</v>
      </c>
      <c r="G47" s="170"/>
      <c r="H47" s="170"/>
      <c r="I47" s="170">
        <f>D47</f>
        <v>9740000</v>
      </c>
      <c r="J47" s="280"/>
      <c r="K47" s="275"/>
    </row>
    <row r="48" spans="1:11" ht="12.75">
      <c r="A48" s="380"/>
      <c r="B48" s="160" t="s">
        <v>156</v>
      </c>
      <c r="C48" s="160"/>
      <c r="D48" s="185">
        <v>1200000</v>
      </c>
      <c r="E48" s="185">
        <f>D48</f>
        <v>1200000</v>
      </c>
      <c r="F48" s="308" t="s">
        <v>256</v>
      </c>
      <c r="G48" s="170"/>
      <c r="H48" s="170"/>
      <c r="I48" s="170">
        <f>D48</f>
        <v>1200000</v>
      </c>
      <c r="J48" s="280"/>
      <c r="K48" s="275" t="s">
        <v>151</v>
      </c>
    </row>
    <row r="49" spans="1:11" ht="13.5" thickBot="1">
      <c r="A49" s="381"/>
      <c r="B49" s="271" t="s">
        <v>223</v>
      </c>
      <c r="C49" s="272"/>
      <c r="D49" s="266">
        <f>SUM(D45:D48)</f>
        <v>12220000</v>
      </c>
      <c r="E49" s="266">
        <f>SUM(E45:E48)</f>
        <v>11590000</v>
      </c>
      <c r="F49" s="309"/>
      <c r="G49" s="267">
        <f>SUM(G45:G48)</f>
        <v>0</v>
      </c>
      <c r="H49" s="267">
        <f>SUM(H45:H48)</f>
        <v>0</v>
      </c>
      <c r="I49" s="267">
        <f>SUM(I45:I48)</f>
        <v>11590000</v>
      </c>
      <c r="J49" s="281">
        <f>SUM(J45:J48)</f>
        <v>0</v>
      </c>
      <c r="K49" s="273"/>
    </row>
    <row r="50" spans="1:11" ht="12.75">
      <c r="A50" s="382" t="s">
        <v>157</v>
      </c>
      <c r="B50" s="159" t="s">
        <v>230</v>
      </c>
      <c r="C50" s="159" t="s">
        <v>158</v>
      </c>
      <c r="D50" s="259">
        <v>13800000</v>
      </c>
      <c r="E50" s="259">
        <f>D50</f>
        <v>13800000</v>
      </c>
      <c r="F50" s="307" t="s">
        <v>257</v>
      </c>
      <c r="G50" s="169">
        <f>D50</f>
        <v>13800000</v>
      </c>
      <c r="H50" s="169"/>
      <c r="I50" s="169"/>
      <c r="J50" s="279"/>
      <c r="K50" s="274" t="s">
        <v>151</v>
      </c>
    </row>
    <row r="51" spans="1:11" ht="13.5" thickBot="1">
      <c r="A51" s="381"/>
      <c r="B51" s="271" t="s">
        <v>224</v>
      </c>
      <c r="C51" s="272"/>
      <c r="D51" s="266">
        <f>D50</f>
        <v>13800000</v>
      </c>
      <c r="E51" s="266">
        <f>E50</f>
        <v>13800000</v>
      </c>
      <c r="F51" s="309"/>
      <c r="G51" s="267">
        <f>G50</f>
        <v>13800000</v>
      </c>
      <c r="H51" s="267">
        <f>H50</f>
        <v>0</v>
      </c>
      <c r="I51" s="267">
        <f>I50</f>
        <v>0</v>
      </c>
      <c r="J51" s="281">
        <f>J50</f>
        <v>0</v>
      </c>
      <c r="K51" s="273"/>
    </row>
    <row r="52" spans="1:11" ht="12.75">
      <c r="A52" s="382" t="s">
        <v>58</v>
      </c>
      <c r="B52" s="159" t="s">
        <v>159</v>
      </c>
      <c r="C52" s="159" t="s">
        <v>160</v>
      </c>
      <c r="D52" s="259"/>
      <c r="E52" s="259"/>
      <c r="F52" s="307"/>
      <c r="G52" s="169"/>
      <c r="H52" s="169"/>
      <c r="I52" s="169"/>
      <c r="J52" s="279"/>
      <c r="K52" s="277"/>
    </row>
    <row r="53" spans="1:11" ht="13.5" thickBot="1">
      <c r="A53" s="381"/>
      <c r="B53" s="271"/>
      <c r="C53" s="272"/>
      <c r="D53" s="266">
        <f>SUM(D52)</f>
        <v>0</v>
      </c>
      <c r="E53" s="266"/>
      <c r="F53" s="309"/>
      <c r="G53" s="267">
        <f>SUM(G52)</f>
        <v>0</v>
      </c>
      <c r="H53" s="267">
        <f>SUM(H52)</f>
        <v>0</v>
      </c>
      <c r="I53" s="267">
        <f>SUM(I52)</f>
        <v>0</v>
      </c>
      <c r="J53" s="281">
        <f>SUM(J52)</f>
        <v>0</v>
      </c>
      <c r="K53" s="268"/>
    </row>
    <row r="54" spans="1:11" ht="12.75">
      <c r="A54" s="380"/>
      <c r="B54" s="162" t="s">
        <v>161</v>
      </c>
      <c r="C54" s="162" t="s">
        <v>78</v>
      </c>
      <c r="D54" s="184">
        <v>100000</v>
      </c>
      <c r="E54" s="184">
        <f>D54</f>
        <v>100000</v>
      </c>
      <c r="F54" s="312" t="s">
        <v>259</v>
      </c>
      <c r="G54" s="172">
        <f>D54</f>
        <v>100000</v>
      </c>
      <c r="H54" s="172"/>
      <c r="I54" s="172"/>
      <c r="J54" s="283"/>
      <c r="K54" s="275"/>
    </row>
    <row r="55" spans="1:11" ht="12.75">
      <c r="A55" s="380"/>
      <c r="B55" s="160" t="s">
        <v>162</v>
      </c>
      <c r="C55" s="160" t="s">
        <v>163</v>
      </c>
      <c r="D55" s="185">
        <v>2110000</v>
      </c>
      <c r="E55" s="185">
        <f>D55</f>
        <v>2110000</v>
      </c>
      <c r="F55" s="308" t="s">
        <v>260</v>
      </c>
      <c r="G55" s="170"/>
      <c r="H55" s="170"/>
      <c r="I55" s="170">
        <f>E55</f>
        <v>2110000</v>
      </c>
      <c r="J55" s="280"/>
      <c r="K55" s="275"/>
    </row>
    <row r="56" spans="1:11" ht="12.75">
      <c r="A56" s="380"/>
      <c r="B56" s="160" t="s">
        <v>264</v>
      </c>
      <c r="C56" s="160"/>
      <c r="D56" s="185">
        <v>1000000</v>
      </c>
      <c r="E56" s="185">
        <v>1000000</v>
      </c>
      <c r="F56" s="308" t="s">
        <v>263</v>
      </c>
      <c r="G56" s="170"/>
      <c r="H56" s="170">
        <f>E56</f>
        <v>1000000</v>
      </c>
      <c r="I56" s="170"/>
      <c r="J56" s="280"/>
      <c r="K56" s="275"/>
    </row>
    <row r="57" spans="1:11" ht="12.75">
      <c r="A57" s="380"/>
      <c r="B57" s="160" t="s">
        <v>164</v>
      </c>
      <c r="C57" s="160"/>
      <c r="D57" s="185">
        <v>400000</v>
      </c>
      <c r="E57" s="185">
        <f>D57</f>
        <v>400000</v>
      </c>
      <c r="F57" s="308"/>
      <c r="G57" s="170"/>
      <c r="H57" s="170"/>
      <c r="I57" s="170">
        <f>E57</f>
        <v>400000</v>
      </c>
      <c r="J57" s="280"/>
      <c r="K57" s="275"/>
    </row>
    <row r="58" spans="1:11" ht="12.75">
      <c r="A58" s="380"/>
      <c r="B58" s="161" t="s">
        <v>165</v>
      </c>
      <c r="C58" s="160"/>
      <c r="D58" s="185">
        <v>650000</v>
      </c>
      <c r="E58" s="185">
        <f>D58</f>
        <v>650000</v>
      </c>
      <c r="F58" s="308"/>
      <c r="G58" s="170"/>
      <c r="H58" s="170"/>
      <c r="I58" s="170">
        <f>E58</f>
        <v>650000</v>
      </c>
      <c r="J58" s="280"/>
      <c r="K58" s="275"/>
    </row>
    <row r="59" spans="1:11" ht="12.75">
      <c r="A59" s="380"/>
      <c r="B59" s="161" t="s">
        <v>262</v>
      </c>
      <c r="C59" s="160"/>
      <c r="D59" s="185">
        <v>8300000</v>
      </c>
      <c r="E59" s="185">
        <v>7350000</v>
      </c>
      <c r="F59" s="308" t="s">
        <v>261</v>
      </c>
      <c r="G59" s="170"/>
      <c r="H59" s="170"/>
      <c r="I59" s="170">
        <f>E59</f>
        <v>7350000</v>
      </c>
      <c r="J59" s="280"/>
      <c r="K59" s="275"/>
    </row>
    <row r="60" spans="1:11" ht="12.75">
      <c r="A60" s="380"/>
      <c r="B60" s="160" t="s">
        <v>80</v>
      </c>
      <c r="C60" s="160"/>
      <c r="D60" s="185">
        <v>4300000</v>
      </c>
      <c r="E60" s="185">
        <v>1000000</v>
      </c>
      <c r="F60" s="308" t="s">
        <v>258</v>
      </c>
      <c r="G60" s="170"/>
      <c r="H60" s="170"/>
      <c r="I60" s="170">
        <f>E60</f>
        <v>1000000</v>
      </c>
      <c r="J60" s="280"/>
      <c r="K60" s="275"/>
    </row>
    <row r="61" spans="1:11" ht="13.5" thickBot="1">
      <c r="A61" s="381"/>
      <c r="B61" s="271" t="s">
        <v>225</v>
      </c>
      <c r="C61" s="272"/>
      <c r="D61" s="266">
        <f>SUM(D54:D60)</f>
        <v>16860000</v>
      </c>
      <c r="E61" s="266">
        <f>SUM(E54:E60)</f>
        <v>12610000</v>
      </c>
      <c r="F61" s="309"/>
      <c r="G61" s="267">
        <f>SUM(G54:G60)</f>
        <v>100000</v>
      </c>
      <c r="H61" s="267">
        <f>SUM(H54:H60)</f>
        <v>1000000</v>
      </c>
      <c r="I61" s="267">
        <f>SUM(I54:I60)</f>
        <v>11510000</v>
      </c>
      <c r="J61" s="281">
        <f>SUM(J54:J60)</f>
        <v>0</v>
      </c>
      <c r="K61" s="273"/>
    </row>
    <row r="62" spans="1:11" ht="12.75">
      <c r="A62" s="382" t="s">
        <v>62</v>
      </c>
      <c r="B62" s="159" t="s">
        <v>166</v>
      </c>
      <c r="C62" s="159" t="s">
        <v>83</v>
      </c>
      <c r="D62" s="259">
        <f>750000+15000</f>
        <v>765000</v>
      </c>
      <c r="E62" s="259">
        <f>D62</f>
        <v>765000</v>
      </c>
      <c r="F62" s="307"/>
      <c r="G62" s="169"/>
      <c r="H62" s="169"/>
      <c r="I62" s="169">
        <f>D62</f>
        <v>765000</v>
      </c>
      <c r="J62" s="279"/>
      <c r="K62" s="274"/>
    </row>
    <row r="63" spans="1:11" ht="13.5" thickBot="1">
      <c r="A63" s="381"/>
      <c r="B63" s="271" t="s">
        <v>227</v>
      </c>
      <c r="C63" s="272"/>
      <c r="D63" s="266">
        <f>D62</f>
        <v>765000</v>
      </c>
      <c r="E63" s="266">
        <f>E62</f>
        <v>765000</v>
      </c>
      <c r="F63" s="309"/>
      <c r="G63" s="267">
        <f>G62</f>
        <v>0</v>
      </c>
      <c r="H63" s="267">
        <f>H62</f>
        <v>0</v>
      </c>
      <c r="I63" s="267">
        <f>I62</f>
        <v>765000</v>
      </c>
      <c r="J63" s="281">
        <f>J62</f>
        <v>0</v>
      </c>
      <c r="K63" s="273"/>
    </row>
    <row r="64" spans="1:11" ht="12.75">
      <c r="A64" s="382" t="s">
        <v>63</v>
      </c>
      <c r="B64" s="159" t="s">
        <v>167</v>
      </c>
      <c r="C64" s="159"/>
      <c r="D64" s="259">
        <v>7900000</v>
      </c>
      <c r="E64" s="259">
        <f>D64</f>
        <v>7900000</v>
      </c>
      <c r="F64" s="307"/>
      <c r="G64" s="169"/>
      <c r="H64" s="169"/>
      <c r="I64" s="169">
        <f>D64</f>
        <v>7900000</v>
      </c>
      <c r="J64" s="279"/>
      <c r="K64" s="274"/>
    </row>
    <row r="65" spans="1:11" ht="12.75">
      <c r="A65" s="380"/>
      <c r="B65" s="160" t="s">
        <v>168</v>
      </c>
      <c r="C65" s="160"/>
      <c r="D65" s="185">
        <v>837000</v>
      </c>
      <c r="E65" s="185">
        <f>D65</f>
        <v>837000</v>
      </c>
      <c r="F65" s="308"/>
      <c r="G65" s="170"/>
      <c r="H65" s="170"/>
      <c r="I65" s="170">
        <f>D65</f>
        <v>837000</v>
      </c>
      <c r="J65" s="280"/>
      <c r="K65" s="275"/>
    </row>
    <row r="66" spans="1:11" ht="13.5" thickBot="1">
      <c r="A66" s="381"/>
      <c r="B66" s="271" t="s">
        <v>226</v>
      </c>
      <c r="C66" s="272"/>
      <c r="D66" s="266">
        <f>SUM(D64:D65)</f>
        <v>8737000</v>
      </c>
      <c r="E66" s="266">
        <f>SUM(E64:E65)</f>
        <v>8737000</v>
      </c>
      <c r="F66" s="309"/>
      <c r="G66" s="267">
        <f>SUM(G64:G65)</f>
        <v>0</v>
      </c>
      <c r="H66" s="267">
        <f>SUM(H64:H65)</f>
        <v>0</v>
      </c>
      <c r="I66" s="267">
        <f>SUM(I64:I65)</f>
        <v>8737000</v>
      </c>
      <c r="J66" s="281">
        <f>SUM(J64:J65)</f>
        <v>0</v>
      </c>
      <c r="K66" s="273"/>
    </row>
    <row r="67" spans="1:11" ht="12.75">
      <c r="A67" s="382" t="s">
        <v>57</v>
      </c>
      <c r="B67" s="159" t="s">
        <v>169</v>
      </c>
      <c r="C67" s="159" t="s">
        <v>77</v>
      </c>
      <c r="D67" s="259">
        <v>1200000</v>
      </c>
      <c r="E67" s="259">
        <f>D67</f>
        <v>1200000</v>
      </c>
      <c r="F67" s="307"/>
      <c r="G67" s="169"/>
      <c r="H67" s="169"/>
      <c r="I67" s="169">
        <f>D67</f>
        <v>1200000</v>
      </c>
      <c r="J67" s="279"/>
      <c r="K67" s="274"/>
    </row>
    <row r="68" spans="1:11" ht="12.75">
      <c r="A68" s="380"/>
      <c r="B68" s="160" t="s">
        <v>170</v>
      </c>
      <c r="C68" s="160" t="s">
        <v>77</v>
      </c>
      <c r="D68" s="185">
        <v>400000</v>
      </c>
      <c r="E68" s="185">
        <f>D68</f>
        <v>400000</v>
      </c>
      <c r="F68" s="308"/>
      <c r="G68" s="170"/>
      <c r="H68" s="170"/>
      <c r="I68" s="170">
        <f>D68</f>
        <v>400000</v>
      </c>
      <c r="J68" s="280"/>
      <c r="K68" s="275"/>
    </row>
    <row r="69" spans="1:11" ht="12.75">
      <c r="A69" s="380"/>
      <c r="B69" s="160" t="s">
        <v>171</v>
      </c>
      <c r="C69" s="160" t="s">
        <v>77</v>
      </c>
      <c r="D69" s="185">
        <v>1000000</v>
      </c>
      <c r="E69" s="185">
        <f>D69</f>
        <v>1000000</v>
      </c>
      <c r="F69" s="308"/>
      <c r="G69" s="170"/>
      <c r="H69" s="170"/>
      <c r="I69" s="170">
        <f>D69</f>
        <v>1000000</v>
      </c>
      <c r="J69" s="280"/>
      <c r="K69" s="275"/>
    </row>
    <row r="70" spans="1:11" ht="13.5" thickBot="1">
      <c r="A70" s="381"/>
      <c r="B70" s="271" t="s">
        <v>228</v>
      </c>
      <c r="C70" s="272"/>
      <c r="D70" s="266">
        <f>SUM(D67:D69)</f>
        <v>2600000</v>
      </c>
      <c r="E70" s="266">
        <f>SUM(E67:E69)</f>
        <v>2600000</v>
      </c>
      <c r="F70" s="309"/>
      <c r="G70" s="267">
        <f>SUM(G67:G69)</f>
        <v>0</v>
      </c>
      <c r="H70" s="267">
        <f>SUM(H67:H69)</f>
        <v>0</v>
      </c>
      <c r="I70" s="267">
        <f>SUM(I67:I69)</f>
        <v>2600000</v>
      </c>
      <c r="J70" s="281">
        <f>SUM(J67:J69)</f>
        <v>0</v>
      </c>
      <c r="K70" s="273"/>
    </row>
    <row r="71" spans="1:25" s="289" customFormat="1" ht="15" customHeight="1" thickBot="1">
      <c r="A71" s="284"/>
      <c r="B71" s="314" t="s">
        <v>229</v>
      </c>
      <c r="C71" s="319"/>
      <c r="D71" s="315">
        <f>D70+D66+D63+D61+D53+D51+D49+D44+D41+D36+D24+D17</f>
        <v>141941700</v>
      </c>
      <c r="E71" s="315">
        <f>E70+E66+E63+E61+E53+E51+E49+E44+E41+E36+E24+E17</f>
        <v>80881700</v>
      </c>
      <c r="F71" s="316"/>
      <c r="G71" s="317">
        <f>G70+G66+G63+G61+G53+G51+G49+G44+G41+G36+G24+G17</f>
        <v>28800000</v>
      </c>
      <c r="H71" s="317">
        <f>H70+H66+H63+H61+H53+H51+H49+H44+H41+H36+H24+H17</f>
        <v>1000000</v>
      </c>
      <c r="I71" s="317">
        <f>I70+I66+I63+I61+I53+I51+I49+I44+I41+I36+I24+I17</f>
        <v>51081700</v>
      </c>
      <c r="J71" s="318">
        <f>J70+J66+J63+J61+J53+J51+J49+J44+J41+J36+J24+J17</f>
        <v>0</v>
      </c>
      <c r="K71" s="285"/>
      <c r="L71" s="286"/>
      <c r="M71" s="286"/>
      <c r="N71" s="287"/>
      <c r="O71" s="287"/>
      <c r="P71" s="288"/>
      <c r="U71" s="288"/>
      <c r="X71" s="290"/>
      <c r="Y71" s="290"/>
    </row>
    <row r="72" spans="1:25" s="297" customFormat="1" ht="12" thickBot="1">
      <c r="A72" s="323"/>
      <c r="B72" s="339" t="s">
        <v>265</v>
      </c>
      <c r="C72" s="324"/>
      <c r="D72" s="325"/>
      <c r="E72" s="325"/>
      <c r="F72" s="326"/>
      <c r="G72" s="325">
        <f>69815000</f>
        <v>69815000</v>
      </c>
      <c r="H72" s="325"/>
      <c r="I72" s="325">
        <f>23960000+12000000</f>
        <v>35960000</v>
      </c>
      <c r="J72" s="327"/>
      <c r="K72" s="328"/>
      <c r="N72" s="320"/>
      <c r="O72" s="320"/>
      <c r="P72" s="321"/>
      <c r="U72" s="321"/>
      <c r="X72" s="322"/>
      <c r="Y72" s="322"/>
    </row>
    <row r="73" spans="1:25" s="297" customFormat="1" ht="12" thickBot="1">
      <c r="A73" s="329"/>
      <c r="B73" s="339" t="s">
        <v>207</v>
      </c>
      <c r="C73" s="330"/>
      <c r="D73" s="331"/>
      <c r="E73" s="331"/>
      <c r="F73" s="332"/>
      <c r="G73" s="331"/>
      <c r="H73" s="331"/>
      <c r="I73" s="331">
        <f>99000000-I72-I71</f>
        <v>11958300</v>
      </c>
      <c r="J73" s="333"/>
      <c r="K73" s="328"/>
      <c r="N73" s="320"/>
      <c r="O73" s="320"/>
      <c r="P73" s="321"/>
      <c r="U73" s="321"/>
      <c r="X73" s="322"/>
      <c r="Y73" s="322"/>
    </row>
    <row r="74" spans="1:25" s="297" customFormat="1" ht="12" thickBot="1">
      <c r="A74" s="334"/>
      <c r="B74" s="340" t="s">
        <v>266</v>
      </c>
      <c r="C74" s="335"/>
      <c r="D74" s="336"/>
      <c r="E74" s="336"/>
      <c r="F74" s="337"/>
      <c r="G74" s="336">
        <f>SUM(G71:G73)</f>
        <v>98615000</v>
      </c>
      <c r="H74" s="336"/>
      <c r="I74" s="336">
        <f>SUM(I71:I73)</f>
        <v>99000000</v>
      </c>
      <c r="J74" s="338"/>
      <c r="K74" s="328"/>
      <c r="N74" s="320"/>
      <c r="O74" s="320"/>
      <c r="P74" s="321"/>
      <c r="U74" s="321"/>
      <c r="X74" s="322"/>
      <c r="Y74" s="322"/>
    </row>
    <row r="75" spans="1:25" s="292" customFormat="1" ht="11.25">
      <c r="A75" s="291" t="s">
        <v>231</v>
      </c>
      <c r="B75" s="292" t="s">
        <v>269</v>
      </c>
      <c r="D75" s="293"/>
      <c r="E75" s="293"/>
      <c r="F75" s="313"/>
      <c r="G75" s="293"/>
      <c r="H75" s="293"/>
      <c r="I75" s="293"/>
      <c r="J75" s="293"/>
      <c r="K75" s="255"/>
      <c r="L75" s="294"/>
      <c r="M75" s="294"/>
      <c r="N75" s="293"/>
      <c r="O75" s="293"/>
      <c r="P75" s="295"/>
      <c r="U75" s="295"/>
      <c r="X75" s="296"/>
      <c r="Y75" s="296"/>
    </row>
    <row r="76" spans="4:25" s="156" customFormat="1" ht="8.25" customHeight="1">
      <c r="D76" s="260"/>
      <c r="E76" s="260"/>
      <c r="F76" s="254"/>
      <c r="G76" s="260"/>
      <c r="H76" s="260"/>
      <c r="I76" s="260"/>
      <c r="J76" s="260"/>
      <c r="K76" s="186"/>
      <c r="L76" s="297"/>
      <c r="M76" s="297"/>
      <c r="N76" s="260"/>
      <c r="O76" s="260"/>
      <c r="P76" s="298"/>
      <c r="U76" s="298"/>
      <c r="X76" s="299"/>
      <c r="Y76" s="299"/>
    </row>
    <row r="77" spans="1:25" s="156" customFormat="1" ht="11.25">
      <c r="A77" s="156" t="s">
        <v>232</v>
      </c>
      <c r="D77" s="260"/>
      <c r="E77" s="260"/>
      <c r="F77" s="254"/>
      <c r="G77" s="260"/>
      <c r="H77" s="260"/>
      <c r="I77" s="260"/>
      <c r="J77" s="260"/>
      <c r="K77" s="186"/>
      <c r="L77" s="297"/>
      <c r="M77" s="297"/>
      <c r="N77" s="260"/>
      <c r="O77" s="260"/>
      <c r="P77" s="298"/>
      <c r="U77" s="298"/>
      <c r="X77" s="299"/>
      <c r="Y77" s="299"/>
    </row>
    <row r="78" ht="12.75">
      <c r="K78" s="186"/>
    </row>
    <row r="79" ht="12.75">
      <c r="K79" s="186"/>
    </row>
    <row r="80" ht="12.75">
      <c r="K80" s="186"/>
    </row>
    <row r="81" ht="12.75">
      <c r="K81" s="186"/>
    </row>
    <row r="82" ht="12.75">
      <c r="K82" s="186"/>
    </row>
    <row r="83" ht="12.75">
      <c r="K83" s="186"/>
    </row>
    <row r="84" ht="12.75">
      <c r="K84" s="186"/>
    </row>
    <row r="85" ht="12.75">
      <c r="K85" s="186"/>
    </row>
    <row r="86" ht="12.75">
      <c r="K86" s="186"/>
    </row>
    <row r="87" ht="12.75">
      <c r="K87" s="186"/>
    </row>
    <row r="88" ht="12.75">
      <c r="K88" s="186"/>
    </row>
    <row r="89" ht="12.75">
      <c r="K89" s="186"/>
    </row>
    <row r="90" ht="12.75">
      <c r="K90" s="186"/>
    </row>
    <row r="91" ht="12.75">
      <c r="K91" s="186"/>
    </row>
    <row r="92" ht="12.75">
      <c r="K92" s="186"/>
    </row>
    <row r="93" ht="12.75">
      <c r="K93" s="186"/>
    </row>
    <row r="94" ht="12.75">
      <c r="K94" s="186"/>
    </row>
    <row r="95" ht="12.75">
      <c r="K95" s="186"/>
    </row>
    <row r="96" ht="12.75">
      <c r="K96" s="186"/>
    </row>
    <row r="97" ht="12.75">
      <c r="K97" s="186"/>
    </row>
    <row r="98" ht="12.75">
      <c r="K98" s="186"/>
    </row>
    <row r="99" ht="12.75">
      <c r="K99" s="186"/>
    </row>
    <row r="100" ht="12.75">
      <c r="K100" s="186"/>
    </row>
    <row r="101" ht="12.75">
      <c r="K101" s="186"/>
    </row>
    <row r="102" ht="12.75">
      <c r="K102" s="186"/>
    </row>
    <row r="103" ht="12.75">
      <c r="K103" s="186"/>
    </row>
    <row r="104" ht="12.75">
      <c r="K104" s="186"/>
    </row>
    <row r="105" ht="12.75">
      <c r="K105" s="186"/>
    </row>
    <row r="106" ht="12.75">
      <c r="K106" s="186"/>
    </row>
    <row r="107" ht="12.75">
      <c r="K107" s="186"/>
    </row>
    <row r="108" ht="12.75">
      <c r="K108" s="186"/>
    </row>
    <row r="109" ht="12.75">
      <c r="K109" s="186"/>
    </row>
    <row r="110" ht="12.75">
      <c r="K110" s="186"/>
    </row>
    <row r="111" ht="12.75">
      <c r="K111" s="186"/>
    </row>
    <row r="112" ht="12.75">
      <c r="K112" s="186"/>
    </row>
    <row r="113" ht="12.75">
      <c r="K113" s="186"/>
    </row>
    <row r="114" ht="12.75">
      <c r="K114" s="186"/>
    </row>
    <row r="115" ht="12.75">
      <c r="K115" s="186"/>
    </row>
    <row r="116" ht="12.75">
      <c r="K116" s="186"/>
    </row>
    <row r="117" ht="12.75">
      <c r="K117" s="186"/>
    </row>
    <row r="118" ht="12.75">
      <c r="K118" s="186"/>
    </row>
    <row r="119" ht="12.75">
      <c r="K119" s="186"/>
    </row>
    <row r="120" ht="12.75">
      <c r="K120" s="186"/>
    </row>
    <row r="121" ht="12.75">
      <c r="K121" s="186"/>
    </row>
    <row r="122" ht="12.75">
      <c r="K122" s="186"/>
    </row>
    <row r="123" ht="12.75">
      <c r="K123" s="186"/>
    </row>
    <row r="124" ht="12.75">
      <c r="K124" s="186"/>
    </row>
    <row r="125" ht="12.75">
      <c r="K125" s="186"/>
    </row>
    <row r="126" ht="12.75">
      <c r="K126" s="186"/>
    </row>
    <row r="127" ht="12.75">
      <c r="K127" s="186"/>
    </row>
    <row r="128" ht="12.75">
      <c r="K128" s="186"/>
    </row>
    <row r="129" ht="12.75">
      <c r="K129" s="186"/>
    </row>
    <row r="130" ht="12.75">
      <c r="K130" s="186"/>
    </row>
    <row r="131" ht="12.75">
      <c r="K131" s="186"/>
    </row>
    <row r="132" ht="12.75">
      <c r="K132" s="186"/>
    </row>
    <row r="133" ht="12.75">
      <c r="K133" s="186"/>
    </row>
    <row r="134" ht="12.75">
      <c r="K134" s="186"/>
    </row>
    <row r="135" ht="12.75">
      <c r="K135" s="186"/>
    </row>
    <row r="136" ht="12.75">
      <c r="K136" s="186"/>
    </row>
    <row r="137" ht="12.75">
      <c r="K137" s="186"/>
    </row>
    <row r="138" ht="12.75">
      <c r="K138" s="186"/>
    </row>
    <row r="139" ht="12.75">
      <c r="K139" s="186"/>
    </row>
    <row r="140" ht="12.75">
      <c r="K140" s="186"/>
    </row>
    <row r="141" ht="12.75">
      <c r="K141" s="186"/>
    </row>
    <row r="142" ht="12.75">
      <c r="K142" s="186"/>
    </row>
    <row r="143" ht="12.75">
      <c r="K143" s="186"/>
    </row>
    <row r="144" ht="12.75">
      <c r="K144" s="186"/>
    </row>
    <row r="145" ht="12.75">
      <c r="K145" s="186"/>
    </row>
    <row r="146" ht="12.75">
      <c r="K146" s="186"/>
    </row>
    <row r="147" ht="12.75">
      <c r="K147" s="186"/>
    </row>
    <row r="148" ht="12.75">
      <c r="K148" s="186"/>
    </row>
    <row r="149" ht="12.75">
      <c r="K149" s="186"/>
    </row>
    <row r="150" ht="12.75">
      <c r="K150" s="186"/>
    </row>
    <row r="151" ht="12.75">
      <c r="K151" s="186"/>
    </row>
    <row r="152" ht="12.75">
      <c r="K152" s="186"/>
    </row>
    <row r="153" ht="12.75">
      <c r="K153" s="186"/>
    </row>
    <row r="154" ht="12.75">
      <c r="K154" s="186"/>
    </row>
    <row r="155" ht="12.75">
      <c r="K155" s="186"/>
    </row>
    <row r="156" ht="12.75">
      <c r="K156" s="186"/>
    </row>
    <row r="157" ht="12.75">
      <c r="K157" s="186"/>
    </row>
    <row r="158" ht="12.75">
      <c r="K158" s="186"/>
    </row>
    <row r="159" ht="12.75">
      <c r="K159" s="186"/>
    </row>
    <row r="160" ht="12.75">
      <c r="K160" s="186"/>
    </row>
    <row r="161" ht="12.75">
      <c r="K161" s="186"/>
    </row>
    <row r="162" ht="12.75">
      <c r="K162" s="186"/>
    </row>
    <row r="163" ht="12.75">
      <c r="K163" s="186"/>
    </row>
    <row r="164" ht="12.75">
      <c r="K164" s="186"/>
    </row>
    <row r="165" ht="12.75">
      <c r="K165" s="186"/>
    </row>
    <row r="166" ht="12.75">
      <c r="K166" s="186"/>
    </row>
    <row r="167" ht="12.75">
      <c r="K167" s="186"/>
    </row>
    <row r="168" ht="12.75">
      <c r="K168" s="186"/>
    </row>
    <row r="169" ht="12.75">
      <c r="K169" s="186"/>
    </row>
    <row r="170" ht="12.75">
      <c r="K170" s="186"/>
    </row>
    <row r="171" ht="12.75">
      <c r="K171" s="186"/>
    </row>
    <row r="172" ht="12.75">
      <c r="K172" s="186"/>
    </row>
    <row r="173" ht="12.75">
      <c r="K173" s="186"/>
    </row>
    <row r="174" ht="12.75">
      <c r="K174" s="186"/>
    </row>
    <row r="175" ht="12.75">
      <c r="K175" s="186"/>
    </row>
    <row r="176" ht="12.75">
      <c r="K176" s="186"/>
    </row>
    <row r="177" ht="12.75">
      <c r="K177" s="186"/>
    </row>
    <row r="178" ht="12.75">
      <c r="K178" s="186"/>
    </row>
    <row r="179" ht="12.75">
      <c r="K179" s="186"/>
    </row>
    <row r="180" ht="12.75">
      <c r="K180" s="186"/>
    </row>
    <row r="181" ht="12.75">
      <c r="K181" s="186"/>
    </row>
    <row r="182" ht="12.75">
      <c r="K182" s="186"/>
    </row>
    <row r="183" ht="12.75">
      <c r="K183" s="186"/>
    </row>
    <row r="184" ht="12.75">
      <c r="K184" s="186"/>
    </row>
    <row r="185" ht="12.75">
      <c r="K185" s="186"/>
    </row>
    <row r="186" ht="12.75">
      <c r="K186" s="186"/>
    </row>
    <row r="187" ht="12.75">
      <c r="K187" s="186"/>
    </row>
    <row r="188" ht="12.75">
      <c r="K188" s="186"/>
    </row>
    <row r="189" ht="12.75">
      <c r="K189" s="186"/>
    </row>
    <row r="190" ht="12.75">
      <c r="K190" s="186"/>
    </row>
    <row r="191" ht="12.75">
      <c r="K191" s="186"/>
    </row>
    <row r="192" ht="12.75">
      <c r="K192" s="186"/>
    </row>
    <row r="193" ht="12.75">
      <c r="K193" s="186"/>
    </row>
    <row r="194" ht="12.75">
      <c r="K194" s="186"/>
    </row>
    <row r="195" ht="12.75">
      <c r="K195" s="186"/>
    </row>
    <row r="196" ht="12.75">
      <c r="K196" s="186"/>
    </row>
    <row r="197" ht="12.75">
      <c r="K197" s="186"/>
    </row>
    <row r="198" ht="12.75">
      <c r="K198" s="186"/>
    </row>
    <row r="199" ht="12.75">
      <c r="K199" s="186"/>
    </row>
    <row r="200" ht="12.75">
      <c r="K200" s="186"/>
    </row>
    <row r="201" ht="12.75">
      <c r="K201" s="186"/>
    </row>
    <row r="202" ht="12.75">
      <c r="K202" s="186"/>
    </row>
    <row r="203" ht="12.75">
      <c r="K203" s="186"/>
    </row>
    <row r="204" ht="12.75">
      <c r="K204" s="186"/>
    </row>
    <row r="205" ht="12.75">
      <c r="K205" s="186"/>
    </row>
    <row r="206" ht="12.75">
      <c r="K206" s="186"/>
    </row>
    <row r="207" ht="12.75">
      <c r="K207" s="186"/>
    </row>
    <row r="208" ht="12.75">
      <c r="K208" s="186"/>
    </row>
    <row r="209" ht="12.75">
      <c r="K209" s="186"/>
    </row>
    <row r="210" ht="12.75">
      <c r="K210" s="186"/>
    </row>
    <row r="211" ht="12.75">
      <c r="K211" s="186"/>
    </row>
    <row r="212" ht="12.75">
      <c r="K212" s="186"/>
    </row>
    <row r="213" ht="12.75">
      <c r="K213" s="186"/>
    </row>
    <row r="214" ht="12.75">
      <c r="K214" s="186"/>
    </row>
    <row r="215" ht="12.75">
      <c r="K215" s="186"/>
    </row>
    <row r="216" ht="12.75">
      <c r="K216" s="186"/>
    </row>
    <row r="217" ht="12.75">
      <c r="K217" s="186"/>
    </row>
    <row r="218" ht="12.75">
      <c r="K218" s="186"/>
    </row>
    <row r="219" ht="12.75">
      <c r="K219" s="186"/>
    </row>
    <row r="220" ht="12.75">
      <c r="K220" s="186"/>
    </row>
    <row r="221" ht="12.75">
      <c r="K221" s="186"/>
    </row>
    <row r="222" ht="12.75">
      <c r="K222" s="186"/>
    </row>
    <row r="223" ht="12.75">
      <c r="K223" s="186"/>
    </row>
    <row r="224" ht="12.75">
      <c r="K224" s="186"/>
    </row>
    <row r="225" ht="12.75">
      <c r="K225" s="186"/>
    </row>
    <row r="226" ht="12.75">
      <c r="K226" s="186"/>
    </row>
    <row r="227" ht="12.75">
      <c r="K227" s="186"/>
    </row>
    <row r="228" ht="12.75">
      <c r="K228" s="186"/>
    </row>
    <row r="229" ht="12.75">
      <c r="K229" s="186"/>
    </row>
    <row r="230" ht="12.75">
      <c r="K230" s="186"/>
    </row>
    <row r="231" ht="12.75">
      <c r="K231" s="186"/>
    </row>
    <row r="232" ht="12.75">
      <c r="K232" s="186"/>
    </row>
    <row r="233" ht="12.75">
      <c r="K233" s="186"/>
    </row>
    <row r="234" ht="12.75">
      <c r="K234" s="186"/>
    </row>
    <row r="235" ht="12.75">
      <c r="K235" s="186"/>
    </row>
    <row r="236" ht="12.75">
      <c r="K236" s="186"/>
    </row>
    <row r="237" ht="12.75">
      <c r="K237" s="186"/>
    </row>
    <row r="238" ht="12.75">
      <c r="K238" s="186"/>
    </row>
    <row r="239" ht="12.75">
      <c r="K239" s="186"/>
    </row>
    <row r="240" ht="12.75">
      <c r="K240" s="186"/>
    </row>
    <row r="241" ht="12.75">
      <c r="K241" s="186"/>
    </row>
    <row r="242" ht="12.75">
      <c r="K242" s="186"/>
    </row>
    <row r="243" ht="12.75">
      <c r="K243" s="186"/>
    </row>
    <row r="244" ht="12.75">
      <c r="K244" s="186"/>
    </row>
    <row r="245" ht="12.75">
      <c r="K245" s="186"/>
    </row>
    <row r="246" ht="12.75">
      <c r="K246" s="186"/>
    </row>
    <row r="247" ht="12.75">
      <c r="K247" s="186"/>
    </row>
    <row r="248" ht="12.75">
      <c r="K248" s="186"/>
    </row>
    <row r="249" ht="12.75">
      <c r="K249" s="186"/>
    </row>
    <row r="250" ht="12.75">
      <c r="K250" s="186"/>
    </row>
    <row r="251" ht="12.75">
      <c r="K251" s="186"/>
    </row>
    <row r="252" ht="12.75">
      <c r="K252" s="186"/>
    </row>
    <row r="253" ht="12.75">
      <c r="K253" s="186"/>
    </row>
    <row r="254" ht="12.75">
      <c r="K254" s="186"/>
    </row>
    <row r="255" ht="12.75">
      <c r="K255" s="186"/>
    </row>
    <row r="256" ht="12.75">
      <c r="K256" s="186"/>
    </row>
    <row r="257" ht="12.75">
      <c r="K257" s="186"/>
    </row>
    <row r="258" ht="12.75">
      <c r="K258" s="186"/>
    </row>
    <row r="259" ht="12.75">
      <c r="K259" s="186"/>
    </row>
    <row r="260" ht="12.75">
      <c r="K260" s="186"/>
    </row>
    <row r="261" ht="12.75">
      <c r="K261" s="186"/>
    </row>
    <row r="262" ht="12.75">
      <c r="K262" s="186"/>
    </row>
    <row r="263" ht="12.75">
      <c r="K263" s="186"/>
    </row>
    <row r="264" ht="12.75">
      <c r="K264" s="186"/>
    </row>
    <row r="265" ht="12.75">
      <c r="K265" s="186"/>
    </row>
    <row r="266" ht="12.75">
      <c r="K266" s="186"/>
    </row>
    <row r="267" ht="12.75">
      <c r="K267" s="186"/>
    </row>
    <row r="268" ht="12.75">
      <c r="K268" s="186"/>
    </row>
    <row r="269" ht="12.75">
      <c r="K269" s="186"/>
    </row>
    <row r="270" ht="12.75">
      <c r="K270" s="186"/>
    </row>
    <row r="271" ht="12.75">
      <c r="K271" s="186"/>
    </row>
    <row r="272" ht="12.75">
      <c r="K272" s="186"/>
    </row>
    <row r="273" ht="12.75">
      <c r="K273" s="186"/>
    </row>
    <row r="274" ht="12.75">
      <c r="K274" s="186"/>
    </row>
    <row r="275" ht="12.75">
      <c r="K275" s="186"/>
    </row>
    <row r="276" ht="12.75">
      <c r="K276" s="186"/>
    </row>
    <row r="277" ht="12.75">
      <c r="K277" s="186"/>
    </row>
    <row r="278" ht="12.75">
      <c r="K278" s="186"/>
    </row>
    <row r="279" ht="12.75">
      <c r="K279" s="186"/>
    </row>
    <row r="280" ht="12.75">
      <c r="K280" s="186"/>
    </row>
    <row r="281" ht="12.75">
      <c r="K281" s="186"/>
    </row>
    <row r="282" ht="12.75">
      <c r="K282" s="186"/>
    </row>
    <row r="283" ht="12.75">
      <c r="K283" s="186"/>
    </row>
    <row r="284" ht="12.75">
      <c r="K284" s="186"/>
    </row>
    <row r="285" ht="12.75">
      <c r="K285" s="186"/>
    </row>
    <row r="286" ht="12.75">
      <c r="K286" s="186"/>
    </row>
    <row r="287" ht="12.75">
      <c r="K287" s="186"/>
    </row>
    <row r="288" ht="12.75">
      <c r="K288" s="186"/>
    </row>
    <row r="289" ht="12.75">
      <c r="K289" s="186"/>
    </row>
    <row r="290" ht="12.75">
      <c r="K290" s="186"/>
    </row>
    <row r="291" ht="12.75">
      <c r="K291" s="186"/>
    </row>
    <row r="292" ht="12.75">
      <c r="K292" s="186"/>
    </row>
    <row r="293" ht="12.75">
      <c r="K293" s="186"/>
    </row>
    <row r="294" ht="12.75">
      <c r="K294" s="186"/>
    </row>
    <row r="295" ht="12.75">
      <c r="K295" s="186"/>
    </row>
    <row r="296" ht="12.75">
      <c r="K296" s="186"/>
    </row>
    <row r="297" ht="12.75">
      <c r="K297" s="186"/>
    </row>
    <row r="298" ht="12.75">
      <c r="K298" s="186"/>
    </row>
    <row r="299" ht="12.75">
      <c r="K299" s="186"/>
    </row>
    <row r="300" ht="12.75">
      <c r="K300" s="186"/>
    </row>
    <row r="301" ht="12.75">
      <c r="K301" s="186"/>
    </row>
    <row r="302" ht="12.75">
      <c r="K302" s="186"/>
    </row>
    <row r="303" ht="12.75">
      <c r="K303" s="186"/>
    </row>
    <row r="304" ht="12.75">
      <c r="K304" s="186"/>
    </row>
    <row r="305" ht="12.75">
      <c r="K305" s="186"/>
    </row>
    <row r="306" ht="12.75">
      <c r="K306" s="186"/>
    </row>
    <row r="307" ht="12.75">
      <c r="K307" s="186"/>
    </row>
    <row r="308" ht="12.75">
      <c r="K308" s="186"/>
    </row>
    <row r="309" ht="12.75">
      <c r="K309" s="186"/>
    </row>
    <row r="310" ht="12.75">
      <c r="K310" s="186"/>
    </row>
    <row r="311" ht="12.75">
      <c r="K311" s="186"/>
    </row>
    <row r="312" ht="12.75">
      <c r="K312" s="186"/>
    </row>
    <row r="313" ht="12.75">
      <c r="K313" s="186"/>
    </row>
    <row r="314" ht="12.75">
      <c r="K314" s="186"/>
    </row>
    <row r="315" ht="12.75">
      <c r="K315" s="186"/>
    </row>
    <row r="316" ht="12.75">
      <c r="K316" s="186"/>
    </row>
    <row r="317" ht="12.75">
      <c r="K317" s="186"/>
    </row>
    <row r="318" ht="12.75">
      <c r="K318" s="186"/>
    </row>
    <row r="319" ht="12.75">
      <c r="K319" s="186"/>
    </row>
    <row r="320" ht="12.75">
      <c r="K320" s="186"/>
    </row>
    <row r="321" ht="12.75">
      <c r="K321" s="186"/>
    </row>
    <row r="322" ht="12.75">
      <c r="K322" s="186"/>
    </row>
    <row r="323" ht="12.75">
      <c r="K323" s="186"/>
    </row>
    <row r="324" ht="12.75">
      <c r="K324" s="186"/>
    </row>
    <row r="325" ht="12.75">
      <c r="K325" s="186"/>
    </row>
    <row r="326" ht="12.75">
      <c r="K326" s="186"/>
    </row>
    <row r="327" ht="12.75">
      <c r="K327" s="186"/>
    </row>
    <row r="328" ht="12.75">
      <c r="K328" s="186"/>
    </row>
    <row r="329" ht="12.75">
      <c r="K329" s="186"/>
    </row>
    <row r="330" ht="12.75">
      <c r="K330" s="186"/>
    </row>
    <row r="331" ht="12.75">
      <c r="K331" s="186"/>
    </row>
    <row r="332" ht="12.75">
      <c r="K332" s="186"/>
    </row>
    <row r="333" ht="12.75">
      <c r="K333" s="186"/>
    </row>
    <row r="334" ht="12.75">
      <c r="K334" s="186"/>
    </row>
    <row r="335" ht="12.75">
      <c r="K335" s="186"/>
    </row>
    <row r="336" ht="12.75">
      <c r="K336" s="186"/>
    </row>
    <row r="337" ht="12.75">
      <c r="K337" s="186"/>
    </row>
    <row r="338" ht="12.75">
      <c r="K338" s="186"/>
    </row>
    <row r="339" ht="12.75">
      <c r="K339" s="186"/>
    </row>
    <row r="340" ht="12.75">
      <c r="K340" s="186"/>
    </row>
    <row r="341" ht="12.75">
      <c r="K341" s="186"/>
    </row>
    <row r="342" ht="12.75">
      <c r="K342" s="186"/>
    </row>
    <row r="343" ht="12.75">
      <c r="K343" s="186"/>
    </row>
    <row r="344" ht="12.75">
      <c r="K344" s="186"/>
    </row>
    <row r="345" ht="12.75">
      <c r="K345" s="186"/>
    </row>
    <row r="346" ht="12.75">
      <c r="K346" s="186"/>
    </row>
    <row r="347" ht="12.75">
      <c r="K347" s="186"/>
    </row>
    <row r="348" ht="12.75">
      <c r="K348" s="186"/>
    </row>
    <row r="349" ht="12.75">
      <c r="K349" s="186"/>
    </row>
    <row r="350" ht="12.75">
      <c r="K350" s="186"/>
    </row>
    <row r="351" ht="12.75">
      <c r="K351" s="186"/>
    </row>
    <row r="352" ht="12.75">
      <c r="K352" s="186"/>
    </row>
    <row r="353" ht="12.75">
      <c r="K353" s="186"/>
    </row>
    <row r="354" ht="12.75">
      <c r="K354" s="186"/>
    </row>
    <row r="355" ht="12.75">
      <c r="K355" s="186"/>
    </row>
    <row r="356" ht="12.75">
      <c r="K356" s="186"/>
    </row>
    <row r="357" ht="12.75">
      <c r="K357" s="186"/>
    </row>
    <row r="358" ht="12.75">
      <c r="K358" s="186"/>
    </row>
    <row r="359" ht="12.75">
      <c r="K359" s="186"/>
    </row>
    <row r="360" ht="12.75">
      <c r="K360" s="186"/>
    </row>
    <row r="361" ht="12.75">
      <c r="K361" s="186"/>
    </row>
    <row r="362" ht="12.75">
      <c r="K362" s="186"/>
    </row>
    <row r="363" ht="12.75">
      <c r="K363" s="186"/>
    </row>
    <row r="364" ht="12.75">
      <c r="K364" s="186"/>
    </row>
    <row r="365" ht="12.75">
      <c r="K365" s="186"/>
    </row>
    <row r="366" ht="12.75">
      <c r="K366" s="186"/>
    </row>
    <row r="367" ht="12.75">
      <c r="K367" s="186"/>
    </row>
    <row r="368" ht="12.75">
      <c r="K368" s="186"/>
    </row>
    <row r="369" ht="12.75">
      <c r="K369" s="186"/>
    </row>
    <row r="370" ht="12.75">
      <c r="K370" s="186"/>
    </row>
    <row r="371" ht="12.75">
      <c r="K371" s="186"/>
    </row>
    <row r="372" ht="12.75">
      <c r="K372" s="186"/>
    </row>
    <row r="373" ht="12.75">
      <c r="K373" s="186"/>
    </row>
    <row r="374" ht="12.75">
      <c r="K374" s="186"/>
    </row>
    <row r="375" ht="12.75">
      <c r="K375" s="186"/>
    </row>
    <row r="376" ht="12.75">
      <c r="K376" s="186"/>
    </row>
    <row r="377" ht="12.75">
      <c r="K377" s="186"/>
    </row>
    <row r="378" ht="12.75">
      <c r="K378" s="186"/>
    </row>
    <row r="379" ht="12.75">
      <c r="K379" s="186"/>
    </row>
    <row r="380" ht="12.75">
      <c r="K380" s="186"/>
    </row>
    <row r="381" ht="12.75">
      <c r="K381" s="186"/>
    </row>
    <row r="382" ht="12.75">
      <c r="K382" s="186"/>
    </row>
    <row r="383" ht="12.75">
      <c r="K383" s="186"/>
    </row>
    <row r="384" ht="12.75">
      <c r="K384" s="186"/>
    </row>
    <row r="385" ht="12.75">
      <c r="K385" s="186"/>
    </row>
    <row r="386" ht="12.75">
      <c r="K386" s="186"/>
    </row>
    <row r="387" ht="12.75">
      <c r="K387" s="186"/>
    </row>
    <row r="388" ht="12.75">
      <c r="K388" s="186"/>
    </row>
    <row r="389" ht="12.75">
      <c r="K389" s="186"/>
    </row>
    <row r="390" ht="12.75">
      <c r="K390" s="186"/>
    </row>
    <row r="391" ht="12.75">
      <c r="K391" s="186"/>
    </row>
    <row r="392" ht="12.75">
      <c r="K392" s="186"/>
    </row>
    <row r="393" ht="12.75">
      <c r="K393" s="186"/>
    </row>
    <row r="394" ht="12.75">
      <c r="K394" s="186"/>
    </row>
    <row r="395" ht="12.75">
      <c r="K395" s="186"/>
    </row>
    <row r="396" ht="12.75">
      <c r="K396" s="186"/>
    </row>
    <row r="397" ht="12.75">
      <c r="K397" s="186"/>
    </row>
    <row r="398" ht="12.75">
      <c r="K398" s="186"/>
    </row>
    <row r="399" ht="12.75">
      <c r="K399" s="186"/>
    </row>
    <row r="400" ht="12.75">
      <c r="K400" s="186"/>
    </row>
    <row r="401" ht="12.75">
      <c r="K401" s="186"/>
    </row>
    <row r="402" ht="12.75">
      <c r="K402" s="186"/>
    </row>
    <row r="403" ht="12.75">
      <c r="K403" s="186"/>
    </row>
    <row r="404" ht="12.75">
      <c r="K404" s="186"/>
    </row>
    <row r="405" ht="12.75">
      <c r="K405" s="186"/>
    </row>
    <row r="406" ht="12.75">
      <c r="K406" s="186"/>
    </row>
    <row r="407" ht="12.75">
      <c r="K407" s="186"/>
    </row>
    <row r="408" ht="12.75">
      <c r="K408" s="186"/>
    </row>
    <row r="409" ht="12.75">
      <c r="K409" s="186"/>
    </row>
    <row r="410" ht="12.75">
      <c r="K410" s="186"/>
    </row>
    <row r="411" ht="12.75">
      <c r="K411" s="186"/>
    </row>
    <row r="412" ht="12.75">
      <c r="K412" s="186"/>
    </row>
    <row r="413" ht="12.75">
      <c r="K413" s="186"/>
    </row>
    <row r="414" ht="12.75">
      <c r="K414" s="186"/>
    </row>
    <row r="415" ht="12.75">
      <c r="K415" s="186"/>
    </row>
    <row r="416" ht="12.75">
      <c r="K416" s="186"/>
    </row>
    <row r="417" ht="12.75">
      <c r="K417" s="186"/>
    </row>
    <row r="418" ht="12.75">
      <c r="K418" s="186"/>
    </row>
    <row r="419" ht="12.75">
      <c r="K419" s="186"/>
    </row>
    <row r="420" ht="12.75">
      <c r="K420" s="186"/>
    </row>
    <row r="421" ht="12.75">
      <c r="K421" s="186"/>
    </row>
    <row r="422" ht="12.75">
      <c r="K422" s="186"/>
    </row>
    <row r="423" ht="12.75">
      <c r="K423" s="186"/>
    </row>
    <row r="424" ht="12.75">
      <c r="K424" s="186"/>
    </row>
    <row r="425" ht="12.75">
      <c r="K425" s="186"/>
    </row>
    <row r="426" ht="12.75">
      <c r="K426" s="186"/>
    </row>
    <row r="427" ht="12.75">
      <c r="K427" s="186"/>
    </row>
    <row r="428" ht="12.75">
      <c r="K428" s="186"/>
    </row>
    <row r="429" ht="12.75">
      <c r="K429" s="186"/>
    </row>
    <row r="430" ht="12.75">
      <c r="K430" s="186"/>
    </row>
    <row r="431" ht="12.75">
      <c r="K431" s="186"/>
    </row>
    <row r="432" ht="12.75">
      <c r="K432" s="186"/>
    </row>
    <row r="433" ht="12.75">
      <c r="K433" s="186"/>
    </row>
    <row r="434" ht="12.75">
      <c r="K434" s="186"/>
    </row>
    <row r="435" ht="12.75">
      <c r="K435" s="186"/>
    </row>
    <row r="436" ht="12.75">
      <c r="K436" s="186"/>
    </row>
    <row r="437" ht="12.75">
      <c r="K437" s="186"/>
    </row>
    <row r="438" ht="12.75">
      <c r="K438" s="186"/>
    </row>
    <row r="439" ht="12.75">
      <c r="K439" s="186"/>
    </row>
    <row r="440" ht="12.75">
      <c r="K440" s="186"/>
    </row>
    <row r="441" ht="12.75">
      <c r="K441" s="186"/>
    </row>
    <row r="442" ht="12.75">
      <c r="K442" s="186"/>
    </row>
    <row r="443" ht="12.75">
      <c r="K443" s="186"/>
    </row>
    <row r="444" ht="12.75">
      <c r="K444" s="186"/>
    </row>
    <row r="445" ht="12.75">
      <c r="K445" s="186"/>
    </row>
    <row r="446" ht="12.75">
      <c r="K446" s="186"/>
    </row>
    <row r="447" ht="12.75">
      <c r="K447" s="186"/>
    </row>
    <row r="448" ht="12.75">
      <c r="K448" s="186"/>
    </row>
    <row r="449" ht="12.75">
      <c r="K449" s="186"/>
    </row>
    <row r="450" ht="12.75">
      <c r="K450" s="186"/>
    </row>
    <row r="451" ht="12.75">
      <c r="K451" s="186"/>
    </row>
    <row r="452" ht="12.75">
      <c r="K452" s="186"/>
    </row>
    <row r="453" ht="12.75">
      <c r="K453" s="186"/>
    </row>
    <row r="454" ht="12.75">
      <c r="K454" s="186"/>
    </row>
    <row r="455" ht="12.75">
      <c r="K455" s="186"/>
    </row>
    <row r="456" ht="12.75">
      <c r="K456" s="186"/>
    </row>
    <row r="457" ht="12.75">
      <c r="K457" s="186"/>
    </row>
    <row r="458" ht="12.75">
      <c r="K458" s="186"/>
    </row>
    <row r="459" ht="12.75">
      <c r="K459" s="186"/>
    </row>
    <row r="460" ht="12.75">
      <c r="K460" s="186"/>
    </row>
    <row r="461" ht="12.75">
      <c r="K461" s="186"/>
    </row>
    <row r="462" ht="12.75">
      <c r="K462" s="186"/>
    </row>
    <row r="463" ht="12.75">
      <c r="K463" s="186"/>
    </row>
    <row r="464" ht="12.75">
      <c r="K464" s="186"/>
    </row>
    <row r="465" ht="12.75">
      <c r="K465" s="186"/>
    </row>
    <row r="466" ht="12.75">
      <c r="K466" s="186"/>
    </row>
    <row r="467" ht="12.75">
      <c r="K467" s="186"/>
    </row>
    <row r="468" ht="12.75">
      <c r="K468" s="186"/>
    </row>
    <row r="469" ht="12.75">
      <c r="K469" s="186"/>
    </row>
    <row r="470" ht="12.75">
      <c r="K470" s="186"/>
    </row>
    <row r="471" ht="12.75">
      <c r="K471" s="186"/>
    </row>
  </sheetData>
  <mergeCells count="20">
    <mergeCell ref="L1:L5"/>
    <mergeCell ref="A3:A5"/>
    <mergeCell ref="K3:K5"/>
    <mergeCell ref="X3:Y3"/>
    <mergeCell ref="M3:M5"/>
    <mergeCell ref="P3:S3"/>
    <mergeCell ref="U3:W3"/>
    <mergeCell ref="G3:J3"/>
    <mergeCell ref="A6:A17"/>
    <mergeCell ref="A18:A24"/>
    <mergeCell ref="A25:A36"/>
    <mergeCell ref="A37:A41"/>
    <mergeCell ref="A42:A44"/>
    <mergeCell ref="A45:A49"/>
    <mergeCell ref="A50:A51"/>
    <mergeCell ref="A52:A53"/>
    <mergeCell ref="A54:A61"/>
    <mergeCell ref="A62:A63"/>
    <mergeCell ref="A64:A66"/>
    <mergeCell ref="A67:A70"/>
  </mergeCells>
  <printOptions/>
  <pageMargins left="0.25" right="0.14" top="0.25" bottom="0.23" header="0.43" footer="0.13"/>
  <pageSetup fitToHeight="2"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List47"/>
  <dimension ref="A2:L23"/>
  <sheetViews>
    <sheetView workbookViewId="0" topLeftCell="A1">
      <selection activeCell="G18" sqref="G18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5" t="s">
        <v>15</v>
      </c>
    </row>
    <row r="3" spans="1:12" s="1" customFormat="1" ht="15" customHeight="1">
      <c r="A3" s="73"/>
      <c r="B3" s="74"/>
      <c r="C3" s="100"/>
      <c r="D3" s="366" t="s">
        <v>25</v>
      </c>
      <c r="E3" s="367"/>
      <c r="F3" s="367"/>
      <c r="G3" s="367"/>
      <c r="H3" s="367"/>
      <c r="I3" s="367"/>
      <c r="J3" s="367"/>
      <c r="K3" s="367"/>
      <c r="L3" s="368"/>
    </row>
    <row r="4" spans="1:12" s="1" customFormat="1" ht="12.75">
      <c r="A4" s="75"/>
      <c r="B4" s="369" t="s">
        <v>184</v>
      </c>
      <c r="C4" s="370"/>
      <c r="D4" s="101"/>
      <c r="E4" s="372" t="s">
        <v>23</v>
      </c>
      <c r="F4" s="373"/>
      <c r="G4" s="373"/>
      <c r="H4" s="374"/>
      <c r="I4" s="372" t="s">
        <v>24</v>
      </c>
      <c r="J4" s="373"/>
      <c r="K4" s="373"/>
      <c r="L4" s="375"/>
    </row>
    <row r="5" spans="1:12" s="1" customFormat="1" ht="12.75">
      <c r="A5" s="75"/>
      <c r="B5" s="371"/>
      <c r="C5" s="370"/>
      <c r="D5" s="101" t="s">
        <v>1</v>
      </c>
      <c r="E5" s="3"/>
      <c r="F5" s="4" t="s">
        <v>2</v>
      </c>
      <c r="G5" s="5"/>
      <c r="H5" s="68" t="s">
        <v>22</v>
      </c>
      <c r="I5" s="3"/>
      <c r="J5" s="4" t="s">
        <v>2</v>
      </c>
      <c r="K5" s="5"/>
      <c r="L5" s="76" t="s">
        <v>22</v>
      </c>
    </row>
    <row r="6" spans="1:12" s="14" customFormat="1" ht="12.75">
      <c r="A6" s="77"/>
      <c r="B6" s="67" t="s">
        <v>3</v>
      </c>
      <c r="C6" s="6" t="s">
        <v>51</v>
      </c>
      <c r="D6" s="102" t="s">
        <v>28</v>
      </c>
      <c r="E6" s="7" t="s">
        <v>4</v>
      </c>
      <c r="F6" s="8" t="s">
        <v>5</v>
      </c>
      <c r="G6" s="9" t="s">
        <v>6</v>
      </c>
      <c r="H6" s="59" t="s">
        <v>26</v>
      </c>
      <c r="I6" s="7" t="s">
        <v>4</v>
      </c>
      <c r="J6" s="8" t="s">
        <v>5</v>
      </c>
      <c r="K6" s="9" t="s">
        <v>6</v>
      </c>
      <c r="L6" s="78" t="s">
        <v>27</v>
      </c>
    </row>
    <row r="7" spans="1:12" s="189" customFormat="1" ht="12">
      <c r="A7" s="188"/>
      <c r="B7" s="11"/>
      <c r="C7" s="11"/>
      <c r="D7" s="103">
        <v>1</v>
      </c>
      <c r="E7" s="11">
        <v>2</v>
      </c>
      <c r="F7" s="12">
        <v>3</v>
      </c>
      <c r="G7" s="13">
        <v>4</v>
      </c>
      <c r="H7" s="60">
        <v>5</v>
      </c>
      <c r="I7" s="11">
        <v>6</v>
      </c>
      <c r="J7" s="12">
        <v>7</v>
      </c>
      <c r="K7" s="13">
        <v>8</v>
      </c>
      <c r="L7" s="80">
        <v>9</v>
      </c>
    </row>
    <row r="8" spans="1:12" s="17" customFormat="1" ht="15" customHeight="1">
      <c r="A8" s="81">
        <v>1</v>
      </c>
      <c r="B8" s="15" t="s">
        <v>30</v>
      </c>
      <c r="C8" s="15"/>
      <c r="D8" s="104">
        <f aca="true" t="shared" si="0" ref="D8:L8">SUM(D15:D20)+D9</f>
        <v>0</v>
      </c>
      <c r="E8" s="70">
        <f t="shared" si="0"/>
        <v>0</v>
      </c>
      <c r="F8" s="71">
        <f t="shared" si="0"/>
        <v>0</v>
      </c>
      <c r="G8" s="72">
        <f t="shared" si="0"/>
        <v>0</v>
      </c>
      <c r="H8" s="69">
        <f t="shared" si="0"/>
        <v>0</v>
      </c>
      <c r="I8" s="70">
        <f t="shared" si="0"/>
        <v>0</v>
      </c>
      <c r="J8" s="71">
        <f t="shared" si="0"/>
        <v>0</v>
      </c>
      <c r="K8" s="72">
        <f t="shared" si="0"/>
        <v>0</v>
      </c>
      <c r="L8" s="82">
        <f t="shared" si="0"/>
        <v>0</v>
      </c>
    </row>
    <row r="9" spans="1:12" s="17" customFormat="1" ht="15" customHeight="1">
      <c r="A9" s="83">
        <v>2</v>
      </c>
      <c r="B9" s="22" t="s">
        <v>29</v>
      </c>
      <c r="C9" s="47"/>
      <c r="D9" s="105">
        <f aca="true" t="shared" si="1" ref="D9:D20">H9+L9</f>
        <v>0</v>
      </c>
      <c r="E9" s="56">
        <f>'RMU-IO'!E10</f>
        <v>0</v>
      </c>
      <c r="F9" s="57">
        <f>SUM(F10:F14)</f>
        <v>0</v>
      </c>
      <c r="G9" s="58">
        <f>SUM(G10:G14)</f>
        <v>0</v>
      </c>
      <c r="H9" s="61">
        <f aca="true" t="shared" si="2" ref="H9:H20">SUM(E9:G9)</f>
        <v>0</v>
      </c>
      <c r="I9" s="56">
        <v>0</v>
      </c>
      <c r="J9" s="57">
        <f>SUM(J10:J14)</f>
        <v>0</v>
      </c>
      <c r="K9" s="58">
        <f>SUM(K10:K14)</f>
        <v>0</v>
      </c>
      <c r="L9" s="84">
        <f aca="true" t="shared" si="3" ref="L9:L20">SUM(I9:K9)</f>
        <v>0</v>
      </c>
    </row>
    <row r="10" spans="1:12" s="20" customFormat="1" ht="15" customHeight="1">
      <c r="A10" s="85">
        <v>3</v>
      </c>
      <c r="B10" s="19"/>
      <c r="C10" s="18" t="s">
        <v>7</v>
      </c>
      <c r="D10" s="106">
        <f t="shared" si="1"/>
        <v>0</v>
      </c>
      <c r="E10" s="50">
        <f>'RMU-IO'!E10+'RMU-ost'!E10</f>
        <v>0</v>
      </c>
      <c r="F10" s="25">
        <v>0</v>
      </c>
      <c r="G10" s="26">
        <f>'RMU-IO'!G10+'RMU-ost'!G10</f>
        <v>0</v>
      </c>
      <c r="H10" s="62">
        <f t="shared" si="2"/>
        <v>0</v>
      </c>
      <c r="I10" s="50">
        <f>'RMU-IO'!I10+'RMU-ost'!I10</f>
        <v>0</v>
      </c>
      <c r="J10" s="25">
        <f>'RMU-IO'!J10+'RMU-ost'!J10</f>
        <v>0</v>
      </c>
      <c r="K10" s="26">
        <f>'RMU-IO'!K10+'RMU-ost'!K10</f>
        <v>0</v>
      </c>
      <c r="L10" s="86">
        <f t="shared" si="3"/>
        <v>0</v>
      </c>
    </row>
    <row r="11" spans="1:12" s="20" customFormat="1" ht="15" customHeight="1">
      <c r="A11" s="85">
        <v>4</v>
      </c>
      <c r="B11" s="19"/>
      <c r="C11" s="18" t="s">
        <v>8</v>
      </c>
      <c r="D11" s="107">
        <f t="shared" si="1"/>
        <v>0</v>
      </c>
      <c r="E11" s="50">
        <f>'RMU-IO'!E11+'RMU-ost'!E11</f>
        <v>0</v>
      </c>
      <c r="F11" s="25">
        <v>0</v>
      </c>
      <c r="G11" s="26">
        <v>0</v>
      </c>
      <c r="H11" s="62">
        <f t="shared" si="2"/>
        <v>0</v>
      </c>
      <c r="I11" s="50">
        <f>'RMU-IO'!I11+'RMU-ost'!I11</f>
        <v>0</v>
      </c>
      <c r="J11" s="25">
        <f>'RMU-IO'!J11+'RMU-ost'!J11</f>
        <v>0</v>
      </c>
      <c r="K11" s="26">
        <f>'RMU-IO'!K11+'RMU-ost'!K11</f>
        <v>0</v>
      </c>
      <c r="L11" s="86">
        <f t="shared" si="3"/>
        <v>0</v>
      </c>
    </row>
    <row r="12" spans="1:12" s="20" customFormat="1" ht="15" customHeight="1">
      <c r="A12" s="85">
        <v>5</v>
      </c>
      <c r="B12" s="19"/>
      <c r="C12" s="18" t="s">
        <v>19</v>
      </c>
      <c r="D12" s="107">
        <f t="shared" si="1"/>
        <v>0</v>
      </c>
      <c r="E12" s="50">
        <f>'RMU-IO'!E12+'RMU-ost'!E12</f>
        <v>0</v>
      </c>
      <c r="F12" s="25">
        <f>'RMU-IO'!F12+'RMU-ost'!F12</f>
        <v>0</v>
      </c>
      <c r="G12" s="26">
        <f>'RMU-IO'!G12+'RMU-ost'!G12</f>
        <v>0</v>
      </c>
      <c r="H12" s="62">
        <f t="shared" si="2"/>
        <v>0</v>
      </c>
      <c r="I12" s="50">
        <v>0</v>
      </c>
      <c r="J12" s="25">
        <v>0</v>
      </c>
      <c r="K12" s="26">
        <f>'RMU-IO'!K12+'RMU-ost'!K12</f>
        <v>0</v>
      </c>
      <c r="L12" s="86">
        <f t="shared" si="3"/>
        <v>0</v>
      </c>
    </row>
    <row r="13" spans="1:12" s="20" customFormat="1" ht="15" customHeight="1">
      <c r="A13" s="85">
        <v>6</v>
      </c>
      <c r="B13" s="19"/>
      <c r="C13" s="18" t="s">
        <v>9</v>
      </c>
      <c r="D13" s="107">
        <f t="shared" si="1"/>
        <v>0</v>
      </c>
      <c r="E13" s="51">
        <f>'RMU-IO'!E13+'RMU-ost'!E13</f>
        <v>0</v>
      </c>
      <c r="F13" s="48">
        <f>'RMU-IO'!F13+'RMU-ost'!F13</f>
        <v>0</v>
      </c>
      <c r="G13" s="49">
        <f>'RMU-IO'!G13+'RMU-ost'!G13</f>
        <v>0</v>
      </c>
      <c r="H13" s="63">
        <f t="shared" si="2"/>
        <v>0</v>
      </c>
      <c r="I13" s="51">
        <f>'RMU-IO'!I13+'RMU-ost'!I13</f>
        <v>0</v>
      </c>
      <c r="J13" s="48">
        <f>'RMU-IO'!J13+'RMU-ost'!J13</f>
        <v>0</v>
      </c>
      <c r="K13" s="49">
        <f>'RMU-IO'!K13+'RMU-ost'!K13</f>
        <v>0</v>
      </c>
      <c r="L13" s="87">
        <f t="shared" si="3"/>
        <v>0</v>
      </c>
    </row>
    <row r="14" spans="1:12" s="20" customFormat="1" ht="15" customHeight="1">
      <c r="A14" s="88">
        <v>7</v>
      </c>
      <c r="B14" s="43"/>
      <c r="C14" s="44" t="s">
        <v>10</v>
      </c>
      <c r="D14" s="108">
        <f t="shared" si="1"/>
        <v>0</v>
      </c>
      <c r="E14" s="52">
        <f>'RMU-IO'!E14+'RMU-ost'!E14</f>
        <v>0</v>
      </c>
      <c r="F14" s="45">
        <f>'RMU-IO'!F14+'RMU-ost'!F14</f>
        <v>0</v>
      </c>
      <c r="G14" s="46">
        <f>'RMU-IO'!G14+'RMU-ost'!G14</f>
        <v>0</v>
      </c>
      <c r="H14" s="64">
        <f t="shared" si="2"/>
        <v>0</v>
      </c>
      <c r="I14" s="52">
        <f>'RMU-IO'!I14+'RMU-ost'!I14</f>
        <v>0</v>
      </c>
      <c r="J14" s="45">
        <f>'RMU-IO'!J14+'RMU-ost'!J14</f>
        <v>0</v>
      </c>
      <c r="K14" s="46">
        <f>'RMU-IO'!K14+'RMU-ost'!K14</f>
        <v>0</v>
      </c>
      <c r="L14" s="89">
        <f t="shared" si="3"/>
        <v>0</v>
      </c>
    </row>
    <row r="15" spans="1:12" s="17" customFormat="1" ht="15" customHeight="1">
      <c r="A15" s="90">
        <v>8</v>
      </c>
      <c r="B15" s="21" t="s">
        <v>20</v>
      </c>
      <c r="C15" s="23"/>
      <c r="D15" s="109">
        <f t="shared" si="1"/>
        <v>0</v>
      </c>
      <c r="E15" s="53">
        <v>0</v>
      </c>
      <c r="F15" s="27">
        <f>'RMU-IO'!F15+'RMU-ost'!F15</f>
        <v>0</v>
      </c>
      <c r="G15" s="28">
        <v>0</v>
      </c>
      <c r="H15" s="65">
        <f t="shared" si="2"/>
        <v>0</v>
      </c>
      <c r="I15" s="53">
        <v>0</v>
      </c>
      <c r="J15" s="27">
        <v>0</v>
      </c>
      <c r="K15" s="28">
        <f>'RMU-IO'!K15+'RMU-ost'!K15</f>
        <v>0</v>
      </c>
      <c r="L15" s="91">
        <f t="shared" si="3"/>
        <v>0</v>
      </c>
    </row>
    <row r="16" spans="1:12" s="17" customFormat="1" ht="15" customHeight="1">
      <c r="A16" s="90">
        <v>9</v>
      </c>
      <c r="B16" s="21" t="s">
        <v>11</v>
      </c>
      <c r="C16" s="23"/>
      <c r="D16" s="109">
        <f t="shared" si="1"/>
        <v>0</v>
      </c>
      <c r="E16" s="53">
        <f>'RMU-IO'!E16+'RMU-ost'!E16</f>
        <v>0</v>
      </c>
      <c r="F16" s="27">
        <f>'RMU-IO'!F16+'RMU-ost'!F16</f>
        <v>0</v>
      </c>
      <c r="G16" s="28">
        <f>'RMU-IO'!G16+'RMU-ost'!G16</f>
        <v>0</v>
      </c>
      <c r="H16" s="65">
        <f t="shared" si="2"/>
        <v>0</v>
      </c>
      <c r="I16" s="53">
        <v>0</v>
      </c>
      <c r="J16" s="27">
        <f>'RMU-IO'!J16+'RMU-ost'!J16</f>
        <v>0</v>
      </c>
      <c r="K16" s="28">
        <f>'RMU-IO'!K16+'RMU-ost'!K16</f>
        <v>0</v>
      </c>
      <c r="L16" s="91">
        <f t="shared" si="3"/>
        <v>0</v>
      </c>
    </row>
    <row r="17" spans="1:12" s="17" customFormat="1" ht="15" customHeight="1">
      <c r="A17" s="83">
        <v>10</v>
      </c>
      <c r="B17" s="22" t="s">
        <v>12</v>
      </c>
      <c r="C17" s="22"/>
      <c r="D17" s="109">
        <f t="shared" si="1"/>
        <v>0</v>
      </c>
      <c r="E17" s="54">
        <f>'RMU-IO'!E17+'RMU-ost'!E17</f>
        <v>0</v>
      </c>
      <c r="F17" s="29">
        <f>'RMU-IO'!F17+'RMU-ost'!F17</f>
        <v>0</v>
      </c>
      <c r="G17" s="30">
        <f>'RMU-IO'!G17+'RMU-ost'!G17</f>
        <v>0</v>
      </c>
      <c r="H17" s="66">
        <f t="shared" si="2"/>
        <v>0</v>
      </c>
      <c r="I17" s="54">
        <f>'RMU-IO'!I17+'RMU-ost'!I17</f>
        <v>0</v>
      </c>
      <c r="J17" s="29">
        <f>'RMU-IO'!J17+'RMU-ost'!J17</f>
        <v>0</v>
      </c>
      <c r="K17" s="30">
        <f>'RMU-IO'!K17+'RMU-ost'!K17</f>
        <v>0</v>
      </c>
      <c r="L17" s="92">
        <f t="shared" si="3"/>
        <v>0</v>
      </c>
    </row>
    <row r="18" spans="1:12" s="17" customFormat="1" ht="15" customHeight="1">
      <c r="A18" s="90">
        <v>11</v>
      </c>
      <c r="B18" s="23" t="s">
        <v>18</v>
      </c>
      <c r="C18" s="23"/>
      <c r="D18" s="110">
        <f t="shared" si="1"/>
        <v>0</v>
      </c>
      <c r="E18" s="54">
        <v>0</v>
      </c>
      <c r="F18" s="29">
        <v>0</v>
      </c>
      <c r="G18" s="30">
        <f>'RMU-IO'!G18+'RMU-ost'!G18</f>
        <v>0</v>
      </c>
      <c r="H18" s="66">
        <f t="shared" si="2"/>
        <v>0</v>
      </c>
      <c r="I18" s="54">
        <v>0</v>
      </c>
      <c r="J18" s="29">
        <v>0</v>
      </c>
      <c r="K18" s="30">
        <f>'RMU-IO'!K18+'RMU-ost'!K18</f>
        <v>0</v>
      </c>
      <c r="L18" s="92">
        <f t="shared" si="3"/>
        <v>0</v>
      </c>
    </row>
    <row r="19" spans="1:12" s="17" customFormat="1" ht="15" customHeight="1">
      <c r="A19" s="90">
        <v>12</v>
      </c>
      <c r="B19" s="23" t="s">
        <v>13</v>
      </c>
      <c r="C19" s="23"/>
      <c r="D19" s="110">
        <f t="shared" si="1"/>
        <v>0</v>
      </c>
      <c r="E19" s="54">
        <f>'RMU-IO'!E19+'RMU-ost'!E19</f>
        <v>0</v>
      </c>
      <c r="F19" s="29">
        <f>'RMU-IO'!F19+'RMU-ost'!F19</f>
        <v>0</v>
      </c>
      <c r="G19" s="30">
        <f>'RMU-IO'!G19+'RMU-ost'!G19</f>
        <v>0</v>
      </c>
      <c r="H19" s="66">
        <f t="shared" si="2"/>
        <v>0</v>
      </c>
      <c r="I19" s="54">
        <v>0</v>
      </c>
      <c r="J19" s="29">
        <f>'RMU-IO'!J19+'RMU-ost'!J19</f>
        <v>0</v>
      </c>
      <c r="K19" s="30">
        <f>'RMU-IO'!K19+'RMU-ost'!K19</f>
        <v>0</v>
      </c>
      <c r="L19" s="92">
        <f t="shared" si="3"/>
        <v>0</v>
      </c>
    </row>
    <row r="20" spans="1:12" s="17" customFormat="1" ht="15" customHeight="1" thickBot="1">
      <c r="A20" s="93">
        <v>13</v>
      </c>
      <c r="B20" s="94" t="s">
        <v>17</v>
      </c>
      <c r="C20" s="94"/>
      <c r="D20" s="111">
        <f t="shared" si="1"/>
        <v>0</v>
      </c>
      <c r="E20" s="95">
        <f>'RMU-IO'!E20+'RMU-ost'!E20</f>
        <v>0</v>
      </c>
      <c r="F20" s="96">
        <f>'RMU-IO'!F20+'RMU-ost'!F20</f>
        <v>0</v>
      </c>
      <c r="G20" s="97">
        <f>'RMU-IO'!G20+'RMU-ost'!G20</f>
        <v>0</v>
      </c>
      <c r="H20" s="98">
        <f t="shared" si="2"/>
        <v>0</v>
      </c>
      <c r="I20" s="95">
        <f>'RMU-IO'!I20+'RMU-ost'!I20</f>
        <v>0</v>
      </c>
      <c r="J20" s="96">
        <f>'RMU-IO'!J20+'RMU-ost'!J20</f>
        <v>0</v>
      </c>
      <c r="K20" s="97">
        <f>'RMU-IO'!K20+'RMU-ost'!K20</f>
        <v>0</v>
      </c>
      <c r="L20" s="99">
        <f t="shared" si="3"/>
        <v>0</v>
      </c>
    </row>
    <row r="21" spans="1:12" s="112" customFormat="1" ht="15" customHeight="1">
      <c r="A21" s="24" t="s">
        <v>33</v>
      </c>
      <c r="B21" s="24" t="s">
        <v>32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s="112" customFormat="1" ht="15" customHeight="1">
      <c r="A22" s="24" t="s">
        <v>16</v>
      </c>
      <c r="B22" s="24" t="s">
        <v>185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="24" customFormat="1" ht="12">
      <c r="A23" s="24" t="s">
        <v>34</v>
      </c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scale="90" r:id="rId1"/>
  <headerFooter alignWithMargins="0">
    <oddHeader>&amp;L&amp;"Arial CE,kurzíva\&amp;11Osnova rozpočtu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8">
    <tabColor indexed="13"/>
  </sheetPr>
  <dimension ref="A2:L26"/>
  <sheetViews>
    <sheetView workbookViewId="0" topLeftCell="A1">
      <selection activeCell="C39" sqref="C39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5" t="s">
        <v>15</v>
      </c>
    </row>
    <row r="3" spans="1:12" s="1" customFormat="1" ht="15" customHeight="1">
      <c r="A3" s="73"/>
      <c r="B3" s="74"/>
      <c r="C3" s="100"/>
      <c r="D3" s="366" t="s">
        <v>25</v>
      </c>
      <c r="E3" s="367"/>
      <c r="F3" s="367"/>
      <c r="G3" s="367"/>
      <c r="H3" s="367"/>
      <c r="I3" s="367"/>
      <c r="J3" s="367"/>
      <c r="K3" s="367"/>
      <c r="L3" s="368"/>
    </row>
    <row r="4" spans="1:12" s="1" customFormat="1" ht="12.75">
      <c r="A4" s="75"/>
      <c r="B4" s="369" t="s">
        <v>184</v>
      </c>
      <c r="C4" s="370"/>
      <c r="D4" s="101"/>
      <c r="E4" s="372" t="s">
        <v>23</v>
      </c>
      <c r="F4" s="373"/>
      <c r="G4" s="373"/>
      <c r="H4" s="374"/>
      <c r="I4" s="372" t="s">
        <v>24</v>
      </c>
      <c r="J4" s="373"/>
      <c r="K4" s="373"/>
      <c r="L4" s="375"/>
    </row>
    <row r="5" spans="1:12" s="1" customFormat="1" ht="12.75">
      <c r="A5" s="75"/>
      <c r="B5" s="371"/>
      <c r="C5" s="370"/>
      <c r="D5" s="101" t="s">
        <v>1</v>
      </c>
      <c r="E5" s="3"/>
      <c r="F5" s="4" t="s">
        <v>2</v>
      </c>
      <c r="G5" s="5"/>
      <c r="H5" s="68" t="s">
        <v>22</v>
      </c>
      <c r="I5" s="3"/>
      <c r="J5" s="4" t="s">
        <v>2</v>
      </c>
      <c r="K5" s="5"/>
      <c r="L5" s="76" t="s">
        <v>22</v>
      </c>
    </row>
    <row r="6" spans="1:12" s="14" customFormat="1" ht="12.75">
      <c r="A6" s="77"/>
      <c r="B6" s="67" t="s">
        <v>3</v>
      </c>
      <c r="C6" s="6" t="s">
        <v>52</v>
      </c>
      <c r="D6" s="102" t="s">
        <v>28</v>
      </c>
      <c r="E6" s="7" t="s">
        <v>4</v>
      </c>
      <c r="F6" s="8" t="s">
        <v>5</v>
      </c>
      <c r="G6" s="9" t="s">
        <v>6</v>
      </c>
      <c r="H6" s="59" t="s">
        <v>26</v>
      </c>
      <c r="I6" s="7" t="s">
        <v>4</v>
      </c>
      <c r="J6" s="8" t="s">
        <v>5</v>
      </c>
      <c r="K6" s="9" t="s">
        <v>6</v>
      </c>
      <c r="L6" s="78" t="s">
        <v>27</v>
      </c>
    </row>
    <row r="7" spans="1:12" s="16" customFormat="1" ht="19.5" customHeight="1">
      <c r="A7" s="79"/>
      <c r="B7" s="10"/>
      <c r="C7" s="10"/>
      <c r="D7" s="103">
        <v>1</v>
      </c>
      <c r="E7" s="11">
        <v>2</v>
      </c>
      <c r="F7" s="12">
        <v>3</v>
      </c>
      <c r="G7" s="13">
        <v>4</v>
      </c>
      <c r="H7" s="60">
        <v>5</v>
      </c>
      <c r="I7" s="11">
        <v>6</v>
      </c>
      <c r="J7" s="12">
        <v>7</v>
      </c>
      <c r="K7" s="13">
        <v>8</v>
      </c>
      <c r="L7" s="80">
        <v>9</v>
      </c>
    </row>
    <row r="8" spans="1:12" s="17" customFormat="1" ht="15" customHeight="1">
      <c r="A8" s="81">
        <v>1</v>
      </c>
      <c r="B8" s="15" t="s">
        <v>30</v>
      </c>
      <c r="C8" s="15"/>
      <c r="D8" s="104">
        <f aca="true" t="shared" si="0" ref="D8:L8">SUM(D15:D20)+D9</f>
        <v>165650</v>
      </c>
      <c r="E8" s="70">
        <f t="shared" si="0"/>
        <v>8806</v>
      </c>
      <c r="F8" s="71">
        <f t="shared" si="0"/>
        <v>156044</v>
      </c>
      <c r="G8" s="72">
        <f t="shared" si="0"/>
        <v>800</v>
      </c>
      <c r="H8" s="69">
        <f t="shared" si="0"/>
        <v>165650</v>
      </c>
      <c r="I8" s="70">
        <f t="shared" si="0"/>
        <v>0</v>
      </c>
      <c r="J8" s="71">
        <f t="shared" si="0"/>
        <v>0</v>
      </c>
      <c r="K8" s="72">
        <f t="shared" si="0"/>
        <v>0</v>
      </c>
      <c r="L8" s="82">
        <f t="shared" si="0"/>
        <v>0</v>
      </c>
    </row>
    <row r="9" spans="1:12" s="17" customFormat="1" ht="15" customHeight="1">
      <c r="A9" s="83">
        <v>2</v>
      </c>
      <c r="B9" s="22" t="s">
        <v>29</v>
      </c>
      <c r="C9" s="47"/>
      <c r="D9" s="105">
        <f aca="true" t="shared" si="1" ref="D9:D20">H9+L9</f>
        <v>126507</v>
      </c>
      <c r="E9" s="56">
        <f>'RMU-IO'!E10</f>
        <v>0</v>
      </c>
      <c r="F9" s="57">
        <f>SUM(F10:F14)</f>
        <v>126307</v>
      </c>
      <c r="G9" s="58">
        <f>SUM(G10:G14)</f>
        <v>200</v>
      </c>
      <c r="H9" s="61">
        <f aca="true" t="shared" si="2" ref="H9:H20">SUM(E9:G9)</f>
        <v>126507</v>
      </c>
      <c r="I9" s="56">
        <v>0</v>
      </c>
      <c r="J9" s="57">
        <f>SUM(J10:J14)</f>
        <v>0</v>
      </c>
      <c r="K9" s="58">
        <f>SUM(K10:K14)</f>
        <v>0</v>
      </c>
      <c r="L9" s="84">
        <f aca="true" t="shared" si="3" ref="L9:L20">SUM(I9:K9)</f>
        <v>0</v>
      </c>
    </row>
    <row r="10" spans="1:12" s="20" customFormat="1" ht="15" customHeight="1">
      <c r="A10" s="85">
        <v>3</v>
      </c>
      <c r="B10" s="19"/>
      <c r="C10" s="18" t="s">
        <v>7</v>
      </c>
      <c r="D10" s="106">
        <f t="shared" si="1"/>
        <v>19588</v>
      </c>
      <c r="E10" s="50">
        <f>LF!E10+'FF'!E10+PrF!E10+FSS!E10+PřF!E10+'FI'!E10+PdF!E10+FSpS!E10+ESF!E10</f>
        <v>0</v>
      </c>
      <c r="F10" s="25">
        <f>LF!F10+'FF'!F10+PrF!F10+FSS!F10+PřF!F10+'FI'!F10+PdF!F10+FSpS!F10+ESF!F10</f>
        <v>19588</v>
      </c>
      <c r="G10" s="26">
        <f>LF!G10+'FF'!G10+PrF!G10+FSS!G10+PřF!G10+'FI'!G10+PdF!G10+FSpS!G10+ESF!G10</f>
        <v>0</v>
      </c>
      <c r="H10" s="62">
        <f t="shared" si="2"/>
        <v>19588</v>
      </c>
      <c r="I10" s="50">
        <f>LF!I10+'FF'!I10+PrF!I10+FSS!I10+PřF!I10+'FI'!I10+PdF!I10+FSpS!I10+ESF!I10</f>
        <v>0</v>
      </c>
      <c r="J10" s="25">
        <f>LF!J10+'FF'!J10+PrF!J10+FSS!J10+PřF!J10+'FI'!J10+PdF!J10+FSpS!J10+ESF!J10</f>
        <v>0</v>
      </c>
      <c r="K10" s="26">
        <f>LF!K10+'FF'!K10+PrF!K10+FSS!K10+PřF!K10+'FI'!K10+PdF!K10+FSpS!K10+ESF!K10</f>
        <v>0</v>
      </c>
      <c r="L10" s="86">
        <f t="shared" si="3"/>
        <v>0</v>
      </c>
    </row>
    <row r="11" spans="1:12" s="20" customFormat="1" ht="15" customHeight="1">
      <c r="A11" s="85">
        <v>4</v>
      </c>
      <c r="B11" s="19"/>
      <c r="C11" s="18" t="s">
        <v>8</v>
      </c>
      <c r="D11" s="107">
        <f t="shared" si="1"/>
        <v>415</v>
      </c>
      <c r="E11" s="50">
        <f>LF!E11+'FF'!E11+PrF!E11+FSS!E11+PřF!E11+'FI'!E11+PdF!E11+FSpS!E11+ESF!E11</f>
        <v>0</v>
      </c>
      <c r="F11" s="25">
        <f>LF!F11+'FF'!F11+PrF!F11+FSS!F11+PřF!F11+'FI'!F11+PdF!F11+FSpS!F11+ESF!F11</f>
        <v>215</v>
      </c>
      <c r="G11" s="26">
        <f>LF!G11+'FF'!G11+PrF!G11+FSS!G11+PřF!G11+'FI'!G11+PdF!G11+FSpS!G11+ESF!G11</f>
        <v>200</v>
      </c>
      <c r="H11" s="62">
        <f t="shared" si="2"/>
        <v>415</v>
      </c>
      <c r="I11" s="50">
        <f>LF!I11+'FF'!I11+PrF!I11+FSS!I11+PřF!I11+'FI'!I11+PdF!I11+FSpS!I11+ESF!I11</f>
        <v>0</v>
      </c>
      <c r="J11" s="25">
        <f>LF!J11+'FF'!J11+PrF!J11+FSS!J11+PřF!J11+'FI'!J11+PdF!J11+FSpS!J11+ESF!J11</f>
        <v>0</v>
      </c>
      <c r="K11" s="26">
        <f>LF!K11+'FF'!K11+PrF!K11+FSS!K11+PřF!K11+'FI'!K11+PdF!K11+FSpS!K11+ESF!K11</f>
        <v>0</v>
      </c>
      <c r="L11" s="86">
        <f t="shared" si="3"/>
        <v>0</v>
      </c>
    </row>
    <row r="12" spans="1:12" s="20" customFormat="1" ht="15" customHeight="1">
      <c r="A12" s="85">
        <v>5</v>
      </c>
      <c r="B12" s="19"/>
      <c r="C12" s="18" t="s">
        <v>19</v>
      </c>
      <c r="D12" s="107">
        <f t="shared" si="1"/>
        <v>174</v>
      </c>
      <c r="E12" s="50">
        <f>LF!E12+'FF'!E12+PrF!E12+FSS!E12+PřF!E12+'FI'!E12+PdF!E12+FSpS!E12+ESF!E12</f>
        <v>0</v>
      </c>
      <c r="F12" s="25">
        <f>LF!F12+'FF'!F12+PrF!F12+FSS!F12+PřF!F12+'FI'!F12+PdF!F12+FSpS!F12+ESF!F12</f>
        <v>174</v>
      </c>
      <c r="G12" s="26">
        <f>LF!G12+'FF'!G12+PrF!G12+FSS!G12+PřF!G12+'FI'!G12+PdF!G12+FSpS!G12+ESF!G12</f>
        <v>0</v>
      </c>
      <c r="H12" s="62">
        <f t="shared" si="2"/>
        <v>174</v>
      </c>
      <c r="I12" s="50">
        <f>LF!I12+'FF'!I12+PrF!I12+FSS!I12+PřF!I12+'FI'!I12+PdF!I12+FSpS!I12+ESF!I12</f>
        <v>0</v>
      </c>
      <c r="J12" s="25">
        <f>LF!J12+'FF'!J12+PrF!J12+FSS!J12+PřF!J12+'FI'!J12+PdF!J12+FSpS!J12+ESF!J12</f>
        <v>0</v>
      </c>
      <c r="K12" s="26">
        <f>LF!K12+'FF'!K12+PrF!K12+FSS!K12+PřF!K12+'FI'!K12+PdF!K12+FSpS!K12+ESF!K12</f>
        <v>0</v>
      </c>
      <c r="L12" s="86">
        <f t="shared" si="3"/>
        <v>0</v>
      </c>
    </row>
    <row r="13" spans="1:12" s="20" customFormat="1" ht="15" customHeight="1">
      <c r="A13" s="85">
        <v>6</v>
      </c>
      <c r="B13" s="19"/>
      <c r="C13" s="18" t="s">
        <v>9</v>
      </c>
      <c r="D13" s="107">
        <f t="shared" si="1"/>
        <v>104163</v>
      </c>
      <c r="E13" s="51">
        <f>LF!E13+'FF'!E13+PrF!E13+FSS!E13+PřF!E13+'FI'!E13+PdF!E13+FSpS!E13+ESF!E13</f>
        <v>0</v>
      </c>
      <c r="F13" s="48">
        <f>LF!F13+'FF'!F13+PrF!F13+FSS!F13+PřF!F13+'FI'!F13+PdF!F13+FSpS!F13+ESF!F13</f>
        <v>104163</v>
      </c>
      <c r="G13" s="49">
        <f>LF!G13+'FF'!G13+PrF!G13+FSS!G13+PřF!G13+'FI'!G13+PdF!G13+FSpS!G13+ESF!G13</f>
        <v>0</v>
      </c>
      <c r="H13" s="63">
        <f t="shared" si="2"/>
        <v>104163</v>
      </c>
      <c r="I13" s="51">
        <f>LF!I13+'FF'!I13+PrF!I13+FSS!I13+PřF!I13+'FI'!I13+PdF!I13+FSpS!I13+ESF!I13</f>
        <v>0</v>
      </c>
      <c r="J13" s="48">
        <f>LF!J13+'FF'!J13+PrF!J13+FSS!J13+PřF!J13+'FI'!J13+PdF!J13+FSpS!J13+ESF!J13</f>
        <v>0</v>
      </c>
      <c r="K13" s="49">
        <f>LF!K13+'FF'!K13+PrF!K13+FSS!K13+PřF!K13+'FI'!K13+PdF!K13+FSpS!K13+ESF!K13</f>
        <v>0</v>
      </c>
      <c r="L13" s="87">
        <f t="shared" si="3"/>
        <v>0</v>
      </c>
    </row>
    <row r="14" spans="1:12" s="20" customFormat="1" ht="15" customHeight="1">
      <c r="A14" s="88">
        <v>7</v>
      </c>
      <c r="B14" s="43"/>
      <c r="C14" s="44" t="s">
        <v>10</v>
      </c>
      <c r="D14" s="108">
        <f t="shared" si="1"/>
        <v>2167</v>
      </c>
      <c r="E14" s="52">
        <f>LF!E14+'FF'!E14+PrF!E14+FSS!E14+PřF!E14+'FI'!E14+PdF!E14+FSpS!E14+ESF!E14</f>
        <v>0</v>
      </c>
      <c r="F14" s="45">
        <f>LF!F14+'FF'!F14+PrF!F14+FSS!F14+PřF!F14+'FI'!F14+PdF!F14+FSpS!F14+ESF!F14</f>
        <v>2167</v>
      </c>
      <c r="G14" s="46">
        <f>LF!G14+'FF'!G14+PrF!G14+FSS!G14+PřF!G14+'FI'!G14+PdF!G14+FSpS!G14+ESF!G14</f>
        <v>0</v>
      </c>
      <c r="H14" s="64">
        <f t="shared" si="2"/>
        <v>2167</v>
      </c>
      <c r="I14" s="52">
        <f>LF!I14+'FF'!I14+PrF!I14+FSS!I14+PřF!I14+'FI'!I14+PdF!I14+FSpS!I14+ESF!I14</f>
        <v>0</v>
      </c>
      <c r="J14" s="45">
        <f>LF!J14+'FF'!J14+PrF!J14+FSS!J14+PřF!J14+'FI'!J14+PdF!J14+FSpS!J14+ESF!J14</f>
        <v>0</v>
      </c>
      <c r="K14" s="46">
        <f>LF!K14+'FF'!K14+PrF!K14+FSS!K14+PřF!K14+'FI'!K14+PdF!K14+FSpS!K14+ESF!K14</f>
        <v>0</v>
      </c>
      <c r="L14" s="89">
        <f t="shared" si="3"/>
        <v>0</v>
      </c>
    </row>
    <row r="15" spans="1:12" s="17" customFormat="1" ht="15" customHeight="1">
      <c r="A15" s="90">
        <v>8</v>
      </c>
      <c r="B15" s="21" t="s">
        <v>20</v>
      </c>
      <c r="C15" s="23"/>
      <c r="D15" s="109">
        <f t="shared" si="1"/>
        <v>7500</v>
      </c>
      <c r="E15" s="53">
        <f>LF!E15+'FF'!E15+PrF!E15+FSS!E15+PřF!E15+'FI'!E15+PdF!E15+FSpS!E15+ESF!E15</f>
        <v>1000</v>
      </c>
      <c r="F15" s="27">
        <f>LF!F15+'FF'!F15+PrF!F15+FSS!F15+PřF!F15+'FI'!F15+PdF!F15+FSpS!F15+ESF!F15</f>
        <v>6000</v>
      </c>
      <c r="G15" s="28">
        <f>LF!G15+'FF'!G15+PrF!G15+FSS!G15+PřF!G15+'FI'!G15+PdF!G15+FSpS!G15+ESF!G15</f>
        <v>500</v>
      </c>
      <c r="H15" s="65">
        <f t="shared" si="2"/>
        <v>7500</v>
      </c>
      <c r="I15" s="53">
        <f>LF!I15+'FF'!I15+PrF!I15+FSS!I15+PřF!I15+'FI'!I15+PdF!I15+FSpS!I15+ESF!I15</f>
        <v>0</v>
      </c>
      <c r="J15" s="27">
        <f>LF!J15+'FF'!J15+PrF!J15+FSS!J15+PřF!J15+'FI'!J15+PdF!J15+FSpS!J15+ESF!J15</f>
        <v>0</v>
      </c>
      <c r="K15" s="28">
        <f>LF!K15+'FF'!K15+PrF!K15+FSS!K15+PřF!K15+'FI'!K15+PdF!K15+FSpS!K15+ESF!K15</f>
        <v>0</v>
      </c>
      <c r="L15" s="91">
        <f t="shared" si="3"/>
        <v>0</v>
      </c>
    </row>
    <row r="16" spans="1:12" s="17" customFormat="1" ht="15" customHeight="1">
      <c r="A16" s="90">
        <v>9</v>
      </c>
      <c r="B16" s="21" t="s">
        <v>11</v>
      </c>
      <c r="C16" s="23"/>
      <c r="D16" s="109">
        <f t="shared" si="1"/>
        <v>0</v>
      </c>
      <c r="E16" s="53">
        <f>LF!E16+'FF'!E16+PrF!E16+FSS!E16+PřF!E16+'FI'!E16+PdF!E16+FSpS!E16+ESF!E16</f>
        <v>0</v>
      </c>
      <c r="F16" s="27">
        <f>LF!F16+'FF'!F16+PrF!F16+FSS!F16+PřF!F16+'FI'!F16+PdF!F16+FSpS!F16+ESF!F16</f>
        <v>0</v>
      </c>
      <c r="G16" s="28">
        <f>LF!G16+'FF'!G16+PrF!G16+FSS!G16+PřF!G16+'FI'!G16+PdF!G16+FSpS!G16+ESF!G16</f>
        <v>0</v>
      </c>
      <c r="H16" s="65">
        <f t="shared" si="2"/>
        <v>0</v>
      </c>
      <c r="I16" s="53">
        <f>LF!I16+'FF'!I16+PrF!I16+FSS!I16+PřF!I16+'FI'!I16+PdF!I16+FSpS!I16+ESF!I16</f>
        <v>0</v>
      </c>
      <c r="J16" s="27">
        <f>LF!J16+'FF'!J16+PrF!J16+FSS!J16+PřF!J16+'FI'!J16+PdF!J16+FSpS!J16+ESF!J16</f>
        <v>0</v>
      </c>
      <c r="K16" s="28">
        <f>LF!K16+'FF'!K16+PrF!K16+FSS!K16+PřF!K16+'FI'!K16+PdF!K16+FSpS!K16+ESF!K16</f>
        <v>0</v>
      </c>
      <c r="L16" s="91">
        <f t="shared" si="3"/>
        <v>0</v>
      </c>
    </row>
    <row r="17" spans="1:12" s="17" customFormat="1" ht="15" customHeight="1">
      <c r="A17" s="83">
        <v>10</v>
      </c>
      <c r="B17" s="22" t="s">
        <v>12</v>
      </c>
      <c r="C17" s="22"/>
      <c r="D17" s="109">
        <f t="shared" si="1"/>
        <v>915</v>
      </c>
      <c r="E17" s="54">
        <f>LF!E17+'FF'!E17+PrF!E17+FSS!E17+PřF!E17+'FI'!E17+PdF!E17+FSpS!E17+ESF!E17</f>
        <v>0</v>
      </c>
      <c r="F17" s="29">
        <f>LF!F17+'FF'!F17+PrF!F17+FSS!F17+PřF!F17+'FI'!F17+PdF!F17+FSpS!F17+ESF!F17</f>
        <v>915</v>
      </c>
      <c r="G17" s="30">
        <f>LF!G17+'FF'!G17+PrF!G17+FSS!G17+PřF!G17+'FI'!G17+PdF!G17+FSpS!G17+ESF!G17</f>
        <v>0</v>
      </c>
      <c r="H17" s="66">
        <f t="shared" si="2"/>
        <v>915</v>
      </c>
      <c r="I17" s="54">
        <f>LF!I17+'FF'!I17+PrF!I17+FSS!I17+PřF!I17+'FI'!I17+PdF!I17+FSpS!I17+ESF!I17</f>
        <v>0</v>
      </c>
      <c r="J17" s="29">
        <f>LF!J17+'FF'!J17+PrF!J17+FSS!J17+PřF!J17+'FI'!J17+PdF!J17+FSpS!J17+ESF!J17</f>
        <v>0</v>
      </c>
      <c r="K17" s="30">
        <f>LF!K17+'FF'!K17+PrF!K17+FSS!K17+PřF!K17+'FI'!K17+PdF!K17+FSpS!K17+ESF!K17</f>
        <v>0</v>
      </c>
      <c r="L17" s="92">
        <f t="shared" si="3"/>
        <v>0</v>
      </c>
    </row>
    <row r="18" spans="1:12" s="17" customFormat="1" ht="15" customHeight="1">
      <c r="A18" s="90">
        <v>11</v>
      </c>
      <c r="B18" s="23" t="s">
        <v>18</v>
      </c>
      <c r="C18" s="23"/>
      <c r="D18" s="110">
        <f t="shared" si="1"/>
        <v>30728</v>
      </c>
      <c r="E18" s="54">
        <f>LF!E18+'FF'!E18+PrF!E18+FSS!E18+PřF!E18+'FI'!E18+PdF!E18+FSpS!E18+ESF!E18</f>
        <v>7806</v>
      </c>
      <c r="F18" s="29">
        <f>LF!F18+'FF'!F18+PrF!F18+FSS!F18+PřF!F18+'FI'!F18+PdF!F18+FSpS!F18+ESF!F18</f>
        <v>22822</v>
      </c>
      <c r="G18" s="30">
        <f>LF!G18+'FF'!G18+PrF!G18+FSS!G18+PřF!G18+'FI'!G18+PdF!G18+FSpS!G18+ESF!G18</f>
        <v>100</v>
      </c>
      <c r="H18" s="66">
        <f t="shared" si="2"/>
        <v>30728</v>
      </c>
      <c r="I18" s="54">
        <f>LF!I18+'FF'!I18+PrF!I18+FSS!I18+PřF!I18+'FI'!I18+PdF!I18+FSpS!I18+ESF!I18</f>
        <v>0</v>
      </c>
      <c r="J18" s="29">
        <f>LF!J18+'FF'!J18+PrF!J18+FSS!J18+PřF!J18+'FI'!J18+PdF!J18+FSpS!J18+ESF!J18</f>
        <v>0</v>
      </c>
      <c r="K18" s="30">
        <f>LF!K18+'FF'!K18+PrF!K18+FSS!K18+PřF!K18+'FI'!K18+PdF!K18+FSpS!K18+ESF!K18</f>
        <v>0</v>
      </c>
      <c r="L18" s="92">
        <f t="shared" si="3"/>
        <v>0</v>
      </c>
    </row>
    <row r="19" spans="1:12" s="17" customFormat="1" ht="15" customHeight="1">
      <c r="A19" s="90">
        <v>12</v>
      </c>
      <c r="B19" s="23" t="s">
        <v>13</v>
      </c>
      <c r="C19" s="23"/>
      <c r="D19" s="110">
        <f t="shared" si="1"/>
        <v>0</v>
      </c>
      <c r="E19" s="54">
        <f>LF!E19+'FF'!E19+PrF!E19+FSS!E19+PřF!E19+'FI'!E19+PdF!E19+FSpS!E19+ESF!E19</f>
        <v>0</v>
      </c>
      <c r="F19" s="29">
        <f>LF!F19+'FF'!F19+PrF!F19+FSS!F19+PřF!F19+'FI'!F19+PdF!F19+FSpS!F19+ESF!F19</f>
        <v>0</v>
      </c>
      <c r="G19" s="30">
        <f>LF!G19+'FF'!G19+PrF!G19+FSS!G19+PřF!G19+'FI'!G19+PdF!G19+FSpS!G19+ESF!G19</f>
        <v>0</v>
      </c>
      <c r="H19" s="66">
        <f t="shared" si="2"/>
        <v>0</v>
      </c>
      <c r="I19" s="54">
        <f>LF!I19+'FF'!I19+PrF!I19+FSS!I19+PřF!I19+'FI'!I19+PdF!I19+FSpS!I19+ESF!I19</f>
        <v>0</v>
      </c>
      <c r="J19" s="29">
        <f>LF!J19+'FF'!J19+PrF!J19+FSS!J19+PřF!J19+'FI'!J19+PdF!J19+FSpS!J19+ESF!J19</f>
        <v>0</v>
      </c>
      <c r="K19" s="30">
        <f>LF!K19+'FF'!K19+PrF!K19+FSS!K19+PřF!K19+'FI'!K19+PdF!K19+FSpS!K19+ESF!K19</f>
        <v>0</v>
      </c>
      <c r="L19" s="92">
        <f t="shared" si="3"/>
        <v>0</v>
      </c>
    </row>
    <row r="20" spans="1:12" s="17" customFormat="1" ht="15" customHeight="1" thickBot="1">
      <c r="A20" s="93">
        <v>13</v>
      </c>
      <c r="B20" s="94" t="s">
        <v>17</v>
      </c>
      <c r="C20" s="94"/>
      <c r="D20" s="111">
        <f t="shared" si="1"/>
        <v>0</v>
      </c>
      <c r="E20" s="95">
        <f>LF!E20+'FF'!E20+PrF!E20+FSS!E20+PřF!E20+'FI'!E20+PdF!E20+FSpS!E20+ESF!E20</f>
        <v>0</v>
      </c>
      <c r="F20" s="96">
        <f>LF!F20+'FF'!F20+PrF!F20+FSS!F20+PřF!F20+'FI'!F20+PdF!F20+FSpS!F20+ESF!F20</f>
        <v>0</v>
      </c>
      <c r="G20" s="97">
        <f>LF!G20+'FF'!G20+PrF!G20+FSS!G20+PřF!G20+'FI'!G20+PdF!G20+FSpS!G20+ESF!G20</f>
        <v>0</v>
      </c>
      <c r="H20" s="98">
        <f t="shared" si="2"/>
        <v>0</v>
      </c>
      <c r="I20" s="95">
        <f>LF!I20+'FF'!I20+PrF!I20+FSS!I20+PřF!I20+'FI'!I20+PdF!I20+FSpS!I20+ESF!I20</f>
        <v>0</v>
      </c>
      <c r="J20" s="96">
        <f>LF!J20+'FF'!J20+PrF!J20+FSS!J20+PřF!J20+'FI'!J20+PdF!J20+FSpS!J20+ESF!J20</f>
        <v>0</v>
      </c>
      <c r="K20" s="97">
        <f>LF!K20+'FF'!K20+PrF!K20+FSS!K20+PřF!K20+'FI'!K20+PdF!K20+FSpS!K20+ESF!K20</f>
        <v>0</v>
      </c>
      <c r="L20" s="99">
        <f t="shared" si="3"/>
        <v>0</v>
      </c>
    </row>
    <row r="21" spans="1:12" s="112" customFormat="1" ht="12">
      <c r="A21" s="24" t="s">
        <v>33</v>
      </c>
      <c r="B21" s="24" t="s">
        <v>32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s="112" customFormat="1" ht="12">
      <c r="A22" s="24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4" s="2" customFormat="1" ht="12">
      <c r="A23" s="24" t="s">
        <v>16</v>
      </c>
      <c r="B23" s="24" t="s">
        <v>215</v>
      </c>
      <c r="C23" s="24"/>
      <c r="D23" s="24"/>
    </row>
    <row r="24" spans="2:4" s="2" customFormat="1" ht="12">
      <c r="B24" s="2" t="s">
        <v>216</v>
      </c>
      <c r="D24" s="350">
        <f>LF!D24+'FF'!D24+PrF!D24+FSS!D24+PřF!D24+'FI'!D24+PdF!D24+FSpS!D24+ESF!D24</f>
        <v>20350</v>
      </c>
    </row>
    <row r="25" spans="1:4" s="24" customFormat="1" ht="12">
      <c r="A25" s="2"/>
      <c r="B25" s="2" t="s">
        <v>202</v>
      </c>
      <c r="C25" s="2"/>
      <c r="D25" s="347">
        <f>LF!D25+'FF'!D25+PrF!D25+FSS!D25+PřF!D25+'FI'!D25+PdF!D25+FSpS!D25+ESF!D25</f>
        <v>28607</v>
      </c>
    </row>
    <row r="26" spans="1:4" ht="12.75">
      <c r="A26" s="24"/>
      <c r="B26" s="24"/>
      <c r="C26" s="24"/>
      <c r="D26" s="346">
        <f>SUM(D24:D25)</f>
        <v>48957</v>
      </c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scale="90" r:id="rId1"/>
  <headerFooter alignWithMargins="0">
    <oddHeader>&amp;L&amp;"Arial CE,kurzíva\&amp;11Osnova rozpočtu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7">
    <tabColor indexed="13"/>
  </sheetPr>
  <dimension ref="A2:M29"/>
  <sheetViews>
    <sheetView workbookViewId="0" topLeftCell="A1">
      <selection activeCell="C39" sqref="C39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9.875" style="0" customWidth="1"/>
    <col min="5" max="5" width="9.00390625" style="0" customWidth="1"/>
    <col min="6" max="6" width="9.25390625" style="31" customWidth="1"/>
    <col min="7" max="8" width="8.625" style="31" customWidth="1"/>
    <col min="9" max="9" width="9.25390625" style="31" customWidth="1"/>
    <col min="10" max="10" width="9.00390625" style="31" customWidth="1"/>
    <col min="11" max="11" width="7.875" style="31" customWidth="1"/>
    <col min="12" max="12" width="8.625" style="31" customWidth="1"/>
    <col min="13" max="13" width="7.25390625" style="32" customWidth="1"/>
  </cols>
  <sheetData>
    <row r="2" ht="13.5" thickBot="1">
      <c r="L2" s="55" t="s">
        <v>15</v>
      </c>
    </row>
    <row r="3" spans="1:12" ht="18.75" customHeight="1">
      <c r="A3" s="73"/>
      <c r="B3" s="74"/>
      <c r="C3" s="100"/>
      <c r="D3" s="366" t="s">
        <v>25</v>
      </c>
      <c r="E3" s="367"/>
      <c r="F3" s="367"/>
      <c r="G3" s="367"/>
      <c r="H3" s="367"/>
      <c r="I3" s="367"/>
      <c r="J3" s="367"/>
      <c r="K3" s="367"/>
      <c r="L3" s="368"/>
    </row>
    <row r="4" spans="1:12" s="1" customFormat="1" ht="12.75">
      <c r="A4" s="75"/>
      <c r="B4" s="369" t="s">
        <v>0</v>
      </c>
      <c r="C4" s="370"/>
      <c r="D4" s="101"/>
      <c r="E4" s="372" t="s">
        <v>23</v>
      </c>
      <c r="F4" s="373"/>
      <c r="G4" s="373"/>
      <c r="H4" s="374"/>
      <c r="I4" s="372" t="s">
        <v>24</v>
      </c>
      <c r="J4" s="373"/>
      <c r="K4" s="373"/>
      <c r="L4" s="375"/>
    </row>
    <row r="5" spans="1:12" s="1" customFormat="1" ht="12.75">
      <c r="A5" s="75"/>
      <c r="B5" s="371"/>
      <c r="C5" s="370"/>
      <c r="D5" s="101" t="s">
        <v>1</v>
      </c>
      <c r="E5" s="3"/>
      <c r="F5" s="4" t="s">
        <v>2</v>
      </c>
      <c r="G5" s="5"/>
      <c r="H5" s="68" t="s">
        <v>22</v>
      </c>
      <c r="I5" s="3"/>
      <c r="J5" s="4" t="s">
        <v>2</v>
      </c>
      <c r="K5" s="5"/>
      <c r="L5" s="76" t="s">
        <v>22</v>
      </c>
    </row>
    <row r="6" spans="1:12" s="1" customFormat="1" ht="12.75">
      <c r="A6" s="77"/>
      <c r="B6" s="67" t="s">
        <v>3</v>
      </c>
      <c r="C6" s="6" t="s">
        <v>85</v>
      </c>
      <c r="D6" s="102" t="s">
        <v>28</v>
      </c>
      <c r="E6" s="7" t="s">
        <v>4</v>
      </c>
      <c r="F6" s="8" t="s">
        <v>5</v>
      </c>
      <c r="G6" s="9" t="s">
        <v>6</v>
      </c>
      <c r="H6" s="59" t="s">
        <v>26</v>
      </c>
      <c r="I6" s="7" t="s">
        <v>4</v>
      </c>
      <c r="J6" s="8" t="s">
        <v>5</v>
      </c>
      <c r="K6" s="9" t="s">
        <v>6</v>
      </c>
      <c r="L6" s="78" t="s">
        <v>27</v>
      </c>
    </row>
    <row r="7" spans="1:12" s="14" customFormat="1" ht="12.75">
      <c r="A7" s="79"/>
      <c r="B7" s="10"/>
      <c r="C7" s="10"/>
      <c r="D7" s="103">
        <v>1</v>
      </c>
      <c r="E7" s="11">
        <v>2</v>
      </c>
      <c r="F7" s="12">
        <v>3</v>
      </c>
      <c r="G7" s="13">
        <v>4</v>
      </c>
      <c r="H7" s="60">
        <v>5</v>
      </c>
      <c r="I7" s="11">
        <v>6</v>
      </c>
      <c r="J7" s="12">
        <v>7</v>
      </c>
      <c r="K7" s="13">
        <v>8</v>
      </c>
      <c r="L7" s="80">
        <v>9</v>
      </c>
    </row>
    <row r="8" spans="1:12" s="16" customFormat="1" ht="19.5" customHeight="1">
      <c r="A8" s="81">
        <v>1</v>
      </c>
      <c r="B8" s="15" t="s">
        <v>30</v>
      </c>
      <c r="C8" s="15"/>
      <c r="D8" s="104">
        <f aca="true" t="shared" si="0" ref="D8:L8">SUM(D15:D20)+D9</f>
        <v>2232873</v>
      </c>
      <c r="E8" s="70">
        <f t="shared" si="0"/>
        <v>101687</v>
      </c>
      <c r="F8" s="71">
        <f t="shared" si="0"/>
        <v>20962</v>
      </c>
      <c r="G8" s="72">
        <f t="shared" si="0"/>
        <v>600</v>
      </c>
      <c r="H8" s="69">
        <f t="shared" si="0"/>
        <v>123249</v>
      </c>
      <c r="I8" s="70">
        <f t="shared" si="0"/>
        <v>2089624</v>
      </c>
      <c r="J8" s="71">
        <f t="shared" si="0"/>
        <v>20000</v>
      </c>
      <c r="K8" s="72">
        <f t="shared" si="0"/>
        <v>0</v>
      </c>
      <c r="L8" s="82">
        <f t="shared" si="0"/>
        <v>2109624</v>
      </c>
    </row>
    <row r="9" spans="1:12" s="17" customFormat="1" ht="15" customHeight="1">
      <c r="A9" s="83">
        <v>2</v>
      </c>
      <c r="B9" s="22" t="s">
        <v>29</v>
      </c>
      <c r="C9" s="47"/>
      <c r="D9" s="105">
        <f aca="true" t="shared" si="1" ref="D9:D20">H9+L9</f>
        <v>652903</v>
      </c>
      <c r="E9" s="56">
        <f>'RMU-IO'!E10</f>
        <v>0</v>
      </c>
      <c r="F9" s="57">
        <f>SUM(F10:F14)</f>
        <v>13670</v>
      </c>
      <c r="G9" s="58">
        <f>SUM(G10:G14)</f>
        <v>0</v>
      </c>
      <c r="H9" s="61">
        <f aca="true" t="shared" si="2" ref="H9:H20">SUM(E9:G9)</f>
        <v>13670</v>
      </c>
      <c r="I9" s="56">
        <f>SUM(I10:I14)</f>
        <v>634233</v>
      </c>
      <c r="J9" s="57">
        <f>SUM(J10:J14)</f>
        <v>5000</v>
      </c>
      <c r="K9" s="58">
        <f>SUM(K10:K14)</f>
        <v>0</v>
      </c>
      <c r="L9" s="84">
        <f aca="true" t="shared" si="3" ref="L9:L20">SUM(I9:K9)</f>
        <v>639233</v>
      </c>
    </row>
    <row r="10" spans="1:12" s="20" customFormat="1" ht="15" customHeight="1">
      <c r="A10" s="85">
        <v>3</v>
      </c>
      <c r="B10" s="19"/>
      <c r="C10" s="18" t="s">
        <v>7</v>
      </c>
      <c r="D10" s="106">
        <f t="shared" si="1"/>
        <v>0</v>
      </c>
      <c r="E10" s="50">
        <f>SKM!E10+SUKB!E10+UCT!E10+SPSSN!E10+ÚVT!E10+VMU!E10+CJV!E10+CZS!E10+RMU!E10</f>
        <v>0</v>
      </c>
      <c r="F10" s="25">
        <f>SKM!F10+SUKB!F10+UCT!F10+SPSSN!F10+ÚVT!F10+VMU!F10+CJV!F10+CZS!F10+RMU!F10</f>
        <v>0</v>
      </c>
      <c r="G10" s="26">
        <f>SKM!G10+SUKB!G10+UCT!G10+SPSSN!G10+ÚVT!G10+VMU!G10+CJV!G10+CZS!G10+RMU!G10</f>
        <v>0</v>
      </c>
      <c r="H10" s="62">
        <f t="shared" si="2"/>
        <v>0</v>
      </c>
      <c r="I10" s="50">
        <f>SKM!I10+SUKB!I10+UCT!I10+SPSSN!I10+ÚVT!I10+VMU!I10+CJV!I10+CZS!I10+RMU!I10</f>
        <v>0</v>
      </c>
      <c r="J10" s="25">
        <f>SKM!J10+SUKB!J10+UCT!J10+SPSSN!J10+ÚVT!J10+VMU!J10+CJV!J10+CZS!J10+RMU!J10</f>
        <v>0</v>
      </c>
      <c r="K10" s="26">
        <f>SKM!K10+SUKB!K10+UCT!K10+SPSSN!K10+ÚVT!K10+VMU!K10+CJV!K10+CZS!K10+RMU!K10</f>
        <v>0</v>
      </c>
      <c r="L10" s="86">
        <f t="shared" si="3"/>
        <v>0</v>
      </c>
    </row>
    <row r="11" spans="1:12" s="20" customFormat="1" ht="15" customHeight="1">
      <c r="A11" s="85">
        <v>4</v>
      </c>
      <c r="B11" s="19"/>
      <c r="C11" s="18" t="s">
        <v>8</v>
      </c>
      <c r="D11" s="107">
        <f t="shared" si="1"/>
        <v>13670</v>
      </c>
      <c r="E11" s="50">
        <f>SKM!E11+SUKB!E11+UCT!E11+SPSSN!E11+ÚVT!E11+VMU!E11+CJV!E11+CZS!E11+RMU!E11</f>
        <v>0</v>
      </c>
      <c r="F11" s="25">
        <f>SKM!F11+SUKB!F11+UCT!F11+SPSSN!F11+ÚVT!F11+VMU!F11+CJV!F11+CZS!F11+RMU!F11</f>
        <v>13670</v>
      </c>
      <c r="G11" s="26">
        <f>SKM!G11+SUKB!G11+UCT!G11+SPSSN!G11+ÚVT!G11+VMU!G11+CJV!G11+CZS!G11+RMU!G11</f>
        <v>0</v>
      </c>
      <c r="H11" s="62">
        <f t="shared" si="2"/>
        <v>13670</v>
      </c>
      <c r="I11" s="50">
        <f>SKM!I11+SUKB!I11+UCT!I11+SPSSN!I11+ÚVT!I11+VMU!I11+CJV!I11+CZS!I11+RMU!I11</f>
        <v>0</v>
      </c>
      <c r="J11" s="25">
        <f>SKM!J11+SUKB!J11+UCT!J11+SPSSN!J11+ÚVT!J11+VMU!J11+CJV!J11+CZS!J11+RMU!J11</f>
        <v>0</v>
      </c>
      <c r="K11" s="26">
        <f>SKM!K11+SUKB!K11+UCT!K11+SPSSN!K11+ÚVT!K11+VMU!K11+CJV!K11+CZS!K11+RMU!K11</f>
        <v>0</v>
      </c>
      <c r="L11" s="86">
        <f t="shared" si="3"/>
        <v>0</v>
      </c>
    </row>
    <row r="12" spans="1:12" s="20" customFormat="1" ht="15" customHeight="1">
      <c r="A12" s="85">
        <v>5</v>
      </c>
      <c r="B12" s="19"/>
      <c r="C12" s="18" t="s">
        <v>19</v>
      </c>
      <c r="D12" s="107">
        <f t="shared" si="1"/>
        <v>639233</v>
      </c>
      <c r="E12" s="50">
        <f>SKM!E12+SUKB!E12+UCT!E12+SPSSN!E12+ÚVT!E12+VMU!E12+CJV!E12+CZS!E12+RMU!E12</f>
        <v>0</v>
      </c>
      <c r="F12" s="25">
        <f>SKM!F12+SUKB!F12+UCT!F12+SPSSN!F12+ÚVT!F12+VMU!F12+CJV!F12+CZS!F12+RMU!F12</f>
        <v>0</v>
      </c>
      <c r="G12" s="26">
        <f>SKM!G12+SUKB!G12+UCT!G12+SPSSN!G12+ÚVT!G12+VMU!G12+CJV!G12+CZS!G12+RMU!G12</f>
        <v>0</v>
      </c>
      <c r="H12" s="62">
        <f t="shared" si="2"/>
        <v>0</v>
      </c>
      <c r="I12" s="50">
        <f>SKM!I12+SUKB!I12+UCT!I12+SPSSN!I12+ÚVT!I12+VMU!I12+CJV!I12+CZS!I12+RMU!I12</f>
        <v>634233</v>
      </c>
      <c r="J12" s="25">
        <f>SKM!J12+SUKB!J12+UCT!J12+SPSSN!J12+ÚVT!J12+VMU!J12+CJV!J12+CZS!J12+RMU!J12</f>
        <v>5000</v>
      </c>
      <c r="K12" s="26">
        <f>SKM!K12+SUKB!K12+UCT!K12+SPSSN!K12+ÚVT!K12+VMU!K12+CJV!K12+CZS!K12+RMU!K12</f>
        <v>0</v>
      </c>
      <c r="L12" s="86">
        <f t="shared" si="3"/>
        <v>639233</v>
      </c>
    </row>
    <row r="13" spans="1:12" s="20" customFormat="1" ht="15" customHeight="1">
      <c r="A13" s="85">
        <v>6</v>
      </c>
      <c r="B13" s="19"/>
      <c r="C13" s="18" t="s">
        <v>9</v>
      </c>
      <c r="D13" s="107">
        <f t="shared" si="1"/>
        <v>0</v>
      </c>
      <c r="E13" s="51">
        <f>SKM!E13+SUKB!E13+UCT!E13+SPSSN!E13+ÚVT!E13+VMU!E13+CJV!E13+CZS!E13+RMU!E13</f>
        <v>0</v>
      </c>
      <c r="F13" s="48">
        <f>SKM!F13+SUKB!F13+UCT!F13+SPSSN!F13+ÚVT!F13+VMU!F13+CJV!F13+CZS!F13+RMU!F13</f>
        <v>0</v>
      </c>
      <c r="G13" s="49">
        <f>SKM!G13+SUKB!G13+UCT!G13+SPSSN!G13+ÚVT!G13+VMU!G13+CJV!G13+CZS!G13+RMU!G13</f>
        <v>0</v>
      </c>
      <c r="H13" s="63">
        <f t="shared" si="2"/>
        <v>0</v>
      </c>
      <c r="I13" s="51">
        <f>SKM!I13+SUKB!I13+UCT!I13+SPSSN!I13+ÚVT!I13+VMU!I13+CJV!I13+CZS!I13+RMU!I13</f>
        <v>0</v>
      </c>
      <c r="J13" s="48">
        <f>SKM!J13+SUKB!J13+UCT!J13+SPSSN!J13+ÚVT!J13+VMU!J13+CJV!J13+CZS!J13+RMU!J13</f>
        <v>0</v>
      </c>
      <c r="K13" s="49">
        <f>SKM!K13+SUKB!K13+UCT!K13+SPSSN!K13+ÚVT!K13+VMU!K13+CJV!K13+CZS!K13+RMU!K13</f>
        <v>0</v>
      </c>
      <c r="L13" s="87">
        <f t="shared" si="3"/>
        <v>0</v>
      </c>
    </row>
    <row r="14" spans="1:12" s="20" customFormat="1" ht="15" customHeight="1">
      <c r="A14" s="88">
        <v>7</v>
      </c>
      <c r="B14" s="43"/>
      <c r="C14" s="44" t="s">
        <v>10</v>
      </c>
      <c r="D14" s="108">
        <f t="shared" si="1"/>
        <v>0</v>
      </c>
      <c r="E14" s="52">
        <f>SKM!E14+SUKB!E14+UCT!E14+SPSSN!E14+ÚVT!E14+VMU!E14+CJV!E14+CZS!E14+RMU!E14</f>
        <v>0</v>
      </c>
      <c r="F14" s="45">
        <f>SKM!F14+SUKB!F14+UCT!F14+SPSSN!F14+ÚVT!F14+VMU!F14+CJV!F14+CZS!F14+RMU!F14</f>
        <v>0</v>
      </c>
      <c r="G14" s="46">
        <f>SKM!G14+SUKB!G14+UCT!G14+SPSSN!G14+ÚVT!G14+VMU!G14+CJV!G14+CZS!G14+RMU!G14</f>
        <v>0</v>
      </c>
      <c r="H14" s="64">
        <f t="shared" si="2"/>
        <v>0</v>
      </c>
      <c r="I14" s="52">
        <f>SKM!I14+SUKB!I14+UCT!I14+SPSSN!I14+ÚVT!I14+VMU!I14+CJV!I14+CZS!I14+RMU!I14</f>
        <v>0</v>
      </c>
      <c r="J14" s="45">
        <f>SKM!J14+SUKB!J14+UCT!J14+SPSSN!J14+ÚVT!J14+VMU!J14+CJV!J14+CZS!J14+RMU!J14</f>
        <v>0</v>
      </c>
      <c r="K14" s="46">
        <f>SKM!K14+SUKB!K14+UCT!K14+SPSSN!K14+ÚVT!K14+VMU!K14+CJV!K14+CZS!K14+RMU!K14</f>
        <v>0</v>
      </c>
      <c r="L14" s="89">
        <f t="shared" si="3"/>
        <v>0</v>
      </c>
    </row>
    <row r="15" spans="1:12" s="17" customFormat="1" ht="15" customHeight="1">
      <c r="A15" s="90">
        <v>8</v>
      </c>
      <c r="B15" s="21" t="s">
        <v>20</v>
      </c>
      <c r="C15" s="23"/>
      <c r="D15" s="109">
        <f t="shared" si="1"/>
        <v>99000</v>
      </c>
      <c r="E15" s="53">
        <f>SKM!E15+SUKB!E15+UCT!E15+SPSSN!E15+ÚVT!E15+VMU!E15+CJV!E15+CZS!E15+RMU!E15</f>
        <v>75040</v>
      </c>
      <c r="F15" s="27">
        <f>SKM!F15+SUKB!F15+UCT!F15+SPSSN!F15+ÚVT!F15+VMU!F15+CJV!F15+CZS!F15+RMU!F15</f>
        <v>0</v>
      </c>
      <c r="G15" s="28">
        <f>SKM!G15+SUKB!G15+UCT!G15+SPSSN!G15+ÚVT!G15+VMU!G15+CJV!G15+CZS!G15+RMU!G15</f>
        <v>0</v>
      </c>
      <c r="H15" s="65">
        <f t="shared" si="2"/>
        <v>75040</v>
      </c>
      <c r="I15" s="53">
        <f>SKM!I15+SUKB!I15+UCT!I15+SPSSN!I15+ÚVT!I15+VMU!I15+CJV!I15+CZS!I15+RMU!I15</f>
        <v>8960</v>
      </c>
      <c r="J15" s="27">
        <f>SKM!J15+SUKB!J15+UCT!J15+SPSSN!J15+ÚVT!J15+VMU!J15+CJV!J15+CZS!J15+RMU!J15</f>
        <v>15000</v>
      </c>
      <c r="K15" s="28">
        <f>SKM!K15+SUKB!K15+UCT!K15+SPSSN!K15+ÚVT!K15+VMU!K15+CJV!K15+CZS!K15+RMU!K15</f>
        <v>0</v>
      </c>
      <c r="L15" s="91">
        <f t="shared" si="3"/>
        <v>23960</v>
      </c>
    </row>
    <row r="16" spans="1:12" s="17" customFormat="1" ht="15" customHeight="1">
      <c r="A16" s="90">
        <v>9</v>
      </c>
      <c r="B16" s="21" t="s">
        <v>11</v>
      </c>
      <c r="C16" s="23"/>
      <c r="D16" s="109">
        <f t="shared" si="1"/>
        <v>130904</v>
      </c>
      <c r="E16" s="53">
        <f>SKM!E16+SUKB!E16+UCT!E16+SPSSN!E16+ÚVT!E16+VMU!E16+CJV!E16+CZS!E16+RMU!E16</f>
        <v>0</v>
      </c>
      <c r="F16" s="27">
        <f>SKM!F16+SUKB!F16+UCT!F16+SPSSN!F16+ÚVT!F16+VMU!F16+CJV!F16+CZS!F16+RMU!F16</f>
        <v>0</v>
      </c>
      <c r="G16" s="28">
        <f>SKM!G16+SUKB!G16+UCT!G16+SPSSN!G16+ÚVT!G16+VMU!G16+CJV!G16+CZS!G16+RMU!G16</f>
        <v>0</v>
      </c>
      <c r="H16" s="65">
        <f t="shared" si="2"/>
        <v>0</v>
      </c>
      <c r="I16" s="53">
        <f>SKM!I16+SUKB!I16+UCT!I16+SPSSN!I16+ÚVT!I16+VMU!I16+CJV!I16+CZS!I16+RMU!I16</f>
        <v>130904</v>
      </c>
      <c r="J16" s="27">
        <f>SKM!J16+SUKB!J16+UCT!J16+SPSSN!J16+ÚVT!J16+VMU!J16+CJV!J16+CZS!J16+RMU!J16</f>
        <v>0</v>
      </c>
      <c r="K16" s="28">
        <f>SKM!K16+SUKB!K16+UCT!K16+SPSSN!K16+ÚVT!K16+VMU!K16+CJV!K16+CZS!K16+RMU!K16</f>
        <v>0</v>
      </c>
      <c r="L16" s="91">
        <f t="shared" si="3"/>
        <v>130904</v>
      </c>
    </row>
    <row r="17" spans="1:13" s="17" customFormat="1" ht="15" customHeight="1">
      <c r="A17" s="83">
        <v>10</v>
      </c>
      <c r="B17" s="22" t="s">
        <v>12</v>
      </c>
      <c r="C17" s="22"/>
      <c r="D17" s="109">
        <f t="shared" si="1"/>
        <v>0</v>
      </c>
      <c r="E17" s="54">
        <f>SKM!E17+SUKB!E17+UCT!E17+SPSSN!E17+ÚVT!E17+VMU!E17+CJV!E17+CZS!E17+RMU!E17</f>
        <v>0</v>
      </c>
      <c r="F17" s="29">
        <f>SKM!F17+SUKB!F17+UCT!F17+SPSSN!F17+ÚVT!F17+VMU!F17+CJV!F17+CZS!F17+RMU!F17</f>
        <v>0</v>
      </c>
      <c r="G17" s="30">
        <f>SKM!G17+SUKB!G17+UCT!G17+SPSSN!G17+ÚVT!G17+VMU!G17+CJV!G17+CZS!G17+RMU!G17</f>
        <v>0</v>
      </c>
      <c r="H17" s="66">
        <f t="shared" si="2"/>
        <v>0</v>
      </c>
      <c r="I17" s="54">
        <f>SKM!I17+SUKB!I17+UCT!I17+SPSSN!I17+ÚVT!I17+VMU!I17+CJV!I17+CZS!I17+RMU!I17</f>
        <v>0</v>
      </c>
      <c r="J17" s="29">
        <f>SKM!J17+SUKB!J17+UCT!J17+SPSSN!J17+ÚVT!J17+VMU!J17+CJV!J17+CZS!J17+RMU!J17</f>
        <v>0</v>
      </c>
      <c r="K17" s="30">
        <f>SKM!K17+SUKB!K17+UCT!K17+SPSSN!K17+ÚVT!K17+VMU!K17+CJV!K17+CZS!K17+RMU!K17</f>
        <v>0</v>
      </c>
      <c r="L17" s="92">
        <f t="shared" si="3"/>
        <v>0</v>
      </c>
      <c r="M17" s="42"/>
    </row>
    <row r="18" spans="1:12" s="17" customFormat="1" ht="15" customHeight="1">
      <c r="A18" s="90">
        <v>11</v>
      </c>
      <c r="B18" s="23" t="s">
        <v>18</v>
      </c>
      <c r="C18" s="23"/>
      <c r="D18" s="110">
        <f t="shared" si="1"/>
        <v>123560</v>
      </c>
      <c r="E18" s="54">
        <f>SKM!E18+SUKB!E18+UCT!E18+SPSSN!E18+ÚVT!E18+VMU!E18+CJV!E18+CZS!E18+RMU!E18</f>
        <v>26647</v>
      </c>
      <c r="F18" s="29">
        <f>SKM!F18+SUKB!F18+UCT!F18+SPSSN!F18+ÚVT!F18+VMU!F18+CJV!F18+CZS!F18+RMU!F18</f>
        <v>7292</v>
      </c>
      <c r="G18" s="30">
        <f>SKM!G18+SUKB!G18+UCT!G18+SPSSN!G18+ÚVT!G18+VMU!G18+CJV!G18+CZS!G18+RMU!G18</f>
        <v>600</v>
      </c>
      <c r="H18" s="66">
        <f t="shared" si="2"/>
        <v>34539</v>
      </c>
      <c r="I18" s="54">
        <f>SKM!I18+SUKB!I18+UCT!I18+SPSSN!I18+ÚVT!I18+VMU!I18+CJV!I18+CZS!I18+RMU!I18</f>
        <v>89021</v>
      </c>
      <c r="J18" s="29">
        <f>SKM!J18+SUKB!J18+UCT!J18+SPSSN!J18+ÚVT!J18+VMU!J18+CJV!J18+CZS!J18+RMU!J18</f>
        <v>0</v>
      </c>
      <c r="K18" s="30">
        <f>SKM!K18+SUKB!K18+UCT!K18+SPSSN!K18+ÚVT!K18+VMU!K18+CJV!K18+CZS!K18+RMU!K18</f>
        <v>0</v>
      </c>
      <c r="L18" s="92">
        <f t="shared" si="3"/>
        <v>89021</v>
      </c>
    </row>
    <row r="19" spans="1:12" s="17" customFormat="1" ht="15" customHeight="1">
      <c r="A19" s="90">
        <v>12</v>
      </c>
      <c r="B19" s="23" t="s">
        <v>13</v>
      </c>
      <c r="C19" s="23"/>
      <c r="D19" s="110">
        <f t="shared" si="1"/>
        <v>1226506</v>
      </c>
      <c r="E19" s="54">
        <f>SKM!E19+SUKB!E19+UCT!E19+SPSSN!E19+ÚVT!E19+VMU!E19+CJV!E19+CZS!E19+RMU!E19</f>
        <v>0</v>
      </c>
      <c r="F19" s="29">
        <f>SKM!F19+SUKB!F19+UCT!F19+SPSSN!F19+ÚVT!F19+VMU!F19+CJV!F19+CZS!F19+RMU!F19</f>
        <v>0</v>
      </c>
      <c r="G19" s="30">
        <f>SKM!G19+SUKB!G19+UCT!G19+SPSSN!G19+ÚVT!G19+VMU!G19+CJV!G19+CZS!G19+RMU!G19</f>
        <v>0</v>
      </c>
      <c r="H19" s="66">
        <f t="shared" si="2"/>
        <v>0</v>
      </c>
      <c r="I19" s="54">
        <f>SKM!I19+SUKB!I19+UCT!I19+SPSSN!I19+ÚVT!I19+VMU!I19+CJV!I19+CZS!I19+RMU!I19</f>
        <v>1226506</v>
      </c>
      <c r="J19" s="29">
        <f>SKM!J19+SUKB!J19+UCT!J19+SPSSN!J19+ÚVT!J19+VMU!J19+CJV!J19+CZS!J19+RMU!J19</f>
        <v>0</v>
      </c>
      <c r="K19" s="30">
        <f>SKM!K19+SUKB!K19+UCT!K19+SPSSN!K19+ÚVT!K19+VMU!K19+CJV!K19+CZS!K19+RMU!K19</f>
        <v>0</v>
      </c>
      <c r="L19" s="92">
        <f t="shared" si="3"/>
        <v>1226506</v>
      </c>
    </row>
    <row r="20" spans="1:12" s="17" customFormat="1" ht="15" customHeight="1" thickBot="1">
      <c r="A20" s="93">
        <v>13</v>
      </c>
      <c r="B20" s="94" t="s">
        <v>17</v>
      </c>
      <c r="C20" s="94"/>
      <c r="D20" s="111">
        <f t="shared" si="1"/>
        <v>0</v>
      </c>
      <c r="E20" s="95">
        <f>SKM!E20+SUKB!E20+UCT!E20+SPSSN!E20+ÚVT!E20+VMU!E20+CJV!E20+CZS!E20+RMU!E20</f>
        <v>0</v>
      </c>
      <c r="F20" s="96">
        <f>SKM!F20+SUKB!F20+UCT!F20+SPSSN!F20+ÚVT!F20+VMU!F20+CJV!F20+CZS!F20+RMU!F20</f>
        <v>0</v>
      </c>
      <c r="G20" s="97">
        <f>SKM!G20+SUKB!G20+UCT!G20+SPSSN!G20+ÚVT!G20+VMU!G20+CJV!G20+CZS!G20+RMU!G20</f>
        <v>0</v>
      </c>
      <c r="H20" s="98">
        <f t="shared" si="2"/>
        <v>0</v>
      </c>
      <c r="I20" s="95">
        <f>SKM!I20+SUKB!I20+UCT!I20+SPSSN!I20+ÚVT!I20+VMU!I20+CJV!I20+CZS!I20+RMU!I20</f>
        <v>0</v>
      </c>
      <c r="J20" s="96">
        <f>SKM!J20+SUKB!J20+UCT!J20+SPSSN!J20+ÚVT!J20+VMU!J20+CJV!J20+CZS!J20+RMU!J20</f>
        <v>0</v>
      </c>
      <c r="K20" s="97">
        <f>SKM!K20+SUKB!K20+UCT!K20+SPSSN!K20+ÚVT!K20+VMU!K20+CJV!K20+CZS!K20+RMU!K20</f>
        <v>0</v>
      </c>
      <c r="L20" s="99">
        <f t="shared" si="3"/>
        <v>0</v>
      </c>
    </row>
    <row r="21" spans="1:12" s="1" customFormat="1" ht="12.75">
      <c r="A21" s="24" t="s">
        <v>33</v>
      </c>
      <c r="B21" s="24" t="s">
        <v>32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s="1" customFormat="1" ht="12.75">
      <c r="A22" s="24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s="1" customFormat="1" ht="12.75">
      <c r="A23" s="24" t="s">
        <v>16</v>
      </c>
      <c r="B23" s="24" t="s">
        <v>215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s="1" customFormat="1" ht="12.75">
      <c r="A24" s="2"/>
      <c r="B24" s="2" t="s">
        <v>216</v>
      </c>
      <c r="C24" s="2"/>
      <c r="D24" s="350">
        <f>SKM!D24+SUKB!D24+UCT!D24+SPSSN!D24+IBA!D24+ÚVT!D24+VMU!D24+CJV!D24+CZS!D24+RMU!D24</f>
        <v>24940</v>
      </c>
      <c r="E24" s="24"/>
      <c r="F24" s="24"/>
      <c r="G24" s="24"/>
      <c r="H24" s="24"/>
      <c r="I24" s="24"/>
      <c r="J24" s="24"/>
      <c r="K24" s="24"/>
      <c r="L24" s="24"/>
    </row>
    <row r="25" spans="1:12" s="1" customFormat="1" ht="12.75">
      <c r="A25" s="2"/>
      <c r="B25" s="2" t="s">
        <v>202</v>
      </c>
      <c r="C25" s="2"/>
      <c r="D25" s="347">
        <f>SKM!D25+SUKB!D25+UCT!D25+SPSSN!D25+IBA!D25+ÚVT!D25+VMU!D25+CJV!D25+CZS!D25+RMU!D25</f>
        <v>22823</v>
      </c>
      <c r="E25" s="2"/>
      <c r="F25" s="2"/>
      <c r="G25" s="2"/>
      <c r="H25" s="2"/>
      <c r="I25" s="2"/>
      <c r="J25" s="2"/>
      <c r="K25" s="2"/>
      <c r="L25" s="2"/>
    </row>
    <row r="26" spans="1:12" s="1" customFormat="1" ht="12.75">
      <c r="A26" s="24"/>
      <c r="B26" s="24"/>
      <c r="C26" s="24"/>
      <c r="D26" s="346">
        <f>SUM(D24:D25)</f>
        <v>47763</v>
      </c>
      <c r="E26" s="2"/>
      <c r="F26" s="2"/>
      <c r="G26" s="2"/>
      <c r="H26" s="2"/>
      <c r="I26" s="2"/>
      <c r="J26" s="2"/>
      <c r="K26" s="2"/>
      <c r="L26" s="2"/>
    </row>
    <row r="27" spans="4:12" s="1" customFormat="1" ht="12.75">
      <c r="D27" s="2"/>
      <c r="E27" s="2"/>
      <c r="F27" s="2"/>
      <c r="G27" s="2"/>
      <c r="H27" s="2"/>
      <c r="I27" s="2"/>
      <c r="J27" s="2"/>
      <c r="K27" s="2"/>
      <c r="L27" s="2"/>
    </row>
    <row r="28" spans="4:12" s="1" customFormat="1" ht="12.75">
      <c r="D28" s="2"/>
      <c r="E28" s="2"/>
      <c r="F28" s="2"/>
      <c r="G28" s="2"/>
      <c r="H28" s="2"/>
      <c r="I28" s="2"/>
      <c r="J28" s="2"/>
      <c r="K28" s="2"/>
      <c r="L28" s="2"/>
    </row>
    <row r="29" spans="4:12" s="1" customFormat="1" ht="12.75">
      <c r="D29" s="2"/>
      <c r="E29" s="2"/>
      <c r="F29" s="2"/>
      <c r="G29" s="2"/>
      <c r="H29" s="2"/>
      <c r="I29" s="2"/>
      <c r="J29" s="2"/>
      <c r="K29" s="2"/>
      <c r="L29" s="2"/>
    </row>
  </sheetData>
  <mergeCells count="4">
    <mergeCell ref="D3:L3"/>
    <mergeCell ref="B4:C5"/>
    <mergeCell ref="E4:H4"/>
    <mergeCell ref="I4:L4"/>
  </mergeCells>
  <printOptions horizontalCentered="1"/>
  <pageMargins left="0.4" right="0.31496062992125984" top="0.48" bottom="0.24" header="0.1968503937007874" footer="0.16"/>
  <pageSetup horizontalDpi="600" verticalDpi="600" orientation="landscape" paperSize="9" scale="85" r:id="rId1"/>
  <headerFooter alignWithMargins="0">
    <oddHeader>&amp;L&amp;"Arial CE,kurzíva\&amp;11Osnova rozpočtu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6"/>
  <dimension ref="A2:L26"/>
  <sheetViews>
    <sheetView workbookViewId="0" topLeftCell="A1">
      <selection activeCell="D24" sqref="D24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5" t="s">
        <v>15</v>
      </c>
    </row>
    <row r="3" spans="1:12" s="1" customFormat="1" ht="15" customHeight="1">
      <c r="A3" s="73"/>
      <c r="B3" s="74"/>
      <c r="C3" s="100"/>
      <c r="D3" s="366" t="s">
        <v>25</v>
      </c>
      <c r="E3" s="367"/>
      <c r="F3" s="367"/>
      <c r="G3" s="367"/>
      <c r="H3" s="367"/>
      <c r="I3" s="367"/>
      <c r="J3" s="367"/>
      <c r="K3" s="367"/>
      <c r="L3" s="368"/>
    </row>
    <row r="4" spans="1:12" s="1" customFormat="1" ht="12.75">
      <c r="A4" s="75"/>
      <c r="B4" s="369" t="s">
        <v>184</v>
      </c>
      <c r="C4" s="370"/>
      <c r="D4" s="101"/>
      <c r="E4" s="372" t="s">
        <v>23</v>
      </c>
      <c r="F4" s="373"/>
      <c r="G4" s="373"/>
      <c r="H4" s="374"/>
      <c r="I4" s="372" t="s">
        <v>24</v>
      </c>
      <c r="J4" s="373"/>
      <c r="K4" s="373"/>
      <c r="L4" s="375"/>
    </row>
    <row r="5" spans="1:12" s="1" customFormat="1" ht="12.75">
      <c r="A5" s="75"/>
      <c r="B5" s="371"/>
      <c r="C5" s="370"/>
      <c r="D5" s="101" t="s">
        <v>1</v>
      </c>
      <c r="E5" s="3"/>
      <c r="F5" s="4" t="s">
        <v>2</v>
      </c>
      <c r="G5" s="5"/>
      <c r="H5" s="68" t="s">
        <v>22</v>
      </c>
      <c r="I5" s="3"/>
      <c r="J5" s="4" t="s">
        <v>2</v>
      </c>
      <c r="K5" s="5"/>
      <c r="L5" s="76" t="s">
        <v>22</v>
      </c>
    </row>
    <row r="6" spans="1:12" s="14" customFormat="1" ht="12.75">
      <c r="A6" s="77"/>
      <c r="B6" s="67" t="s">
        <v>3</v>
      </c>
      <c r="C6" s="6" t="s">
        <v>50</v>
      </c>
      <c r="D6" s="102" t="s">
        <v>28</v>
      </c>
      <c r="E6" s="7" t="s">
        <v>4</v>
      </c>
      <c r="F6" s="8" t="s">
        <v>5</v>
      </c>
      <c r="G6" s="9" t="s">
        <v>6</v>
      </c>
      <c r="H6" s="59" t="s">
        <v>26</v>
      </c>
      <c r="I6" s="7" t="s">
        <v>4</v>
      </c>
      <c r="J6" s="8" t="s">
        <v>5</v>
      </c>
      <c r="K6" s="9" t="s">
        <v>6</v>
      </c>
      <c r="L6" s="78" t="s">
        <v>27</v>
      </c>
    </row>
    <row r="7" spans="1:12" s="16" customFormat="1" ht="19.5" customHeight="1">
      <c r="A7" s="79"/>
      <c r="B7" s="10"/>
      <c r="C7" s="10"/>
      <c r="D7" s="103">
        <v>1</v>
      </c>
      <c r="E7" s="11">
        <v>2</v>
      </c>
      <c r="F7" s="12">
        <v>3</v>
      </c>
      <c r="G7" s="13">
        <v>4</v>
      </c>
      <c r="H7" s="60">
        <v>5</v>
      </c>
      <c r="I7" s="11">
        <v>6</v>
      </c>
      <c r="J7" s="12">
        <v>7</v>
      </c>
      <c r="K7" s="13">
        <v>8</v>
      </c>
      <c r="L7" s="80">
        <v>9</v>
      </c>
    </row>
    <row r="8" spans="1:12" s="17" customFormat="1" ht="15" customHeight="1">
      <c r="A8" s="81">
        <v>1</v>
      </c>
      <c r="B8" s="15" t="s">
        <v>30</v>
      </c>
      <c r="C8" s="15"/>
      <c r="D8" s="104">
        <f aca="true" t="shared" si="0" ref="D8:L8">SUM(D15:D20)+D9</f>
        <v>59231</v>
      </c>
      <c r="E8" s="70">
        <f t="shared" si="0"/>
        <v>200</v>
      </c>
      <c r="F8" s="71">
        <f t="shared" si="0"/>
        <v>59031</v>
      </c>
      <c r="G8" s="72">
        <f t="shared" si="0"/>
        <v>0</v>
      </c>
      <c r="H8" s="69">
        <f t="shared" si="0"/>
        <v>59231</v>
      </c>
      <c r="I8" s="70">
        <f t="shared" si="0"/>
        <v>0</v>
      </c>
      <c r="J8" s="71">
        <f t="shared" si="0"/>
        <v>0</v>
      </c>
      <c r="K8" s="72">
        <f t="shared" si="0"/>
        <v>0</v>
      </c>
      <c r="L8" s="82">
        <f t="shared" si="0"/>
        <v>0</v>
      </c>
    </row>
    <row r="9" spans="1:12" s="17" customFormat="1" ht="15" customHeight="1">
      <c r="A9" s="83">
        <v>2</v>
      </c>
      <c r="B9" s="22" t="s">
        <v>29</v>
      </c>
      <c r="C9" s="47"/>
      <c r="D9" s="105">
        <f aca="true" t="shared" si="1" ref="D9:D20">H9+L9</f>
        <v>45708</v>
      </c>
      <c r="E9" s="56">
        <f>'RMU-IO'!E10</f>
        <v>0</v>
      </c>
      <c r="F9" s="57">
        <f>SUM(F10:F14)</f>
        <v>45708</v>
      </c>
      <c r="G9" s="58">
        <f>SUM(G10:G14)</f>
        <v>0</v>
      </c>
      <c r="H9" s="61">
        <f aca="true" t="shared" si="2" ref="H9:H20">SUM(E9:G9)</f>
        <v>45708</v>
      </c>
      <c r="I9" s="56">
        <v>0</v>
      </c>
      <c r="J9" s="57">
        <f>SUM(J10:J14)</f>
        <v>0</v>
      </c>
      <c r="K9" s="58">
        <f>SUM(K10:K14)</f>
        <v>0</v>
      </c>
      <c r="L9" s="84">
        <f aca="true" t="shared" si="3" ref="L9:L20">SUM(I9:K9)</f>
        <v>0</v>
      </c>
    </row>
    <row r="10" spans="1:12" s="20" customFormat="1" ht="15" customHeight="1">
      <c r="A10" s="85">
        <v>3</v>
      </c>
      <c r="B10" s="19"/>
      <c r="C10" s="18" t="s">
        <v>7</v>
      </c>
      <c r="D10" s="106">
        <f t="shared" si="1"/>
        <v>8586</v>
      </c>
      <c r="E10" s="50">
        <f>'RMU-IO'!E10+'RMU-ost'!E10</f>
        <v>0</v>
      </c>
      <c r="F10" s="25">
        <v>8586</v>
      </c>
      <c r="G10" s="26">
        <f>'RMU-IO'!G10+'RMU-ost'!G10</f>
        <v>0</v>
      </c>
      <c r="H10" s="62">
        <f t="shared" si="2"/>
        <v>8586</v>
      </c>
      <c r="I10" s="50">
        <f>'RMU-IO'!I10+'RMU-ost'!I10</f>
        <v>0</v>
      </c>
      <c r="J10" s="25">
        <f>'RMU-IO'!J10+'RMU-ost'!J10</f>
        <v>0</v>
      </c>
      <c r="K10" s="26">
        <f>'RMU-IO'!K10+'RMU-ost'!K10</f>
        <v>0</v>
      </c>
      <c r="L10" s="86">
        <f t="shared" si="3"/>
        <v>0</v>
      </c>
    </row>
    <row r="11" spans="1:12" s="20" customFormat="1" ht="15" customHeight="1">
      <c r="A11" s="85">
        <v>4</v>
      </c>
      <c r="B11" s="19"/>
      <c r="C11" s="18" t="s">
        <v>8</v>
      </c>
      <c r="D11" s="107">
        <f t="shared" si="1"/>
        <v>0</v>
      </c>
      <c r="E11" s="50">
        <f>'RMU-IO'!E11+'RMU-ost'!E11</f>
        <v>0</v>
      </c>
      <c r="F11" s="25"/>
      <c r="G11" s="26">
        <v>0</v>
      </c>
      <c r="H11" s="62">
        <f t="shared" si="2"/>
        <v>0</v>
      </c>
      <c r="I11" s="50">
        <f>'RMU-IO'!I11+'RMU-ost'!I11</f>
        <v>0</v>
      </c>
      <c r="J11" s="25">
        <f>'RMU-IO'!J11+'RMU-ost'!J11</f>
        <v>0</v>
      </c>
      <c r="K11" s="26">
        <f>'RMU-IO'!K11+'RMU-ost'!K11</f>
        <v>0</v>
      </c>
      <c r="L11" s="86">
        <f t="shared" si="3"/>
        <v>0</v>
      </c>
    </row>
    <row r="12" spans="1:12" s="20" customFormat="1" ht="15" customHeight="1">
      <c r="A12" s="85">
        <v>5</v>
      </c>
      <c r="B12" s="19"/>
      <c r="C12" s="18" t="s">
        <v>19</v>
      </c>
      <c r="D12" s="107">
        <f t="shared" si="1"/>
        <v>174</v>
      </c>
      <c r="E12" s="50">
        <f>'RMU-IO'!E12+'RMU-ost'!E12</f>
        <v>0</v>
      </c>
      <c r="F12" s="25">
        <v>174</v>
      </c>
      <c r="G12" s="26">
        <f>'RMU-IO'!G12+'RMU-ost'!G12</f>
        <v>0</v>
      </c>
      <c r="H12" s="62">
        <f t="shared" si="2"/>
        <v>174</v>
      </c>
      <c r="I12" s="50">
        <v>0</v>
      </c>
      <c r="J12" s="25">
        <v>0</v>
      </c>
      <c r="K12" s="26">
        <f>'RMU-IO'!K12+'RMU-ost'!K12</f>
        <v>0</v>
      </c>
      <c r="L12" s="86">
        <f t="shared" si="3"/>
        <v>0</v>
      </c>
    </row>
    <row r="13" spans="1:12" s="20" customFormat="1" ht="15" customHeight="1">
      <c r="A13" s="85">
        <v>6</v>
      </c>
      <c r="B13" s="19"/>
      <c r="C13" s="18" t="s">
        <v>9</v>
      </c>
      <c r="D13" s="107">
        <f t="shared" si="1"/>
        <v>36708</v>
      </c>
      <c r="E13" s="51">
        <f>'RMU-IO'!E13+'RMU-ost'!E13</f>
        <v>0</v>
      </c>
      <c r="F13" s="48">
        <v>36708</v>
      </c>
      <c r="G13" s="49">
        <f>'RMU-IO'!G13+'RMU-ost'!G13</f>
        <v>0</v>
      </c>
      <c r="H13" s="63">
        <f t="shared" si="2"/>
        <v>36708</v>
      </c>
      <c r="I13" s="51">
        <f>'RMU-IO'!I13+'RMU-ost'!I13</f>
        <v>0</v>
      </c>
      <c r="J13" s="48">
        <f>'RMU-IO'!J13+'RMU-ost'!J13</f>
        <v>0</v>
      </c>
      <c r="K13" s="49">
        <f>'RMU-IO'!K13+'RMU-ost'!K13</f>
        <v>0</v>
      </c>
      <c r="L13" s="87">
        <f t="shared" si="3"/>
        <v>0</v>
      </c>
    </row>
    <row r="14" spans="1:12" s="20" customFormat="1" ht="15" customHeight="1">
      <c r="A14" s="88">
        <v>7</v>
      </c>
      <c r="B14" s="43"/>
      <c r="C14" s="44" t="s">
        <v>10</v>
      </c>
      <c r="D14" s="108">
        <f t="shared" si="1"/>
        <v>240</v>
      </c>
      <c r="E14" s="52">
        <f>'RMU-IO'!E14+'RMU-ost'!E14</f>
        <v>0</v>
      </c>
      <c r="F14" s="45">
        <v>240</v>
      </c>
      <c r="G14" s="46">
        <f>'RMU-IO'!G14+'RMU-ost'!G14</f>
        <v>0</v>
      </c>
      <c r="H14" s="64">
        <f t="shared" si="2"/>
        <v>240</v>
      </c>
      <c r="I14" s="52">
        <f>'RMU-IO'!I14+'RMU-ost'!I14</f>
        <v>0</v>
      </c>
      <c r="J14" s="45">
        <f>'RMU-IO'!J14+'RMU-ost'!J14</f>
        <v>0</v>
      </c>
      <c r="K14" s="46">
        <f>'RMU-IO'!K14+'RMU-ost'!K14</f>
        <v>0</v>
      </c>
      <c r="L14" s="89">
        <f t="shared" si="3"/>
        <v>0</v>
      </c>
    </row>
    <row r="15" spans="1:12" s="17" customFormat="1" ht="15" customHeight="1">
      <c r="A15" s="90">
        <v>8</v>
      </c>
      <c r="B15" s="21" t="s">
        <v>20</v>
      </c>
      <c r="C15" s="23"/>
      <c r="D15" s="109">
        <f t="shared" si="1"/>
        <v>4000</v>
      </c>
      <c r="E15" s="53">
        <v>0</v>
      </c>
      <c r="F15" s="27">
        <v>4000</v>
      </c>
      <c r="G15" s="28">
        <v>0</v>
      </c>
      <c r="H15" s="65">
        <f t="shared" si="2"/>
        <v>4000</v>
      </c>
      <c r="I15" s="53">
        <v>0</v>
      </c>
      <c r="J15" s="27">
        <v>0</v>
      </c>
      <c r="K15" s="28">
        <f>'RMU-IO'!K15+'RMU-ost'!K15</f>
        <v>0</v>
      </c>
      <c r="L15" s="91">
        <f t="shared" si="3"/>
        <v>0</v>
      </c>
    </row>
    <row r="16" spans="1:12" s="17" customFormat="1" ht="15" customHeight="1">
      <c r="A16" s="90">
        <v>9</v>
      </c>
      <c r="B16" s="21" t="s">
        <v>11</v>
      </c>
      <c r="C16" s="23"/>
      <c r="D16" s="109">
        <f t="shared" si="1"/>
        <v>0</v>
      </c>
      <c r="E16" s="53">
        <f>'RMU-IO'!E16+'RMU-ost'!E16</f>
        <v>0</v>
      </c>
      <c r="F16" s="27">
        <f>'RMU-IO'!F16+'RMU-ost'!F16</f>
        <v>0</v>
      </c>
      <c r="G16" s="28">
        <f>'RMU-IO'!G16+'RMU-ost'!G16</f>
        <v>0</v>
      </c>
      <c r="H16" s="65">
        <f t="shared" si="2"/>
        <v>0</v>
      </c>
      <c r="I16" s="53">
        <v>0</v>
      </c>
      <c r="J16" s="27">
        <f>'RMU-IO'!J16+'RMU-ost'!J16</f>
        <v>0</v>
      </c>
      <c r="K16" s="28">
        <f>'RMU-IO'!K16+'RMU-ost'!K16</f>
        <v>0</v>
      </c>
      <c r="L16" s="91">
        <f t="shared" si="3"/>
        <v>0</v>
      </c>
    </row>
    <row r="17" spans="1:12" s="17" customFormat="1" ht="15" customHeight="1">
      <c r="A17" s="83">
        <v>10</v>
      </c>
      <c r="B17" s="22" t="s">
        <v>12</v>
      </c>
      <c r="C17" s="22"/>
      <c r="D17" s="109">
        <f t="shared" si="1"/>
        <v>0</v>
      </c>
      <c r="E17" s="54">
        <f>'RMU-IO'!E17+'RMU-ost'!E17</f>
        <v>0</v>
      </c>
      <c r="F17" s="29">
        <f>'RMU-IO'!F17+'RMU-ost'!F17</f>
        <v>0</v>
      </c>
      <c r="G17" s="30">
        <f>'RMU-IO'!G17+'RMU-ost'!G17</f>
        <v>0</v>
      </c>
      <c r="H17" s="66">
        <f t="shared" si="2"/>
        <v>0</v>
      </c>
      <c r="I17" s="54">
        <f>'RMU-IO'!I17+'RMU-ost'!I17</f>
        <v>0</v>
      </c>
      <c r="J17" s="29">
        <f>'RMU-IO'!J17+'RMU-ost'!J17</f>
        <v>0</v>
      </c>
      <c r="K17" s="30">
        <f>'RMU-IO'!K17+'RMU-ost'!K17</f>
        <v>0</v>
      </c>
      <c r="L17" s="92">
        <f t="shared" si="3"/>
        <v>0</v>
      </c>
    </row>
    <row r="18" spans="1:12" s="17" customFormat="1" ht="15" customHeight="1">
      <c r="A18" s="90">
        <v>11</v>
      </c>
      <c r="B18" s="23" t="s">
        <v>18</v>
      </c>
      <c r="C18" s="23"/>
      <c r="D18" s="110">
        <f t="shared" si="1"/>
        <v>9523</v>
      </c>
      <c r="E18" s="54">
        <v>200</v>
      </c>
      <c r="F18" s="29">
        <v>9323</v>
      </c>
      <c r="G18" s="30">
        <f>'RMU-IO'!G18+'RMU-ost'!G18</f>
        <v>0</v>
      </c>
      <c r="H18" s="66">
        <f t="shared" si="2"/>
        <v>9523</v>
      </c>
      <c r="I18" s="54">
        <v>0</v>
      </c>
      <c r="J18" s="29">
        <v>0</v>
      </c>
      <c r="K18" s="30">
        <f>'RMU-IO'!K18+'RMU-ost'!K18</f>
        <v>0</v>
      </c>
      <c r="L18" s="92">
        <f t="shared" si="3"/>
        <v>0</v>
      </c>
    </row>
    <row r="19" spans="1:12" s="17" customFormat="1" ht="15" customHeight="1">
      <c r="A19" s="90">
        <v>12</v>
      </c>
      <c r="B19" s="23" t="s">
        <v>13</v>
      </c>
      <c r="C19" s="23"/>
      <c r="D19" s="110">
        <f t="shared" si="1"/>
        <v>0</v>
      </c>
      <c r="E19" s="54">
        <f>'RMU-IO'!E19+'RMU-ost'!E19</f>
        <v>0</v>
      </c>
      <c r="F19" s="29">
        <f>'RMU-IO'!F19+'RMU-ost'!F19</f>
        <v>0</v>
      </c>
      <c r="G19" s="30">
        <f>'RMU-IO'!G19+'RMU-ost'!G19</f>
        <v>0</v>
      </c>
      <c r="H19" s="66">
        <f t="shared" si="2"/>
        <v>0</v>
      </c>
      <c r="I19" s="54">
        <v>0</v>
      </c>
      <c r="J19" s="29">
        <f>'RMU-IO'!J19+'RMU-ost'!J19</f>
        <v>0</v>
      </c>
      <c r="K19" s="30">
        <f>'RMU-IO'!K19+'RMU-ost'!K19</f>
        <v>0</v>
      </c>
      <c r="L19" s="92">
        <f t="shared" si="3"/>
        <v>0</v>
      </c>
    </row>
    <row r="20" spans="1:12" s="17" customFormat="1" ht="15" customHeight="1" thickBot="1">
      <c r="A20" s="93">
        <v>13</v>
      </c>
      <c r="B20" s="94" t="s">
        <v>17</v>
      </c>
      <c r="C20" s="94"/>
      <c r="D20" s="111">
        <f t="shared" si="1"/>
        <v>0</v>
      </c>
      <c r="E20" s="95">
        <f>'RMU-IO'!E20+'RMU-ost'!E20</f>
        <v>0</v>
      </c>
      <c r="F20" s="96">
        <f>'RMU-IO'!F20+'RMU-ost'!F20</f>
        <v>0</v>
      </c>
      <c r="G20" s="97">
        <f>'RMU-IO'!G20+'RMU-ost'!G20</f>
        <v>0</v>
      </c>
      <c r="H20" s="98">
        <f t="shared" si="2"/>
        <v>0</v>
      </c>
      <c r="I20" s="95">
        <f>'RMU-IO'!I20+'RMU-ost'!I20</f>
        <v>0</v>
      </c>
      <c r="J20" s="96">
        <f>'RMU-IO'!J20+'RMU-ost'!J20</f>
        <v>0</v>
      </c>
      <c r="K20" s="97">
        <f>'RMU-IO'!K20+'RMU-ost'!K20</f>
        <v>0</v>
      </c>
      <c r="L20" s="99">
        <f t="shared" si="3"/>
        <v>0</v>
      </c>
    </row>
    <row r="21" spans="1:12" s="112" customFormat="1" ht="12">
      <c r="A21" s="24" t="s">
        <v>33</v>
      </c>
      <c r="B21" s="24" t="s">
        <v>32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s="112" customFormat="1" ht="12">
      <c r="A22" s="24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s="112" customFormat="1" ht="12">
      <c r="A23" s="24" t="s">
        <v>16</v>
      </c>
      <c r="B23" s="24" t="s">
        <v>215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2:4" s="2" customFormat="1" ht="12">
      <c r="B24" s="2" t="s">
        <v>216</v>
      </c>
      <c r="D24" s="345">
        <v>1103</v>
      </c>
    </row>
    <row r="25" spans="2:4" s="2" customFormat="1" ht="12">
      <c r="B25" s="2" t="s">
        <v>202</v>
      </c>
      <c r="D25" s="347">
        <v>8420</v>
      </c>
    </row>
    <row r="26" s="24" customFormat="1" ht="12">
      <c r="D26" s="346">
        <f>SUM(D24:D25)</f>
        <v>9523</v>
      </c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scale="90" r:id="rId1"/>
  <headerFooter alignWithMargins="0">
    <oddHeader>&amp;L&amp;"Arial CE,kurzíva\&amp;11Osnova rozpočtu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5"/>
  <dimension ref="A2:L26"/>
  <sheetViews>
    <sheetView workbookViewId="0" topLeftCell="A1">
      <selection activeCell="D26" sqref="D26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5" t="s">
        <v>15</v>
      </c>
    </row>
    <row r="3" spans="1:12" s="1" customFormat="1" ht="15" customHeight="1">
      <c r="A3" s="73"/>
      <c r="B3" s="74"/>
      <c r="C3" s="100"/>
      <c r="D3" s="366" t="s">
        <v>25</v>
      </c>
      <c r="E3" s="367"/>
      <c r="F3" s="367"/>
      <c r="G3" s="367"/>
      <c r="H3" s="367"/>
      <c r="I3" s="367"/>
      <c r="J3" s="367"/>
      <c r="K3" s="367"/>
      <c r="L3" s="368"/>
    </row>
    <row r="4" spans="1:12" s="1" customFormat="1" ht="12.75">
      <c r="A4" s="75"/>
      <c r="B4" s="369" t="s">
        <v>184</v>
      </c>
      <c r="C4" s="370"/>
      <c r="D4" s="101"/>
      <c r="E4" s="372" t="s">
        <v>23</v>
      </c>
      <c r="F4" s="373"/>
      <c r="G4" s="373"/>
      <c r="H4" s="374"/>
      <c r="I4" s="372" t="s">
        <v>24</v>
      </c>
      <c r="J4" s="373"/>
      <c r="K4" s="373"/>
      <c r="L4" s="375"/>
    </row>
    <row r="5" spans="1:12" s="1" customFormat="1" ht="12.75">
      <c r="A5" s="75"/>
      <c r="B5" s="371"/>
      <c r="C5" s="370"/>
      <c r="D5" s="101" t="s">
        <v>1</v>
      </c>
      <c r="E5" s="3"/>
      <c r="F5" s="4" t="s">
        <v>2</v>
      </c>
      <c r="G5" s="5"/>
      <c r="H5" s="68" t="s">
        <v>22</v>
      </c>
      <c r="I5" s="3"/>
      <c r="J5" s="4" t="s">
        <v>2</v>
      </c>
      <c r="K5" s="5"/>
      <c r="L5" s="76" t="s">
        <v>22</v>
      </c>
    </row>
    <row r="6" spans="1:12" s="14" customFormat="1" ht="12.75">
      <c r="A6" s="77"/>
      <c r="B6" s="67" t="s">
        <v>3</v>
      </c>
      <c r="C6" s="6" t="s">
        <v>49</v>
      </c>
      <c r="D6" s="102" t="s">
        <v>28</v>
      </c>
      <c r="E6" s="7" t="s">
        <v>4</v>
      </c>
      <c r="F6" s="8" t="s">
        <v>5</v>
      </c>
      <c r="G6" s="9" t="s">
        <v>6</v>
      </c>
      <c r="H6" s="59" t="s">
        <v>26</v>
      </c>
      <c r="I6" s="7" t="s">
        <v>4</v>
      </c>
      <c r="J6" s="8" t="s">
        <v>5</v>
      </c>
      <c r="K6" s="9" t="s">
        <v>6</v>
      </c>
      <c r="L6" s="78" t="s">
        <v>27</v>
      </c>
    </row>
    <row r="7" spans="1:12" s="16" customFormat="1" ht="19.5" customHeight="1">
      <c r="A7" s="79"/>
      <c r="B7" s="10"/>
      <c r="C7" s="10"/>
      <c r="D7" s="103">
        <v>1</v>
      </c>
      <c r="E7" s="11">
        <v>2</v>
      </c>
      <c r="F7" s="12">
        <v>3</v>
      </c>
      <c r="G7" s="13">
        <v>4</v>
      </c>
      <c r="H7" s="60">
        <v>5</v>
      </c>
      <c r="I7" s="11">
        <v>6</v>
      </c>
      <c r="J7" s="12">
        <v>7</v>
      </c>
      <c r="K7" s="13">
        <v>8</v>
      </c>
      <c r="L7" s="80">
        <v>9</v>
      </c>
    </row>
    <row r="8" spans="1:12" s="17" customFormat="1" ht="15" customHeight="1">
      <c r="A8" s="81">
        <v>1</v>
      </c>
      <c r="B8" s="15" t="s">
        <v>30</v>
      </c>
      <c r="C8" s="15"/>
      <c r="D8" s="104">
        <f aca="true" t="shared" si="0" ref="D8:L8">SUM(D15:D20)+D9</f>
        <v>8570</v>
      </c>
      <c r="E8" s="70">
        <f t="shared" si="0"/>
        <v>2600</v>
      </c>
      <c r="F8" s="71">
        <f t="shared" si="0"/>
        <v>5970</v>
      </c>
      <c r="G8" s="72">
        <f t="shared" si="0"/>
        <v>0</v>
      </c>
      <c r="H8" s="69">
        <f t="shared" si="0"/>
        <v>8570</v>
      </c>
      <c r="I8" s="70">
        <f t="shared" si="0"/>
        <v>0</v>
      </c>
      <c r="J8" s="71">
        <f t="shared" si="0"/>
        <v>0</v>
      </c>
      <c r="K8" s="72">
        <f t="shared" si="0"/>
        <v>0</v>
      </c>
      <c r="L8" s="82">
        <f t="shared" si="0"/>
        <v>0</v>
      </c>
    </row>
    <row r="9" spans="1:12" s="17" customFormat="1" ht="15" customHeight="1">
      <c r="A9" s="83">
        <v>2</v>
      </c>
      <c r="B9" s="22" t="s">
        <v>29</v>
      </c>
      <c r="C9" s="47"/>
      <c r="D9" s="105">
        <f aca="true" t="shared" si="1" ref="D9:D20">H9+L9</f>
        <v>1262</v>
      </c>
      <c r="E9" s="56">
        <f>'RMU-IO'!E10</f>
        <v>0</v>
      </c>
      <c r="F9" s="57">
        <f>SUM(F10:F14)</f>
        <v>1262</v>
      </c>
      <c r="G9" s="58">
        <f>SUM(G10:G14)</f>
        <v>0</v>
      </c>
      <c r="H9" s="61">
        <f aca="true" t="shared" si="2" ref="H9:H20">SUM(E9:G9)</f>
        <v>1262</v>
      </c>
      <c r="I9" s="56">
        <v>0</v>
      </c>
      <c r="J9" s="57">
        <f>SUM(J10:J14)</f>
        <v>0</v>
      </c>
      <c r="K9" s="58">
        <f>SUM(K10:K14)</f>
        <v>0</v>
      </c>
      <c r="L9" s="84">
        <f aca="true" t="shared" si="3" ref="L9:L20">SUM(I9:K9)</f>
        <v>0</v>
      </c>
    </row>
    <row r="10" spans="1:12" s="20" customFormat="1" ht="15" customHeight="1">
      <c r="A10" s="85">
        <v>3</v>
      </c>
      <c r="B10" s="19"/>
      <c r="C10" s="18" t="s">
        <v>7</v>
      </c>
      <c r="D10" s="106">
        <f t="shared" si="1"/>
        <v>633</v>
      </c>
      <c r="E10" s="50">
        <f>'RMU-IO'!E10+'RMU-ost'!E10</f>
        <v>0</v>
      </c>
      <c r="F10" s="25">
        <v>633</v>
      </c>
      <c r="G10" s="26">
        <f>'RMU-IO'!G10+'RMU-ost'!G10</f>
        <v>0</v>
      </c>
      <c r="H10" s="62">
        <f t="shared" si="2"/>
        <v>633</v>
      </c>
      <c r="I10" s="50">
        <f>'RMU-IO'!I10+'RMU-ost'!I10</f>
        <v>0</v>
      </c>
      <c r="J10" s="25">
        <f>'RMU-IO'!J10+'RMU-ost'!J10</f>
        <v>0</v>
      </c>
      <c r="K10" s="26">
        <f>'RMU-IO'!K10+'RMU-ost'!K10</f>
        <v>0</v>
      </c>
      <c r="L10" s="86">
        <f t="shared" si="3"/>
        <v>0</v>
      </c>
    </row>
    <row r="11" spans="1:12" s="20" customFormat="1" ht="15" customHeight="1">
      <c r="A11" s="85">
        <v>4</v>
      </c>
      <c r="B11" s="19"/>
      <c r="C11" s="18" t="s">
        <v>8</v>
      </c>
      <c r="D11" s="107">
        <f t="shared" si="1"/>
        <v>215</v>
      </c>
      <c r="E11" s="50">
        <f>'RMU-IO'!E11+'RMU-ost'!E11</f>
        <v>0</v>
      </c>
      <c r="F11" s="25">
        <v>215</v>
      </c>
      <c r="G11" s="26">
        <v>0</v>
      </c>
      <c r="H11" s="62">
        <f t="shared" si="2"/>
        <v>215</v>
      </c>
      <c r="I11" s="50">
        <f>'RMU-IO'!I11+'RMU-ost'!I11</f>
        <v>0</v>
      </c>
      <c r="J11" s="25">
        <f>'RMU-IO'!J11+'RMU-ost'!J11</f>
        <v>0</v>
      </c>
      <c r="K11" s="26">
        <f>'RMU-IO'!K11+'RMU-ost'!K11</f>
        <v>0</v>
      </c>
      <c r="L11" s="86">
        <f t="shared" si="3"/>
        <v>0</v>
      </c>
    </row>
    <row r="12" spans="1:12" s="20" customFormat="1" ht="15" customHeight="1">
      <c r="A12" s="85">
        <v>5</v>
      </c>
      <c r="B12" s="19"/>
      <c r="C12" s="18" t="s">
        <v>19</v>
      </c>
      <c r="D12" s="107">
        <f t="shared" si="1"/>
        <v>0</v>
      </c>
      <c r="E12" s="50">
        <f>'RMU-IO'!E12+'RMU-ost'!E12</f>
        <v>0</v>
      </c>
      <c r="F12" s="25">
        <f>'RMU-IO'!F12+'RMU-ost'!F12</f>
        <v>0</v>
      </c>
      <c r="G12" s="26">
        <f>'RMU-IO'!G12+'RMU-ost'!G12</f>
        <v>0</v>
      </c>
      <c r="H12" s="62">
        <f t="shared" si="2"/>
        <v>0</v>
      </c>
      <c r="I12" s="50">
        <v>0</v>
      </c>
      <c r="J12" s="25">
        <v>0</v>
      </c>
      <c r="K12" s="26">
        <f>'RMU-IO'!K12+'RMU-ost'!K12</f>
        <v>0</v>
      </c>
      <c r="L12" s="86">
        <f t="shared" si="3"/>
        <v>0</v>
      </c>
    </row>
    <row r="13" spans="1:12" s="20" customFormat="1" ht="15" customHeight="1">
      <c r="A13" s="85">
        <v>6</v>
      </c>
      <c r="B13" s="19"/>
      <c r="C13" s="18" t="s">
        <v>9</v>
      </c>
      <c r="D13" s="107">
        <f t="shared" si="1"/>
        <v>365</v>
      </c>
      <c r="E13" s="51">
        <f>'RMU-IO'!E13+'RMU-ost'!E13</f>
        <v>0</v>
      </c>
      <c r="F13" s="48">
        <v>365</v>
      </c>
      <c r="G13" s="49">
        <f>'RMU-IO'!G13+'RMU-ost'!G13</f>
        <v>0</v>
      </c>
      <c r="H13" s="63">
        <f t="shared" si="2"/>
        <v>365</v>
      </c>
      <c r="I13" s="51">
        <f>'RMU-IO'!I13+'RMU-ost'!I13</f>
        <v>0</v>
      </c>
      <c r="J13" s="48">
        <f>'RMU-IO'!J13+'RMU-ost'!J13</f>
        <v>0</v>
      </c>
      <c r="K13" s="49">
        <f>'RMU-IO'!K13+'RMU-ost'!K13</f>
        <v>0</v>
      </c>
      <c r="L13" s="87">
        <f t="shared" si="3"/>
        <v>0</v>
      </c>
    </row>
    <row r="14" spans="1:12" s="20" customFormat="1" ht="15" customHeight="1">
      <c r="A14" s="88">
        <v>7</v>
      </c>
      <c r="B14" s="43"/>
      <c r="C14" s="44" t="s">
        <v>10</v>
      </c>
      <c r="D14" s="108">
        <f t="shared" si="1"/>
        <v>49</v>
      </c>
      <c r="E14" s="52">
        <f>'RMU-IO'!E14+'RMU-ost'!E14</f>
        <v>0</v>
      </c>
      <c r="F14" s="45">
        <v>49</v>
      </c>
      <c r="G14" s="46">
        <f>'RMU-IO'!G14+'RMU-ost'!G14</f>
        <v>0</v>
      </c>
      <c r="H14" s="64">
        <f t="shared" si="2"/>
        <v>49</v>
      </c>
      <c r="I14" s="52">
        <f>'RMU-IO'!I14+'RMU-ost'!I14</f>
        <v>0</v>
      </c>
      <c r="J14" s="45">
        <f>'RMU-IO'!J14+'RMU-ost'!J14</f>
        <v>0</v>
      </c>
      <c r="K14" s="46">
        <f>'RMU-IO'!K14+'RMU-ost'!K14</f>
        <v>0</v>
      </c>
      <c r="L14" s="89">
        <f t="shared" si="3"/>
        <v>0</v>
      </c>
    </row>
    <row r="15" spans="1:12" s="17" customFormat="1" ht="15" customHeight="1">
      <c r="A15" s="90">
        <v>8</v>
      </c>
      <c r="B15" s="21" t="s">
        <v>20</v>
      </c>
      <c r="C15" s="23"/>
      <c r="D15" s="109">
        <f t="shared" si="1"/>
        <v>0</v>
      </c>
      <c r="E15" s="53">
        <v>0</v>
      </c>
      <c r="F15" s="27">
        <f>'RMU-IO'!F15+'RMU-ost'!F15</f>
        <v>0</v>
      </c>
      <c r="G15" s="28">
        <v>0</v>
      </c>
      <c r="H15" s="65">
        <f t="shared" si="2"/>
        <v>0</v>
      </c>
      <c r="I15" s="53">
        <v>0</v>
      </c>
      <c r="J15" s="27">
        <v>0</v>
      </c>
      <c r="K15" s="28">
        <f>'RMU-IO'!K15+'RMU-ost'!K15</f>
        <v>0</v>
      </c>
      <c r="L15" s="91">
        <f t="shared" si="3"/>
        <v>0</v>
      </c>
    </row>
    <row r="16" spans="1:12" s="17" customFormat="1" ht="15" customHeight="1">
      <c r="A16" s="90">
        <v>9</v>
      </c>
      <c r="B16" s="21" t="s">
        <v>11</v>
      </c>
      <c r="C16" s="23"/>
      <c r="D16" s="109">
        <f t="shared" si="1"/>
        <v>0</v>
      </c>
      <c r="E16" s="53">
        <f>'RMU-IO'!E16+'RMU-ost'!E16</f>
        <v>0</v>
      </c>
      <c r="F16" s="27">
        <f>'RMU-IO'!F16+'RMU-ost'!F16</f>
        <v>0</v>
      </c>
      <c r="G16" s="28">
        <f>'RMU-IO'!G16+'RMU-ost'!G16</f>
        <v>0</v>
      </c>
      <c r="H16" s="65">
        <f t="shared" si="2"/>
        <v>0</v>
      </c>
      <c r="I16" s="53">
        <v>0</v>
      </c>
      <c r="J16" s="27">
        <f>'RMU-IO'!J16+'RMU-ost'!J16</f>
        <v>0</v>
      </c>
      <c r="K16" s="28">
        <f>'RMU-IO'!K16+'RMU-ost'!K16</f>
        <v>0</v>
      </c>
      <c r="L16" s="91">
        <f t="shared" si="3"/>
        <v>0</v>
      </c>
    </row>
    <row r="17" spans="1:12" s="17" customFormat="1" ht="15" customHeight="1">
      <c r="A17" s="83">
        <v>10</v>
      </c>
      <c r="B17" s="22" t="s">
        <v>12</v>
      </c>
      <c r="C17" s="22"/>
      <c r="D17" s="109">
        <f t="shared" si="1"/>
        <v>0</v>
      </c>
      <c r="E17" s="54">
        <f>'RMU-IO'!E17+'RMU-ost'!E17</f>
        <v>0</v>
      </c>
      <c r="F17" s="29">
        <f>'RMU-IO'!F17+'RMU-ost'!F17</f>
        <v>0</v>
      </c>
      <c r="G17" s="30">
        <f>'RMU-IO'!G17+'RMU-ost'!G17</f>
        <v>0</v>
      </c>
      <c r="H17" s="66">
        <f t="shared" si="2"/>
        <v>0</v>
      </c>
      <c r="I17" s="54">
        <f>'RMU-IO'!I17+'RMU-ost'!I17</f>
        <v>0</v>
      </c>
      <c r="J17" s="29">
        <f>'RMU-IO'!J17+'RMU-ost'!J17</f>
        <v>0</v>
      </c>
      <c r="K17" s="30">
        <f>'RMU-IO'!K17+'RMU-ost'!K17</f>
        <v>0</v>
      </c>
      <c r="L17" s="92">
        <f t="shared" si="3"/>
        <v>0</v>
      </c>
    </row>
    <row r="18" spans="1:12" s="17" customFormat="1" ht="15" customHeight="1">
      <c r="A18" s="90">
        <v>11</v>
      </c>
      <c r="B18" s="23" t="s">
        <v>18</v>
      </c>
      <c r="C18" s="23"/>
      <c r="D18" s="110">
        <f t="shared" si="1"/>
        <v>7308</v>
      </c>
      <c r="E18" s="54">
        <v>2600</v>
      </c>
      <c r="F18" s="29">
        <v>4708</v>
      </c>
      <c r="G18" s="30">
        <f>'RMU-IO'!G18+'RMU-ost'!G18</f>
        <v>0</v>
      </c>
      <c r="H18" s="66">
        <f t="shared" si="2"/>
        <v>7308</v>
      </c>
      <c r="I18" s="54">
        <v>0</v>
      </c>
      <c r="J18" s="29">
        <v>0</v>
      </c>
      <c r="K18" s="30">
        <f>'RMU-IO'!K18+'RMU-ost'!K18</f>
        <v>0</v>
      </c>
      <c r="L18" s="92">
        <f t="shared" si="3"/>
        <v>0</v>
      </c>
    </row>
    <row r="19" spans="1:12" s="17" customFormat="1" ht="15" customHeight="1">
      <c r="A19" s="90">
        <v>12</v>
      </c>
      <c r="B19" s="23" t="s">
        <v>13</v>
      </c>
      <c r="C19" s="23"/>
      <c r="D19" s="110">
        <f t="shared" si="1"/>
        <v>0</v>
      </c>
      <c r="E19" s="54">
        <f>'RMU-IO'!E19+'RMU-ost'!E19</f>
        <v>0</v>
      </c>
      <c r="F19" s="29">
        <f>'RMU-IO'!F19+'RMU-ost'!F19</f>
        <v>0</v>
      </c>
      <c r="G19" s="30">
        <f>'RMU-IO'!G19+'RMU-ost'!G19</f>
        <v>0</v>
      </c>
      <c r="H19" s="66">
        <f t="shared" si="2"/>
        <v>0</v>
      </c>
      <c r="I19" s="54">
        <v>0</v>
      </c>
      <c r="J19" s="29">
        <f>'RMU-IO'!J19+'RMU-ost'!J19</f>
        <v>0</v>
      </c>
      <c r="K19" s="30">
        <f>'RMU-IO'!K19+'RMU-ost'!K19</f>
        <v>0</v>
      </c>
      <c r="L19" s="92">
        <f t="shared" si="3"/>
        <v>0</v>
      </c>
    </row>
    <row r="20" spans="1:12" s="17" customFormat="1" ht="15" customHeight="1" thickBot="1">
      <c r="A20" s="93">
        <v>13</v>
      </c>
      <c r="B20" s="94" t="s">
        <v>17</v>
      </c>
      <c r="C20" s="94"/>
      <c r="D20" s="111">
        <f t="shared" si="1"/>
        <v>0</v>
      </c>
      <c r="E20" s="95">
        <f>'RMU-IO'!E20+'RMU-ost'!E20</f>
        <v>0</v>
      </c>
      <c r="F20" s="96">
        <f>'RMU-IO'!F20+'RMU-ost'!F20</f>
        <v>0</v>
      </c>
      <c r="G20" s="97">
        <f>'RMU-IO'!G20+'RMU-ost'!G20</f>
        <v>0</v>
      </c>
      <c r="H20" s="98">
        <f t="shared" si="2"/>
        <v>0</v>
      </c>
      <c r="I20" s="95">
        <f>'RMU-IO'!I20+'RMU-ost'!I20</f>
        <v>0</v>
      </c>
      <c r="J20" s="96">
        <f>'RMU-IO'!J20+'RMU-ost'!J20</f>
        <v>0</v>
      </c>
      <c r="K20" s="97">
        <f>'RMU-IO'!K20+'RMU-ost'!K20</f>
        <v>0</v>
      </c>
      <c r="L20" s="99">
        <f t="shared" si="3"/>
        <v>0</v>
      </c>
    </row>
    <row r="21" spans="1:12" s="112" customFormat="1" ht="12">
      <c r="A21" s="24" t="s">
        <v>33</v>
      </c>
      <c r="B21" s="24" t="s">
        <v>32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s="112" customFormat="1" ht="12">
      <c r="A22" s="24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4" s="2" customFormat="1" ht="12">
      <c r="A23" s="24" t="s">
        <v>16</v>
      </c>
      <c r="B23" s="24" t="s">
        <v>215</v>
      </c>
      <c r="C23" s="24"/>
      <c r="D23" s="24"/>
    </row>
    <row r="24" spans="2:4" s="2" customFormat="1" ht="12">
      <c r="B24" s="2" t="s">
        <v>216</v>
      </c>
      <c r="D24" s="345">
        <v>3155</v>
      </c>
    </row>
    <row r="25" spans="1:4" s="24" customFormat="1" ht="12">
      <c r="A25" s="2"/>
      <c r="B25" s="2" t="s">
        <v>202</v>
      </c>
      <c r="C25" s="2"/>
      <c r="D25" s="347">
        <v>4153</v>
      </c>
    </row>
    <row r="26" spans="1:4" ht="12.75">
      <c r="A26" s="24"/>
      <c r="B26" s="24"/>
      <c r="C26" s="24"/>
      <c r="D26" s="346">
        <f>SUM(D24:D25)</f>
        <v>7308</v>
      </c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scale="90" r:id="rId1"/>
  <headerFooter alignWithMargins="0">
    <oddHeader>&amp;L&amp;"Arial CE,kurzíva\&amp;11Osnova rozpočtu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4"/>
  <dimension ref="A2:L26"/>
  <sheetViews>
    <sheetView workbookViewId="0" topLeftCell="A1">
      <selection activeCell="D26" sqref="D26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5" t="s">
        <v>15</v>
      </c>
    </row>
    <row r="3" spans="1:12" s="1" customFormat="1" ht="15" customHeight="1">
      <c r="A3" s="73"/>
      <c r="B3" s="74"/>
      <c r="C3" s="100"/>
      <c r="D3" s="366" t="s">
        <v>25</v>
      </c>
      <c r="E3" s="367"/>
      <c r="F3" s="367"/>
      <c r="G3" s="367"/>
      <c r="H3" s="367"/>
      <c r="I3" s="367"/>
      <c r="J3" s="367"/>
      <c r="K3" s="367"/>
      <c r="L3" s="368"/>
    </row>
    <row r="4" spans="1:12" s="1" customFormat="1" ht="12.75">
      <c r="A4" s="75"/>
      <c r="B4" s="369" t="s">
        <v>184</v>
      </c>
      <c r="C4" s="370"/>
      <c r="D4" s="101"/>
      <c r="E4" s="372" t="s">
        <v>23</v>
      </c>
      <c r="F4" s="373"/>
      <c r="G4" s="373"/>
      <c r="H4" s="374"/>
      <c r="I4" s="372" t="s">
        <v>24</v>
      </c>
      <c r="J4" s="373"/>
      <c r="K4" s="373"/>
      <c r="L4" s="375"/>
    </row>
    <row r="5" spans="1:12" s="1" customFormat="1" ht="12.75">
      <c r="A5" s="75"/>
      <c r="B5" s="371"/>
      <c r="C5" s="370"/>
      <c r="D5" s="101" t="s">
        <v>1</v>
      </c>
      <c r="E5" s="3"/>
      <c r="F5" s="4" t="s">
        <v>2</v>
      </c>
      <c r="G5" s="5"/>
      <c r="H5" s="68" t="s">
        <v>22</v>
      </c>
      <c r="I5" s="3"/>
      <c r="J5" s="4" t="s">
        <v>2</v>
      </c>
      <c r="K5" s="5"/>
      <c r="L5" s="76" t="s">
        <v>22</v>
      </c>
    </row>
    <row r="6" spans="1:12" s="14" customFormat="1" ht="12.75">
      <c r="A6" s="77"/>
      <c r="B6" s="67" t="s">
        <v>3</v>
      </c>
      <c r="C6" s="6" t="s">
        <v>48</v>
      </c>
      <c r="D6" s="102" t="s">
        <v>28</v>
      </c>
      <c r="E6" s="7" t="s">
        <v>4</v>
      </c>
      <c r="F6" s="8" t="s">
        <v>5</v>
      </c>
      <c r="G6" s="9" t="s">
        <v>6</v>
      </c>
      <c r="H6" s="59" t="s">
        <v>26</v>
      </c>
      <c r="I6" s="7" t="s">
        <v>4</v>
      </c>
      <c r="J6" s="8" t="s">
        <v>5</v>
      </c>
      <c r="K6" s="9" t="s">
        <v>6</v>
      </c>
      <c r="L6" s="78" t="s">
        <v>27</v>
      </c>
    </row>
    <row r="7" spans="1:12" s="16" customFormat="1" ht="19.5" customHeight="1">
      <c r="A7" s="79"/>
      <c r="B7" s="10"/>
      <c r="C7" s="10"/>
      <c r="D7" s="103">
        <v>1</v>
      </c>
      <c r="E7" s="11">
        <v>2</v>
      </c>
      <c r="F7" s="12">
        <v>3</v>
      </c>
      <c r="G7" s="13">
        <v>4</v>
      </c>
      <c r="H7" s="60">
        <v>5</v>
      </c>
      <c r="I7" s="11">
        <v>6</v>
      </c>
      <c r="J7" s="12">
        <v>7</v>
      </c>
      <c r="K7" s="13">
        <v>8</v>
      </c>
      <c r="L7" s="80">
        <v>9</v>
      </c>
    </row>
    <row r="8" spans="1:12" s="17" customFormat="1" ht="15" customHeight="1">
      <c r="A8" s="81">
        <v>1</v>
      </c>
      <c r="B8" s="15" t="s">
        <v>30</v>
      </c>
      <c r="C8" s="15"/>
      <c r="D8" s="104">
        <f aca="true" t="shared" si="0" ref="D8:L8">SUM(D15:D20)+D9</f>
        <v>2800</v>
      </c>
      <c r="E8" s="70">
        <f t="shared" si="0"/>
        <v>800</v>
      </c>
      <c r="F8" s="71">
        <f t="shared" si="0"/>
        <v>2000</v>
      </c>
      <c r="G8" s="72">
        <f t="shared" si="0"/>
        <v>0</v>
      </c>
      <c r="H8" s="69">
        <f t="shared" si="0"/>
        <v>2800</v>
      </c>
      <c r="I8" s="70">
        <f t="shared" si="0"/>
        <v>0</v>
      </c>
      <c r="J8" s="71">
        <f t="shared" si="0"/>
        <v>0</v>
      </c>
      <c r="K8" s="72">
        <f t="shared" si="0"/>
        <v>0</v>
      </c>
      <c r="L8" s="82">
        <f t="shared" si="0"/>
        <v>0</v>
      </c>
    </row>
    <row r="9" spans="1:12" s="17" customFormat="1" ht="15" customHeight="1">
      <c r="A9" s="83">
        <v>2</v>
      </c>
      <c r="B9" s="22" t="s">
        <v>29</v>
      </c>
      <c r="C9" s="47"/>
      <c r="D9" s="105">
        <f aca="true" t="shared" si="1" ref="D9:D20">H9+L9</f>
        <v>0</v>
      </c>
      <c r="E9" s="56">
        <f>'RMU-IO'!E10</f>
        <v>0</v>
      </c>
      <c r="F9" s="57">
        <f>SUM(F10:F14)</f>
        <v>0</v>
      </c>
      <c r="G9" s="58">
        <f>SUM(G10:G14)</f>
        <v>0</v>
      </c>
      <c r="H9" s="61">
        <f aca="true" t="shared" si="2" ref="H9:H20">SUM(E9:G9)</f>
        <v>0</v>
      </c>
      <c r="I9" s="56">
        <v>0</v>
      </c>
      <c r="J9" s="57">
        <f>SUM(J10:J14)</f>
        <v>0</v>
      </c>
      <c r="K9" s="58">
        <f>SUM(K10:K14)</f>
        <v>0</v>
      </c>
      <c r="L9" s="84">
        <f aca="true" t="shared" si="3" ref="L9:L20">SUM(I9:K9)</f>
        <v>0</v>
      </c>
    </row>
    <row r="10" spans="1:12" s="20" customFormat="1" ht="15" customHeight="1">
      <c r="A10" s="85">
        <v>3</v>
      </c>
      <c r="B10" s="19"/>
      <c r="C10" s="18" t="s">
        <v>7</v>
      </c>
      <c r="D10" s="106">
        <f t="shared" si="1"/>
        <v>0</v>
      </c>
      <c r="E10" s="50">
        <f>'RMU-IO'!E10+'RMU-ost'!E10</f>
        <v>0</v>
      </c>
      <c r="F10" s="25">
        <v>0</v>
      </c>
      <c r="G10" s="26">
        <f>'RMU-IO'!G10+'RMU-ost'!G10</f>
        <v>0</v>
      </c>
      <c r="H10" s="62">
        <f t="shared" si="2"/>
        <v>0</v>
      </c>
      <c r="I10" s="50">
        <f>'RMU-IO'!I10+'RMU-ost'!I10</f>
        <v>0</v>
      </c>
      <c r="J10" s="25">
        <f>'RMU-IO'!J10+'RMU-ost'!J10</f>
        <v>0</v>
      </c>
      <c r="K10" s="26">
        <f>'RMU-IO'!K10+'RMU-ost'!K10</f>
        <v>0</v>
      </c>
      <c r="L10" s="86">
        <f t="shared" si="3"/>
        <v>0</v>
      </c>
    </row>
    <row r="11" spans="1:12" s="20" customFormat="1" ht="15" customHeight="1">
      <c r="A11" s="85">
        <v>4</v>
      </c>
      <c r="B11" s="19"/>
      <c r="C11" s="18" t="s">
        <v>8</v>
      </c>
      <c r="D11" s="107">
        <f t="shared" si="1"/>
        <v>0</v>
      </c>
      <c r="E11" s="50">
        <f>'RMU-IO'!E11+'RMU-ost'!E11</f>
        <v>0</v>
      </c>
      <c r="F11" s="25">
        <v>0</v>
      </c>
      <c r="G11" s="26">
        <v>0</v>
      </c>
      <c r="H11" s="62">
        <f t="shared" si="2"/>
        <v>0</v>
      </c>
      <c r="I11" s="50">
        <f>'RMU-IO'!I11+'RMU-ost'!I11</f>
        <v>0</v>
      </c>
      <c r="J11" s="25">
        <f>'RMU-IO'!J11+'RMU-ost'!J11</f>
        <v>0</v>
      </c>
      <c r="K11" s="26">
        <f>'RMU-IO'!K11+'RMU-ost'!K11</f>
        <v>0</v>
      </c>
      <c r="L11" s="86">
        <f t="shared" si="3"/>
        <v>0</v>
      </c>
    </row>
    <row r="12" spans="1:12" s="20" customFormat="1" ht="15" customHeight="1">
      <c r="A12" s="85">
        <v>5</v>
      </c>
      <c r="B12" s="19"/>
      <c r="C12" s="18" t="s">
        <v>19</v>
      </c>
      <c r="D12" s="107">
        <f t="shared" si="1"/>
        <v>0</v>
      </c>
      <c r="E12" s="50">
        <f>'RMU-IO'!E12+'RMU-ost'!E12</f>
        <v>0</v>
      </c>
      <c r="F12" s="25">
        <f>'RMU-IO'!F12+'RMU-ost'!F12</f>
        <v>0</v>
      </c>
      <c r="G12" s="26">
        <f>'RMU-IO'!G12+'RMU-ost'!G12</f>
        <v>0</v>
      </c>
      <c r="H12" s="62">
        <f t="shared" si="2"/>
        <v>0</v>
      </c>
      <c r="I12" s="50">
        <v>0</v>
      </c>
      <c r="J12" s="25">
        <v>0</v>
      </c>
      <c r="K12" s="26">
        <f>'RMU-IO'!K12+'RMU-ost'!K12</f>
        <v>0</v>
      </c>
      <c r="L12" s="86">
        <f t="shared" si="3"/>
        <v>0</v>
      </c>
    </row>
    <row r="13" spans="1:12" s="20" customFormat="1" ht="15" customHeight="1">
      <c r="A13" s="85">
        <v>6</v>
      </c>
      <c r="B13" s="19"/>
      <c r="C13" s="18" t="s">
        <v>9</v>
      </c>
      <c r="D13" s="107">
        <f t="shared" si="1"/>
        <v>0</v>
      </c>
      <c r="E13" s="51">
        <f>'RMU-IO'!E13+'RMU-ost'!E13</f>
        <v>0</v>
      </c>
      <c r="F13" s="48">
        <f>'RMU-IO'!F13+'RMU-ost'!F13</f>
        <v>0</v>
      </c>
      <c r="G13" s="49">
        <f>'RMU-IO'!G13+'RMU-ost'!G13</f>
        <v>0</v>
      </c>
      <c r="H13" s="63">
        <f t="shared" si="2"/>
        <v>0</v>
      </c>
      <c r="I13" s="51">
        <f>'RMU-IO'!I13+'RMU-ost'!I13</f>
        <v>0</v>
      </c>
      <c r="J13" s="48">
        <f>'RMU-IO'!J13+'RMU-ost'!J13</f>
        <v>0</v>
      </c>
      <c r="K13" s="49">
        <f>'RMU-IO'!K13+'RMU-ost'!K13</f>
        <v>0</v>
      </c>
      <c r="L13" s="87">
        <f t="shared" si="3"/>
        <v>0</v>
      </c>
    </row>
    <row r="14" spans="1:12" s="20" customFormat="1" ht="15" customHeight="1">
      <c r="A14" s="88">
        <v>7</v>
      </c>
      <c r="B14" s="43"/>
      <c r="C14" s="44" t="s">
        <v>10</v>
      </c>
      <c r="D14" s="108">
        <f t="shared" si="1"/>
        <v>0</v>
      </c>
      <c r="E14" s="52">
        <f>'RMU-IO'!E14+'RMU-ost'!E14</f>
        <v>0</v>
      </c>
      <c r="F14" s="45">
        <f>'RMU-IO'!F14+'RMU-ost'!F14</f>
        <v>0</v>
      </c>
      <c r="G14" s="46">
        <f>'RMU-IO'!G14+'RMU-ost'!G14</f>
        <v>0</v>
      </c>
      <c r="H14" s="64">
        <f t="shared" si="2"/>
        <v>0</v>
      </c>
      <c r="I14" s="52">
        <f>'RMU-IO'!I14+'RMU-ost'!I14</f>
        <v>0</v>
      </c>
      <c r="J14" s="45">
        <f>'RMU-IO'!J14+'RMU-ost'!J14</f>
        <v>0</v>
      </c>
      <c r="K14" s="46">
        <f>'RMU-IO'!K14+'RMU-ost'!K14</f>
        <v>0</v>
      </c>
      <c r="L14" s="89">
        <f t="shared" si="3"/>
        <v>0</v>
      </c>
    </row>
    <row r="15" spans="1:12" s="17" customFormat="1" ht="15" customHeight="1">
      <c r="A15" s="90">
        <v>8</v>
      </c>
      <c r="B15" s="21" t="s">
        <v>20</v>
      </c>
      <c r="C15" s="23"/>
      <c r="D15" s="109">
        <f t="shared" si="1"/>
        <v>0</v>
      </c>
      <c r="E15" s="53">
        <v>0</v>
      </c>
      <c r="F15" s="27">
        <f>'RMU-IO'!F15+'RMU-ost'!F15</f>
        <v>0</v>
      </c>
      <c r="G15" s="28">
        <v>0</v>
      </c>
      <c r="H15" s="65">
        <f t="shared" si="2"/>
        <v>0</v>
      </c>
      <c r="I15" s="53">
        <v>0</v>
      </c>
      <c r="J15" s="27">
        <v>0</v>
      </c>
      <c r="K15" s="28">
        <f>'RMU-IO'!K15+'RMU-ost'!K15</f>
        <v>0</v>
      </c>
      <c r="L15" s="91">
        <f t="shared" si="3"/>
        <v>0</v>
      </c>
    </row>
    <row r="16" spans="1:12" s="17" customFormat="1" ht="15" customHeight="1">
      <c r="A16" s="90">
        <v>9</v>
      </c>
      <c r="B16" s="21" t="s">
        <v>11</v>
      </c>
      <c r="C16" s="23"/>
      <c r="D16" s="109">
        <f t="shared" si="1"/>
        <v>0</v>
      </c>
      <c r="E16" s="53">
        <f>'RMU-IO'!E16+'RMU-ost'!E16</f>
        <v>0</v>
      </c>
      <c r="F16" s="27">
        <f>'RMU-IO'!F16+'RMU-ost'!F16</f>
        <v>0</v>
      </c>
      <c r="G16" s="28">
        <f>'RMU-IO'!G16+'RMU-ost'!G16</f>
        <v>0</v>
      </c>
      <c r="H16" s="65">
        <f t="shared" si="2"/>
        <v>0</v>
      </c>
      <c r="I16" s="53">
        <v>0</v>
      </c>
      <c r="J16" s="27">
        <f>'RMU-IO'!J16+'RMU-ost'!J16</f>
        <v>0</v>
      </c>
      <c r="K16" s="28">
        <f>'RMU-IO'!K16+'RMU-ost'!K16</f>
        <v>0</v>
      </c>
      <c r="L16" s="91">
        <f t="shared" si="3"/>
        <v>0</v>
      </c>
    </row>
    <row r="17" spans="1:12" s="17" customFormat="1" ht="15" customHeight="1">
      <c r="A17" s="83">
        <v>10</v>
      </c>
      <c r="B17" s="22" t="s">
        <v>12</v>
      </c>
      <c r="C17" s="22"/>
      <c r="D17" s="109">
        <f t="shared" si="1"/>
        <v>0</v>
      </c>
      <c r="E17" s="54">
        <f>'RMU-IO'!E17+'RMU-ost'!E17</f>
        <v>0</v>
      </c>
      <c r="F17" s="29">
        <f>'RMU-IO'!F17+'RMU-ost'!F17</f>
        <v>0</v>
      </c>
      <c r="G17" s="30">
        <f>'RMU-IO'!G17+'RMU-ost'!G17</f>
        <v>0</v>
      </c>
      <c r="H17" s="66">
        <f t="shared" si="2"/>
        <v>0</v>
      </c>
      <c r="I17" s="54">
        <f>'RMU-IO'!I17+'RMU-ost'!I17</f>
        <v>0</v>
      </c>
      <c r="J17" s="29">
        <f>'RMU-IO'!J17+'RMU-ost'!J17</f>
        <v>0</v>
      </c>
      <c r="K17" s="30">
        <f>'RMU-IO'!K17+'RMU-ost'!K17</f>
        <v>0</v>
      </c>
      <c r="L17" s="92">
        <f t="shared" si="3"/>
        <v>0</v>
      </c>
    </row>
    <row r="18" spans="1:12" s="17" customFormat="1" ht="15" customHeight="1">
      <c r="A18" s="90">
        <v>11</v>
      </c>
      <c r="B18" s="23" t="s">
        <v>18</v>
      </c>
      <c r="C18" s="23"/>
      <c r="D18" s="110">
        <f t="shared" si="1"/>
        <v>2800</v>
      </c>
      <c r="E18" s="54">
        <v>800</v>
      </c>
      <c r="F18" s="29">
        <v>2000</v>
      </c>
      <c r="G18" s="30">
        <f>'RMU-IO'!G18+'RMU-ost'!G18</f>
        <v>0</v>
      </c>
      <c r="H18" s="66">
        <f t="shared" si="2"/>
        <v>2800</v>
      </c>
      <c r="I18" s="54">
        <v>0</v>
      </c>
      <c r="J18" s="29">
        <v>0</v>
      </c>
      <c r="K18" s="30">
        <f>'RMU-IO'!K18+'RMU-ost'!K18</f>
        <v>0</v>
      </c>
      <c r="L18" s="92">
        <f t="shared" si="3"/>
        <v>0</v>
      </c>
    </row>
    <row r="19" spans="1:12" s="17" customFormat="1" ht="15" customHeight="1">
      <c r="A19" s="90">
        <v>12</v>
      </c>
      <c r="B19" s="23" t="s">
        <v>13</v>
      </c>
      <c r="C19" s="23"/>
      <c r="D19" s="110">
        <f t="shared" si="1"/>
        <v>0</v>
      </c>
      <c r="E19" s="54">
        <f>'RMU-IO'!E19+'RMU-ost'!E19</f>
        <v>0</v>
      </c>
      <c r="F19" s="29">
        <f>'RMU-IO'!F19+'RMU-ost'!F19</f>
        <v>0</v>
      </c>
      <c r="G19" s="30">
        <f>'RMU-IO'!G19+'RMU-ost'!G19</f>
        <v>0</v>
      </c>
      <c r="H19" s="66">
        <f t="shared" si="2"/>
        <v>0</v>
      </c>
      <c r="I19" s="54">
        <v>0</v>
      </c>
      <c r="J19" s="29">
        <f>'RMU-IO'!J19+'RMU-ost'!J19</f>
        <v>0</v>
      </c>
      <c r="K19" s="30">
        <f>'RMU-IO'!K19+'RMU-ost'!K19</f>
        <v>0</v>
      </c>
      <c r="L19" s="92">
        <f t="shared" si="3"/>
        <v>0</v>
      </c>
    </row>
    <row r="20" spans="1:12" s="17" customFormat="1" ht="15" customHeight="1" thickBot="1">
      <c r="A20" s="93">
        <v>13</v>
      </c>
      <c r="B20" s="94" t="s">
        <v>17</v>
      </c>
      <c r="C20" s="94"/>
      <c r="D20" s="111">
        <f t="shared" si="1"/>
        <v>0</v>
      </c>
      <c r="E20" s="95">
        <f>'RMU-IO'!E20+'RMU-ost'!E20</f>
        <v>0</v>
      </c>
      <c r="F20" s="96">
        <f>'RMU-IO'!F20+'RMU-ost'!F20</f>
        <v>0</v>
      </c>
      <c r="G20" s="97">
        <f>'RMU-IO'!G20+'RMU-ost'!G20</f>
        <v>0</v>
      </c>
      <c r="H20" s="98">
        <f t="shared" si="2"/>
        <v>0</v>
      </c>
      <c r="I20" s="95">
        <f>'RMU-IO'!I20+'RMU-ost'!I20</f>
        <v>0</v>
      </c>
      <c r="J20" s="96">
        <f>'RMU-IO'!J20+'RMU-ost'!J20</f>
        <v>0</v>
      </c>
      <c r="K20" s="97">
        <f>'RMU-IO'!K20+'RMU-ost'!K20</f>
        <v>0</v>
      </c>
      <c r="L20" s="99">
        <f t="shared" si="3"/>
        <v>0</v>
      </c>
    </row>
    <row r="21" spans="1:12" s="112" customFormat="1" ht="12">
      <c r="A21" s="24" t="s">
        <v>33</v>
      </c>
      <c r="B21" s="24" t="s">
        <v>32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s="112" customFormat="1" ht="12">
      <c r="A22" s="24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4" s="2" customFormat="1" ht="12">
      <c r="A23" s="24" t="s">
        <v>16</v>
      </c>
      <c r="B23" s="24" t="s">
        <v>215</v>
      </c>
      <c r="C23" s="24"/>
      <c r="D23" s="24"/>
    </row>
    <row r="24" spans="2:4" s="2" customFormat="1" ht="12">
      <c r="B24" s="2" t="s">
        <v>216</v>
      </c>
      <c r="D24" s="345">
        <v>5981</v>
      </c>
    </row>
    <row r="25" spans="1:4" s="24" customFormat="1" ht="12">
      <c r="A25" s="2"/>
      <c r="B25" s="2" t="s">
        <v>202</v>
      </c>
      <c r="C25" s="2"/>
      <c r="D25" s="347">
        <v>3789</v>
      </c>
    </row>
    <row r="26" spans="1:4" ht="12.75">
      <c r="A26" s="24"/>
      <c r="B26" s="24"/>
      <c r="C26" s="24"/>
      <c r="D26" s="346">
        <f>SUM(D24:D25)</f>
        <v>9770</v>
      </c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scale="90" r:id="rId1"/>
  <headerFooter alignWithMargins="0">
    <oddHeader>&amp;L&amp;"Arial CE,kurzíva\&amp;11Osnova rozpočtu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3"/>
  <dimension ref="A2:L26"/>
  <sheetViews>
    <sheetView workbookViewId="0" topLeftCell="A1">
      <selection activeCell="D26" sqref="D26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5" t="s">
        <v>15</v>
      </c>
    </row>
    <row r="3" spans="1:12" s="1" customFormat="1" ht="15" customHeight="1">
      <c r="A3" s="73"/>
      <c r="B3" s="74"/>
      <c r="C3" s="100"/>
      <c r="D3" s="366" t="s">
        <v>25</v>
      </c>
      <c r="E3" s="367"/>
      <c r="F3" s="367"/>
      <c r="G3" s="367"/>
      <c r="H3" s="367"/>
      <c r="I3" s="367"/>
      <c r="J3" s="367"/>
      <c r="K3" s="367"/>
      <c r="L3" s="368"/>
    </row>
    <row r="4" spans="1:12" s="1" customFormat="1" ht="12.75">
      <c r="A4" s="75"/>
      <c r="B4" s="369" t="s">
        <v>184</v>
      </c>
      <c r="C4" s="370"/>
      <c r="D4" s="101"/>
      <c r="E4" s="372" t="s">
        <v>23</v>
      </c>
      <c r="F4" s="373"/>
      <c r="G4" s="373"/>
      <c r="H4" s="374"/>
      <c r="I4" s="372" t="s">
        <v>24</v>
      </c>
      <c r="J4" s="373"/>
      <c r="K4" s="373"/>
      <c r="L4" s="375"/>
    </row>
    <row r="5" spans="1:12" s="1" customFormat="1" ht="12.75">
      <c r="A5" s="75"/>
      <c r="B5" s="371"/>
      <c r="C5" s="370"/>
      <c r="D5" s="101" t="s">
        <v>1</v>
      </c>
      <c r="E5" s="3"/>
      <c r="F5" s="4" t="s">
        <v>2</v>
      </c>
      <c r="G5" s="5"/>
      <c r="H5" s="68" t="s">
        <v>22</v>
      </c>
      <c r="I5" s="3"/>
      <c r="J5" s="4" t="s">
        <v>2</v>
      </c>
      <c r="K5" s="5"/>
      <c r="L5" s="76" t="s">
        <v>22</v>
      </c>
    </row>
    <row r="6" spans="1:12" s="14" customFormat="1" ht="12.75">
      <c r="A6" s="77"/>
      <c r="B6" s="67" t="s">
        <v>3</v>
      </c>
      <c r="C6" s="6" t="s">
        <v>47</v>
      </c>
      <c r="D6" s="102" t="s">
        <v>28</v>
      </c>
      <c r="E6" s="7" t="s">
        <v>4</v>
      </c>
      <c r="F6" s="8" t="s">
        <v>5</v>
      </c>
      <c r="G6" s="9" t="s">
        <v>6</v>
      </c>
      <c r="H6" s="59" t="s">
        <v>26</v>
      </c>
      <c r="I6" s="7" t="s">
        <v>4</v>
      </c>
      <c r="J6" s="8" t="s">
        <v>5</v>
      </c>
      <c r="K6" s="9" t="s">
        <v>6</v>
      </c>
      <c r="L6" s="78" t="s">
        <v>27</v>
      </c>
    </row>
    <row r="7" spans="1:12" s="16" customFormat="1" ht="19.5" customHeight="1">
      <c r="A7" s="79"/>
      <c r="B7" s="10"/>
      <c r="C7" s="10"/>
      <c r="D7" s="103">
        <v>1</v>
      </c>
      <c r="E7" s="11">
        <v>2</v>
      </c>
      <c r="F7" s="12">
        <v>3</v>
      </c>
      <c r="G7" s="13">
        <v>4</v>
      </c>
      <c r="H7" s="60">
        <v>5</v>
      </c>
      <c r="I7" s="11">
        <v>6</v>
      </c>
      <c r="J7" s="12">
        <v>7</v>
      </c>
      <c r="K7" s="13">
        <v>8</v>
      </c>
      <c r="L7" s="80">
        <v>9</v>
      </c>
    </row>
    <row r="8" spans="1:12" s="17" customFormat="1" ht="15" customHeight="1">
      <c r="A8" s="81">
        <v>1</v>
      </c>
      <c r="B8" s="15" t="s">
        <v>30</v>
      </c>
      <c r="C8" s="15"/>
      <c r="D8" s="104">
        <f aca="true" t="shared" si="0" ref="D8:L8">SUM(D15:D20)+D9</f>
        <v>190</v>
      </c>
      <c r="E8" s="70">
        <f t="shared" si="0"/>
        <v>120</v>
      </c>
      <c r="F8" s="71">
        <f t="shared" si="0"/>
        <v>70</v>
      </c>
      <c r="G8" s="72">
        <f t="shared" si="0"/>
        <v>0</v>
      </c>
      <c r="H8" s="69">
        <f t="shared" si="0"/>
        <v>190</v>
      </c>
      <c r="I8" s="70">
        <f t="shared" si="0"/>
        <v>0</v>
      </c>
      <c r="J8" s="71">
        <f t="shared" si="0"/>
        <v>0</v>
      </c>
      <c r="K8" s="72">
        <f t="shared" si="0"/>
        <v>0</v>
      </c>
      <c r="L8" s="82">
        <f t="shared" si="0"/>
        <v>0</v>
      </c>
    </row>
    <row r="9" spans="1:12" s="17" customFormat="1" ht="15" customHeight="1">
      <c r="A9" s="83">
        <v>2</v>
      </c>
      <c r="B9" s="22" t="s">
        <v>29</v>
      </c>
      <c r="C9" s="47"/>
      <c r="D9" s="105">
        <f aca="true" t="shared" si="1" ref="D9:D20">H9+L9</f>
        <v>70</v>
      </c>
      <c r="E9" s="56">
        <f>'RMU-IO'!E10</f>
        <v>0</v>
      </c>
      <c r="F9" s="57">
        <f>SUM(F10:F14)</f>
        <v>70</v>
      </c>
      <c r="G9" s="58">
        <f>SUM(G10:G14)</f>
        <v>0</v>
      </c>
      <c r="H9" s="61">
        <f aca="true" t="shared" si="2" ref="H9:H20">SUM(E9:G9)</f>
        <v>70</v>
      </c>
      <c r="I9" s="56">
        <v>0</v>
      </c>
      <c r="J9" s="57">
        <f>SUM(J10:J14)</f>
        <v>0</v>
      </c>
      <c r="K9" s="58">
        <f>SUM(K10:K14)</f>
        <v>0</v>
      </c>
      <c r="L9" s="84">
        <f aca="true" t="shared" si="3" ref="L9:L20">SUM(I9:K9)</f>
        <v>0</v>
      </c>
    </row>
    <row r="10" spans="1:12" s="20" customFormat="1" ht="15" customHeight="1">
      <c r="A10" s="85">
        <v>3</v>
      </c>
      <c r="B10" s="19"/>
      <c r="C10" s="18" t="s">
        <v>7</v>
      </c>
      <c r="D10" s="106">
        <f t="shared" si="1"/>
        <v>0</v>
      </c>
      <c r="E10" s="50">
        <f>'RMU-IO'!E10+'RMU-ost'!E10</f>
        <v>0</v>
      </c>
      <c r="F10" s="25">
        <v>0</v>
      </c>
      <c r="G10" s="26">
        <f>'RMU-IO'!G10+'RMU-ost'!G10</f>
        <v>0</v>
      </c>
      <c r="H10" s="62">
        <f t="shared" si="2"/>
        <v>0</v>
      </c>
      <c r="I10" s="50">
        <f>'RMU-IO'!I10+'RMU-ost'!I10</f>
        <v>0</v>
      </c>
      <c r="J10" s="25">
        <f>'RMU-IO'!J10+'RMU-ost'!J10</f>
        <v>0</v>
      </c>
      <c r="K10" s="26">
        <f>'RMU-IO'!K10+'RMU-ost'!K10</f>
        <v>0</v>
      </c>
      <c r="L10" s="86">
        <f t="shared" si="3"/>
        <v>0</v>
      </c>
    </row>
    <row r="11" spans="1:12" s="20" customFormat="1" ht="15" customHeight="1">
      <c r="A11" s="85">
        <v>4</v>
      </c>
      <c r="B11" s="19"/>
      <c r="C11" s="18" t="s">
        <v>8</v>
      </c>
      <c r="D11" s="107">
        <f t="shared" si="1"/>
        <v>0</v>
      </c>
      <c r="E11" s="50">
        <f>'RMU-IO'!E11+'RMU-ost'!E11</f>
        <v>0</v>
      </c>
      <c r="F11" s="25">
        <v>0</v>
      </c>
      <c r="G11" s="26">
        <v>0</v>
      </c>
      <c r="H11" s="62">
        <f t="shared" si="2"/>
        <v>0</v>
      </c>
      <c r="I11" s="50">
        <f>'RMU-IO'!I11+'RMU-ost'!I11</f>
        <v>0</v>
      </c>
      <c r="J11" s="25">
        <f>'RMU-IO'!J11+'RMU-ost'!J11</f>
        <v>0</v>
      </c>
      <c r="K11" s="26">
        <f>'RMU-IO'!K11+'RMU-ost'!K11</f>
        <v>0</v>
      </c>
      <c r="L11" s="86">
        <f t="shared" si="3"/>
        <v>0</v>
      </c>
    </row>
    <row r="12" spans="1:12" s="20" customFormat="1" ht="15" customHeight="1">
      <c r="A12" s="85">
        <v>5</v>
      </c>
      <c r="B12" s="19"/>
      <c r="C12" s="18" t="s">
        <v>19</v>
      </c>
      <c r="D12" s="107">
        <f t="shared" si="1"/>
        <v>0</v>
      </c>
      <c r="E12" s="50">
        <f>'RMU-IO'!E12+'RMU-ost'!E12</f>
        <v>0</v>
      </c>
      <c r="F12" s="25">
        <f>'RMU-IO'!F12+'RMU-ost'!F12</f>
        <v>0</v>
      </c>
      <c r="G12" s="26">
        <f>'RMU-IO'!G12+'RMU-ost'!G12</f>
        <v>0</v>
      </c>
      <c r="H12" s="62">
        <f t="shared" si="2"/>
        <v>0</v>
      </c>
      <c r="I12" s="50">
        <v>0</v>
      </c>
      <c r="J12" s="25">
        <v>0</v>
      </c>
      <c r="K12" s="26">
        <f>'RMU-IO'!K12+'RMU-ost'!K12</f>
        <v>0</v>
      </c>
      <c r="L12" s="86">
        <f t="shared" si="3"/>
        <v>0</v>
      </c>
    </row>
    <row r="13" spans="1:12" s="20" customFormat="1" ht="15" customHeight="1">
      <c r="A13" s="85">
        <v>6</v>
      </c>
      <c r="B13" s="19"/>
      <c r="C13" s="18" t="s">
        <v>9</v>
      </c>
      <c r="D13" s="107">
        <f t="shared" si="1"/>
        <v>70</v>
      </c>
      <c r="E13" s="51">
        <f>'RMU-IO'!E13+'RMU-ost'!E13</f>
        <v>0</v>
      </c>
      <c r="F13" s="48">
        <v>70</v>
      </c>
      <c r="G13" s="49">
        <f>'RMU-IO'!G13+'RMU-ost'!G13</f>
        <v>0</v>
      </c>
      <c r="H13" s="63">
        <f t="shared" si="2"/>
        <v>70</v>
      </c>
      <c r="I13" s="51">
        <f>'RMU-IO'!I13+'RMU-ost'!I13</f>
        <v>0</v>
      </c>
      <c r="J13" s="48">
        <f>'RMU-IO'!J13+'RMU-ost'!J13</f>
        <v>0</v>
      </c>
      <c r="K13" s="49">
        <f>'RMU-IO'!K13+'RMU-ost'!K13</f>
        <v>0</v>
      </c>
      <c r="L13" s="87">
        <f t="shared" si="3"/>
        <v>0</v>
      </c>
    </row>
    <row r="14" spans="1:12" s="20" customFormat="1" ht="15" customHeight="1">
      <c r="A14" s="88">
        <v>7</v>
      </c>
      <c r="B14" s="43"/>
      <c r="C14" s="44" t="s">
        <v>10</v>
      </c>
      <c r="D14" s="108">
        <f t="shared" si="1"/>
        <v>0</v>
      </c>
      <c r="E14" s="52">
        <f>'RMU-IO'!E14+'RMU-ost'!E14</f>
        <v>0</v>
      </c>
      <c r="F14" s="45">
        <f>'RMU-IO'!F14+'RMU-ost'!F14</f>
        <v>0</v>
      </c>
      <c r="G14" s="46">
        <f>'RMU-IO'!G14+'RMU-ost'!G14</f>
        <v>0</v>
      </c>
      <c r="H14" s="64">
        <f t="shared" si="2"/>
        <v>0</v>
      </c>
      <c r="I14" s="52">
        <f>'RMU-IO'!I14+'RMU-ost'!I14</f>
        <v>0</v>
      </c>
      <c r="J14" s="45">
        <f>'RMU-IO'!J14+'RMU-ost'!J14</f>
        <v>0</v>
      </c>
      <c r="K14" s="46">
        <f>'RMU-IO'!K14+'RMU-ost'!K14</f>
        <v>0</v>
      </c>
      <c r="L14" s="89">
        <f t="shared" si="3"/>
        <v>0</v>
      </c>
    </row>
    <row r="15" spans="1:12" s="17" customFormat="1" ht="15" customHeight="1">
      <c r="A15" s="90">
        <v>8</v>
      </c>
      <c r="B15" s="21" t="s">
        <v>20</v>
      </c>
      <c r="C15" s="23"/>
      <c r="D15" s="109">
        <f t="shared" si="1"/>
        <v>0</v>
      </c>
      <c r="E15" s="53">
        <v>0</v>
      </c>
      <c r="F15" s="27">
        <f>'RMU-IO'!F15+'RMU-ost'!F15</f>
        <v>0</v>
      </c>
      <c r="G15" s="28">
        <v>0</v>
      </c>
      <c r="H15" s="65">
        <f t="shared" si="2"/>
        <v>0</v>
      </c>
      <c r="I15" s="53">
        <v>0</v>
      </c>
      <c r="J15" s="27">
        <v>0</v>
      </c>
      <c r="K15" s="28">
        <f>'RMU-IO'!K15+'RMU-ost'!K15</f>
        <v>0</v>
      </c>
      <c r="L15" s="91">
        <f t="shared" si="3"/>
        <v>0</v>
      </c>
    </row>
    <row r="16" spans="1:12" s="17" customFormat="1" ht="15" customHeight="1">
      <c r="A16" s="90">
        <v>9</v>
      </c>
      <c r="B16" s="21" t="s">
        <v>11</v>
      </c>
      <c r="C16" s="23"/>
      <c r="D16" s="109">
        <f t="shared" si="1"/>
        <v>0</v>
      </c>
      <c r="E16" s="53">
        <f>'RMU-IO'!E16+'RMU-ost'!E16</f>
        <v>0</v>
      </c>
      <c r="F16" s="27">
        <f>'RMU-IO'!F16+'RMU-ost'!F16</f>
        <v>0</v>
      </c>
      <c r="G16" s="28">
        <f>'RMU-IO'!G16+'RMU-ost'!G16</f>
        <v>0</v>
      </c>
      <c r="H16" s="65">
        <f t="shared" si="2"/>
        <v>0</v>
      </c>
      <c r="I16" s="53">
        <v>0</v>
      </c>
      <c r="J16" s="27">
        <f>'RMU-IO'!J16+'RMU-ost'!J16</f>
        <v>0</v>
      </c>
      <c r="K16" s="28">
        <f>'RMU-IO'!K16+'RMU-ost'!K16</f>
        <v>0</v>
      </c>
      <c r="L16" s="91">
        <f t="shared" si="3"/>
        <v>0</v>
      </c>
    </row>
    <row r="17" spans="1:12" s="17" customFormat="1" ht="15" customHeight="1">
      <c r="A17" s="83">
        <v>10</v>
      </c>
      <c r="B17" s="22" t="s">
        <v>12</v>
      </c>
      <c r="C17" s="22"/>
      <c r="D17" s="109">
        <f t="shared" si="1"/>
        <v>0</v>
      </c>
      <c r="E17" s="54">
        <f>'RMU-IO'!E17+'RMU-ost'!E17</f>
        <v>0</v>
      </c>
      <c r="F17" s="29">
        <f>'RMU-IO'!F17+'RMU-ost'!F17</f>
        <v>0</v>
      </c>
      <c r="G17" s="30">
        <f>'RMU-IO'!G17+'RMU-ost'!G17</f>
        <v>0</v>
      </c>
      <c r="H17" s="66">
        <f t="shared" si="2"/>
        <v>0</v>
      </c>
      <c r="I17" s="54">
        <f>'RMU-IO'!I17+'RMU-ost'!I17</f>
        <v>0</v>
      </c>
      <c r="J17" s="29">
        <f>'RMU-IO'!J17+'RMU-ost'!J17</f>
        <v>0</v>
      </c>
      <c r="K17" s="30">
        <f>'RMU-IO'!K17+'RMU-ost'!K17</f>
        <v>0</v>
      </c>
      <c r="L17" s="92">
        <f t="shared" si="3"/>
        <v>0</v>
      </c>
    </row>
    <row r="18" spans="1:12" s="17" customFormat="1" ht="15" customHeight="1">
      <c r="A18" s="90">
        <v>11</v>
      </c>
      <c r="B18" s="23" t="s">
        <v>18</v>
      </c>
      <c r="C18" s="23"/>
      <c r="D18" s="110">
        <f t="shared" si="1"/>
        <v>120</v>
      </c>
      <c r="E18" s="54">
        <v>120</v>
      </c>
      <c r="F18" s="29">
        <v>0</v>
      </c>
      <c r="G18" s="30">
        <f>'RMU-IO'!G18+'RMU-ost'!G18</f>
        <v>0</v>
      </c>
      <c r="H18" s="66">
        <f t="shared" si="2"/>
        <v>120</v>
      </c>
      <c r="I18" s="54">
        <v>0</v>
      </c>
      <c r="J18" s="29">
        <v>0</v>
      </c>
      <c r="K18" s="30">
        <f>'RMU-IO'!K18+'RMU-ost'!K18</f>
        <v>0</v>
      </c>
      <c r="L18" s="92">
        <f t="shared" si="3"/>
        <v>0</v>
      </c>
    </row>
    <row r="19" spans="1:12" s="17" customFormat="1" ht="15" customHeight="1">
      <c r="A19" s="90">
        <v>12</v>
      </c>
      <c r="B19" s="23" t="s">
        <v>13</v>
      </c>
      <c r="C19" s="23"/>
      <c r="D19" s="110">
        <f t="shared" si="1"/>
        <v>0</v>
      </c>
      <c r="E19" s="54">
        <f>'RMU-IO'!E19+'RMU-ost'!E19</f>
        <v>0</v>
      </c>
      <c r="F19" s="29">
        <f>'RMU-IO'!F19+'RMU-ost'!F19</f>
        <v>0</v>
      </c>
      <c r="G19" s="30">
        <f>'RMU-IO'!G19+'RMU-ost'!G19</f>
        <v>0</v>
      </c>
      <c r="H19" s="66">
        <f t="shared" si="2"/>
        <v>0</v>
      </c>
      <c r="I19" s="54">
        <v>0</v>
      </c>
      <c r="J19" s="29">
        <f>'RMU-IO'!J19+'RMU-ost'!J19</f>
        <v>0</v>
      </c>
      <c r="K19" s="30">
        <f>'RMU-IO'!K19+'RMU-ost'!K19</f>
        <v>0</v>
      </c>
      <c r="L19" s="92">
        <f t="shared" si="3"/>
        <v>0</v>
      </c>
    </row>
    <row r="20" spans="1:12" s="17" customFormat="1" ht="15" customHeight="1" thickBot="1">
      <c r="A20" s="93">
        <v>13</v>
      </c>
      <c r="B20" s="94" t="s">
        <v>17</v>
      </c>
      <c r="C20" s="94"/>
      <c r="D20" s="111">
        <f t="shared" si="1"/>
        <v>0</v>
      </c>
      <c r="E20" s="95">
        <f>'RMU-IO'!E20+'RMU-ost'!E20</f>
        <v>0</v>
      </c>
      <c r="F20" s="96">
        <f>'RMU-IO'!F20+'RMU-ost'!F20</f>
        <v>0</v>
      </c>
      <c r="G20" s="97">
        <f>'RMU-IO'!G20+'RMU-ost'!G20</f>
        <v>0</v>
      </c>
      <c r="H20" s="98">
        <f t="shared" si="2"/>
        <v>0</v>
      </c>
      <c r="I20" s="95">
        <f>'RMU-IO'!I20+'RMU-ost'!I20</f>
        <v>0</v>
      </c>
      <c r="J20" s="96">
        <f>'RMU-IO'!J20+'RMU-ost'!J20</f>
        <v>0</v>
      </c>
      <c r="K20" s="97">
        <f>'RMU-IO'!K20+'RMU-ost'!K20</f>
        <v>0</v>
      </c>
      <c r="L20" s="99">
        <f t="shared" si="3"/>
        <v>0</v>
      </c>
    </row>
    <row r="21" spans="1:12" s="112" customFormat="1" ht="12">
      <c r="A21" s="24" t="s">
        <v>33</v>
      </c>
      <c r="B21" s="24" t="s">
        <v>32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s="112" customFormat="1" ht="12">
      <c r="A22" s="24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4" s="2" customFormat="1" ht="12">
      <c r="A23" s="24" t="s">
        <v>16</v>
      </c>
      <c r="B23" s="24" t="s">
        <v>215</v>
      </c>
      <c r="C23" s="24"/>
      <c r="D23" s="24"/>
    </row>
    <row r="24" spans="2:4" s="2" customFormat="1" ht="12">
      <c r="B24" s="2" t="s">
        <v>216</v>
      </c>
      <c r="D24" s="345">
        <v>2053</v>
      </c>
    </row>
    <row r="25" spans="1:4" s="24" customFormat="1" ht="12">
      <c r="A25" s="2"/>
      <c r="B25" s="2" t="s">
        <v>202</v>
      </c>
      <c r="C25" s="2"/>
      <c r="D25" s="347">
        <v>2302</v>
      </c>
    </row>
    <row r="26" spans="1:4" ht="12.75">
      <c r="A26" s="24"/>
      <c r="B26" s="24"/>
      <c r="C26" s="24"/>
      <c r="D26" s="346">
        <f>SUM(D24:D25)</f>
        <v>4355</v>
      </c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scale="90" r:id="rId1"/>
  <headerFooter alignWithMargins="0">
    <oddHeader>&amp;L&amp;"Arial CE,kurzíva\&amp;11Osnova rozpočtu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42"/>
  <dimension ref="A2:L26"/>
  <sheetViews>
    <sheetView workbookViewId="0" topLeftCell="A1">
      <selection activeCell="F11" sqref="F11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5" t="s">
        <v>15</v>
      </c>
    </row>
    <row r="3" spans="1:12" s="1" customFormat="1" ht="15" customHeight="1">
      <c r="A3" s="73"/>
      <c r="B3" s="74"/>
      <c r="C3" s="100"/>
      <c r="D3" s="366" t="s">
        <v>25</v>
      </c>
      <c r="E3" s="367"/>
      <c r="F3" s="367"/>
      <c r="G3" s="367"/>
      <c r="H3" s="367"/>
      <c r="I3" s="367"/>
      <c r="J3" s="367"/>
      <c r="K3" s="367"/>
      <c r="L3" s="368"/>
    </row>
    <row r="4" spans="1:12" s="1" customFormat="1" ht="12.75">
      <c r="A4" s="75"/>
      <c r="B4" s="369" t="s">
        <v>184</v>
      </c>
      <c r="C4" s="370"/>
      <c r="D4" s="101"/>
      <c r="E4" s="372" t="s">
        <v>23</v>
      </c>
      <c r="F4" s="373"/>
      <c r="G4" s="373"/>
      <c r="H4" s="374"/>
      <c r="I4" s="372" t="s">
        <v>24</v>
      </c>
      <c r="J4" s="373"/>
      <c r="K4" s="373"/>
      <c r="L4" s="375"/>
    </row>
    <row r="5" spans="1:12" s="1" customFormat="1" ht="12.75">
      <c r="A5" s="75"/>
      <c r="B5" s="371"/>
      <c r="C5" s="370"/>
      <c r="D5" s="101" t="s">
        <v>1</v>
      </c>
      <c r="E5" s="3"/>
      <c r="F5" s="4" t="s">
        <v>2</v>
      </c>
      <c r="G5" s="5"/>
      <c r="H5" s="68" t="s">
        <v>22</v>
      </c>
      <c r="I5" s="3"/>
      <c r="J5" s="4" t="s">
        <v>2</v>
      </c>
      <c r="K5" s="5"/>
      <c r="L5" s="76" t="s">
        <v>22</v>
      </c>
    </row>
    <row r="6" spans="1:12" s="14" customFormat="1" ht="12.75">
      <c r="A6" s="77"/>
      <c r="B6" s="67" t="s">
        <v>3</v>
      </c>
      <c r="C6" s="6" t="s">
        <v>46</v>
      </c>
      <c r="D6" s="102" t="s">
        <v>28</v>
      </c>
      <c r="E6" s="7" t="s">
        <v>4</v>
      </c>
      <c r="F6" s="8" t="s">
        <v>5</v>
      </c>
      <c r="G6" s="9" t="s">
        <v>6</v>
      </c>
      <c r="H6" s="59" t="s">
        <v>26</v>
      </c>
      <c r="I6" s="7" t="s">
        <v>4</v>
      </c>
      <c r="J6" s="8" t="s">
        <v>5</v>
      </c>
      <c r="K6" s="9" t="s">
        <v>6</v>
      </c>
      <c r="L6" s="78" t="s">
        <v>27</v>
      </c>
    </row>
    <row r="7" spans="1:12" s="16" customFormat="1" ht="19.5" customHeight="1">
      <c r="A7" s="79"/>
      <c r="B7" s="10"/>
      <c r="C7" s="10"/>
      <c r="D7" s="103">
        <v>1</v>
      </c>
      <c r="E7" s="11">
        <v>2</v>
      </c>
      <c r="F7" s="12">
        <v>3</v>
      </c>
      <c r="G7" s="13">
        <v>4</v>
      </c>
      <c r="H7" s="60">
        <v>5</v>
      </c>
      <c r="I7" s="11">
        <v>6</v>
      </c>
      <c r="J7" s="12">
        <v>7</v>
      </c>
      <c r="K7" s="13">
        <v>8</v>
      </c>
      <c r="L7" s="80">
        <v>9</v>
      </c>
    </row>
    <row r="8" spans="1:12" s="17" customFormat="1" ht="15" customHeight="1">
      <c r="A8" s="81">
        <v>1</v>
      </c>
      <c r="B8" s="15" t="s">
        <v>30</v>
      </c>
      <c r="C8" s="15"/>
      <c r="D8" s="104">
        <f aca="true" t="shared" si="0" ref="D8:L8">SUM(D15:D20)+D9</f>
        <v>74859</v>
      </c>
      <c r="E8" s="70">
        <f t="shared" si="0"/>
        <v>0</v>
      </c>
      <c r="F8" s="71">
        <f t="shared" si="0"/>
        <v>74859</v>
      </c>
      <c r="G8" s="72">
        <f t="shared" si="0"/>
        <v>0</v>
      </c>
      <c r="H8" s="69">
        <f t="shared" si="0"/>
        <v>74859</v>
      </c>
      <c r="I8" s="70">
        <f t="shared" si="0"/>
        <v>0</v>
      </c>
      <c r="J8" s="71">
        <f t="shared" si="0"/>
        <v>0</v>
      </c>
      <c r="K8" s="72">
        <f t="shared" si="0"/>
        <v>0</v>
      </c>
      <c r="L8" s="82">
        <f t="shared" si="0"/>
        <v>0</v>
      </c>
    </row>
    <row r="9" spans="1:12" s="17" customFormat="1" ht="15" customHeight="1">
      <c r="A9" s="83">
        <v>2</v>
      </c>
      <c r="B9" s="22" t="s">
        <v>29</v>
      </c>
      <c r="C9" s="47"/>
      <c r="D9" s="105">
        <f aca="true" t="shared" si="1" ref="D9:D20">H9+L9</f>
        <v>73324</v>
      </c>
      <c r="E9" s="56">
        <f>'RMU-IO'!E10</f>
        <v>0</v>
      </c>
      <c r="F9" s="57">
        <f>SUM(F10:F14)</f>
        <v>73324</v>
      </c>
      <c r="G9" s="58">
        <f>SUM(G10:G14)</f>
        <v>0</v>
      </c>
      <c r="H9" s="61">
        <f aca="true" t="shared" si="2" ref="H9:H20">SUM(E9:G9)</f>
        <v>73324</v>
      </c>
      <c r="I9" s="56">
        <v>0</v>
      </c>
      <c r="J9" s="57">
        <f>SUM(J10:J14)</f>
        <v>0</v>
      </c>
      <c r="K9" s="58">
        <f>SUM(K10:K14)</f>
        <v>0</v>
      </c>
      <c r="L9" s="84">
        <f aca="true" t="shared" si="3" ref="L9:L20">SUM(I9:K9)</f>
        <v>0</v>
      </c>
    </row>
    <row r="10" spans="1:12" s="20" customFormat="1" ht="15" customHeight="1">
      <c r="A10" s="85">
        <v>3</v>
      </c>
      <c r="B10" s="19"/>
      <c r="C10" s="18" t="s">
        <v>7</v>
      </c>
      <c r="D10" s="106">
        <f t="shared" si="1"/>
        <v>7561</v>
      </c>
      <c r="E10" s="50">
        <f>'RMU-IO'!E10+'RMU-ost'!E10</f>
        <v>0</v>
      </c>
      <c r="F10" s="25">
        <v>7561</v>
      </c>
      <c r="G10" s="26">
        <f>'RMU-IO'!G10+'RMU-ost'!G10</f>
        <v>0</v>
      </c>
      <c r="H10" s="62">
        <f t="shared" si="2"/>
        <v>7561</v>
      </c>
      <c r="I10" s="50">
        <f>'RMU-IO'!I10+'RMU-ost'!I10</f>
        <v>0</v>
      </c>
      <c r="J10" s="25">
        <f>'RMU-IO'!J10+'RMU-ost'!J10</f>
        <v>0</v>
      </c>
      <c r="K10" s="26">
        <f>'RMU-IO'!K10+'RMU-ost'!K10</f>
        <v>0</v>
      </c>
      <c r="L10" s="86">
        <f t="shared" si="3"/>
        <v>0</v>
      </c>
    </row>
    <row r="11" spans="1:12" s="20" customFormat="1" ht="15" customHeight="1">
      <c r="A11" s="85">
        <v>4</v>
      </c>
      <c r="B11" s="19"/>
      <c r="C11" s="18" t="s">
        <v>8</v>
      </c>
      <c r="D11" s="107">
        <f t="shared" si="1"/>
        <v>0</v>
      </c>
      <c r="E11" s="50">
        <f>'RMU-IO'!E11+'RMU-ost'!E11</f>
        <v>0</v>
      </c>
      <c r="F11" s="25"/>
      <c r="G11" s="26">
        <v>0</v>
      </c>
      <c r="H11" s="62">
        <f t="shared" si="2"/>
        <v>0</v>
      </c>
      <c r="I11" s="50">
        <f>'RMU-IO'!I11+'RMU-ost'!I11</f>
        <v>0</v>
      </c>
      <c r="J11" s="25">
        <f>'RMU-IO'!J11+'RMU-ost'!J11</f>
        <v>0</v>
      </c>
      <c r="K11" s="26">
        <f>'RMU-IO'!K11+'RMU-ost'!K11</f>
        <v>0</v>
      </c>
      <c r="L11" s="86">
        <f t="shared" si="3"/>
        <v>0</v>
      </c>
    </row>
    <row r="12" spans="1:12" s="20" customFormat="1" ht="15" customHeight="1">
      <c r="A12" s="85">
        <v>5</v>
      </c>
      <c r="B12" s="19"/>
      <c r="C12" s="18" t="s">
        <v>19</v>
      </c>
      <c r="D12" s="107">
        <f t="shared" si="1"/>
        <v>0</v>
      </c>
      <c r="E12" s="50">
        <f>'RMU-IO'!E12+'RMU-ost'!E12</f>
        <v>0</v>
      </c>
      <c r="F12" s="25">
        <f>'RMU-IO'!F12+'RMU-ost'!F12</f>
        <v>0</v>
      </c>
      <c r="G12" s="26">
        <f>'RMU-IO'!G12+'RMU-ost'!G12</f>
        <v>0</v>
      </c>
      <c r="H12" s="62">
        <f t="shared" si="2"/>
        <v>0</v>
      </c>
      <c r="I12" s="50">
        <v>0</v>
      </c>
      <c r="J12" s="25">
        <v>0</v>
      </c>
      <c r="K12" s="26">
        <f>'RMU-IO'!K12+'RMU-ost'!K12</f>
        <v>0</v>
      </c>
      <c r="L12" s="86">
        <f t="shared" si="3"/>
        <v>0</v>
      </c>
    </row>
    <row r="13" spans="1:12" s="20" customFormat="1" ht="15" customHeight="1">
      <c r="A13" s="85">
        <v>6</v>
      </c>
      <c r="B13" s="19"/>
      <c r="C13" s="18" t="s">
        <v>9</v>
      </c>
      <c r="D13" s="107">
        <f t="shared" si="1"/>
        <v>64095</v>
      </c>
      <c r="E13" s="51">
        <f>'RMU-IO'!E13+'RMU-ost'!E13</f>
        <v>0</v>
      </c>
      <c r="F13" s="48">
        <v>64095</v>
      </c>
      <c r="G13" s="49">
        <f>'RMU-IO'!G13+'RMU-ost'!G13</f>
        <v>0</v>
      </c>
      <c r="H13" s="63">
        <f t="shared" si="2"/>
        <v>64095</v>
      </c>
      <c r="I13" s="51">
        <f>'RMU-IO'!I13+'RMU-ost'!I13</f>
        <v>0</v>
      </c>
      <c r="J13" s="48">
        <f>'RMU-IO'!J13+'RMU-ost'!J13</f>
        <v>0</v>
      </c>
      <c r="K13" s="49">
        <f>'RMU-IO'!K13+'RMU-ost'!K13</f>
        <v>0</v>
      </c>
      <c r="L13" s="87">
        <f t="shared" si="3"/>
        <v>0</v>
      </c>
    </row>
    <row r="14" spans="1:12" s="20" customFormat="1" ht="15" customHeight="1">
      <c r="A14" s="88">
        <v>7</v>
      </c>
      <c r="B14" s="43"/>
      <c r="C14" s="44" t="s">
        <v>10</v>
      </c>
      <c r="D14" s="108">
        <f t="shared" si="1"/>
        <v>1668</v>
      </c>
      <c r="E14" s="52">
        <f>'RMU-IO'!E14+'RMU-ost'!E14</f>
        <v>0</v>
      </c>
      <c r="F14" s="45">
        <v>1668</v>
      </c>
      <c r="G14" s="46">
        <f>'RMU-IO'!G14+'RMU-ost'!G14</f>
        <v>0</v>
      </c>
      <c r="H14" s="64">
        <f t="shared" si="2"/>
        <v>1668</v>
      </c>
      <c r="I14" s="52">
        <f>'RMU-IO'!I14+'RMU-ost'!I14</f>
        <v>0</v>
      </c>
      <c r="J14" s="45">
        <f>'RMU-IO'!J14+'RMU-ost'!J14</f>
        <v>0</v>
      </c>
      <c r="K14" s="46">
        <f>'RMU-IO'!K14+'RMU-ost'!K14</f>
        <v>0</v>
      </c>
      <c r="L14" s="89">
        <f t="shared" si="3"/>
        <v>0</v>
      </c>
    </row>
    <row r="15" spans="1:12" s="17" customFormat="1" ht="15" customHeight="1">
      <c r="A15" s="90">
        <v>8</v>
      </c>
      <c r="B15" s="21" t="s">
        <v>20</v>
      </c>
      <c r="C15" s="23"/>
      <c r="D15" s="109">
        <f t="shared" si="1"/>
        <v>0</v>
      </c>
      <c r="E15" s="53">
        <v>0</v>
      </c>
      <c r="F15" s="27">
        <f>'RMU-IO'!F15+'RMU-ost'!F15</f>
        <v>0</v>
      </c>
      <c r="G15" s="28">
        <v>0</v>
      </c>
      <c r="H15" s="65">
        <f t="shared" si="2"/>
        <v>0</v>
      </c>
      <c r="I15" s="53">
        <v>0</v>
      </c>
      <c r="J15" s="27">
        <v>0</v>
      </c>
      <c r="K15" s="28">
        <f>'RMU-IO'!K15+'RMU-ost'!K15</f>
        <v>0</v>
      </c>
      <c r="L15" s="91">
        <f t="shared" si="3"/>
        <v>0</v>
      </c>
    </row>
    <row r="16" spans="1:12" s="17" customFormat="1" ht="15" customHeight="1">
      <c r="A16" s="90">
        <v>9</v>
      </c>
      <c r="B16" s="21" t="s">
        <v>11</v>
      </c>
      <c r="C16" s="23"/>
      <c r="D16" s="109">
        <f t="shared" si="1"/>
        <v>0</v>
      </c>
      <c r="E16" s="53">
        <f>'RMU-IO'!E16+'RMU-ost'!E16</f>
        <v>0</v>
      </c>
      <c r="F16" s="27">
        <f>'RMU-IO'!F16+'RMU-ost'!F16</f>
        <v>0</v>
      </c>
      <c r="G16" s="28">
        <f>'RMU-IO'!G16+'RMU-ost'!G16</f>
        <v>0</v>
      </c>
      <c r="H16" s="65">
        <f t="shared" si="2"/>
        <v>0</v>
      </c>
      <c r="I16" s="53">
        <v>0</v>
      </c>
      <c r="J16" s="27">
        <f>'RMU-IO'!J16+'RMU-ost'!J16</f>
        <v>0</v>
      </c>
      <c r="K16" s="28">
        <f>'RMU-IO'!K16+'RMU-ost'!K16</f>
        <v>0</v>
      </c>
      <c r="L16" s="91">
        <f t="shared" si="3"/>
        <v>0</v>
      </c>
    </row>
    <row r="17" spans="1:12" s="17" customFormat="1" ht="15" customHeight="1">
      <c r="A17" s="83">
        <v>10</v>
      </c>
      <c r="B17" s="22" t="s">
        <v>12</v>
      </c>
      <c r="C17" s="22"/>
      <c r="D17" s="109">
        <f t="shared" si="1"/>
        <v>735</v>
      </c>
      <c r="E17" s="54">
        <f>'RMU-IO'!E17+'RMU-ost'!E17</f>
        <v>0</v>
      </c>
      <c r="F17" s="29">
        <v>735</v>
      </c>
      <c r="G17" s="30">
        <f>'RMU-IO'!G17+'RMU-ost'!G17</f>
        <v>0</v>
      </c>
      <c r="H17" s="66">
        <f t="shared" si="2"/>
        <v>735</v>
      </c>
      <c r="I17" s="54">
        <f>'RMU-IO'!I17+'RMU-ost'!I17</f>
        <v>0</v>
      </c>
      <c r="J17" s="29">
        <f>'RMU-IO'!J17+'RMU-ost'!J17</f>
        <v>0</v>
      </c>
      <c r="K17" s="30">
        <f>'RMU-IO'!K17+'RMU-ost'!K17</f>
        <v>0</v>
      </c>
      <c r="L17" s="92">
        <f t="shared" si="3"/>
        <v>0</v>
      </c>
    </row>
    <row r="18" spans="1:12" s="17" customFormat="1" ht="15" customHeight="1">
      <c r="A18" s="90">
        <v>11</v>
      </c>
      <c r="B18" s="23" t="s">
        <v>18</v>
      </c>
      <c r="C18" s="23"/>
      <c r="D18" s="110">
        <f t="shared" si="1"/>
        <v>800</v>
      </c>
      <c r="E18" s="54">
        <v>0</v>
      </c>
      <c r="F18" s="29">
        <v>800</v>
      </c>
      <c r="G18" s="30">
        <f>'RMU-IO'!G18+'RMU-ost'!G18</f>
        <v>0</v>
      </c>
      <c r="H18" s="66">
        <f t="shared" si="2"/>
        <v>800</v>
      </c>
      <c r="I18" s="54">
        <v>0</v>
      </c>
      <c r="J18" s="29">
        <v>0</v>
      </c>
      <c r="K18" s="30">
        <f>'RMU-IO'!K18+'RMU-ost'!K18</f>
        <v>0</v>
      </c>
      <c r="L18" s="92">
        <f t="shared" si="3"/>
        <v>0</v>
      </c>
    </row>
    <row r="19" spans="1:12" s="17" customFormat="1" ht="15" customHeight="1">
      <c r="A19" s="90">
        <v>12</v>
      </c>
      <c r="B19" s="23" t="s">
        <v>13</v>
      </c>
      <c r="C19" s="23"/>
      <c r="D19" s="110">
        <f t="shared" si="1"/>
        <v>0</v>
      </c>
      <c r="E19" s="54">
        <f>'RMU-IO'!E19+'RMU-ost'!E19</f>
        <v>0</v>
      </c>
      <c r="F19" s="29">
        <f>'RMU-IO'!F19+'RMU-ost'!F19</f>
        <v>0</v>
      </c>
      <c r="G19" s="30">
        <f>'RMU-IO'!G19+'RMU-ost'!G19</f>
        <v>0</v>
      </c>
      <c r="H19" s="66">
        <f t="shared" si="2"/>
        <v>0</v>
      </c>
      <c r="I19" s="54">
        <v>0</v>
      </c>
      <c r="J19" s="29">
        <f>'RMU-IO'!J19+'RMU-ost'!J19</f>
        <v>0</v>
      </c>
      <c r="K19" s="30">
        <f>'RMU-IO'!K19+'RMU-ost'!K19</f>
        <v>0</v>
      </c>
      <c r="L19" s="92">
        <f t="shared" si="3"/>
        <v>0</v>
      </c>
    </row>
    <row r="20" spans="1:12" s="17" customFormat="1" ht="15" customHeight="1" thickBot="1">
      <c r="A20" s="93">
        <v>13</v>
      </c>
      <c r="B20" s="94" t="s">
        <v>17</v>
      </c>
      <c r="C20" s="94"/>
      <c r="D20" s="111">
        <f t="shared" si="1"/>
        <v>0</v>
      </c>
      <c r="E20" s="95">
        <f>'RMU-IO'!E20+'RMU-ost'!E20</f>
        <v>0</v>
      </c>
      <c r="F20" s="96">
        <f>'RMU-IO'!F20+'RMU-ost'!F20</f>
        <v>0</v>
      </c>
      <c r="G20" s="97">
        <f>'RMU-IO'!G20+'RMU-ost'!G20</f>
        <v>0</v>
      </c>
      <c r="H20" s="98">
        <f t="shared" si="2"/>
        <v>0</v>
      </c>
      <c r="I20" s="95">
        <f>'RMU-IO'!I20+'RMU-ost'!I20</f>
        <v>0</v>
      </c>
      <c r="J20" s="96">
        <f>'RMU-IO'!J20+'RMU-ost'!J20</f>
        <v>0</v>
      </c>
      <c r="K20" s="97">
        <f>'RMU-IO'!K20+'RMU-ost'!K20</f>
        <v>0</v>
      </c>
      <c r="L20" s="99">
        <f t="shared" si="3"/>
        <v>0</v>
      </c>
    </row>
    <row r="21" spans="1:12" s="112" customFormat="1" ht="12">
      <c r="A21" s="24" t="s">
        <v>33</v>
      </c>
      <c r="B21" s="24" t="s">
        <v>32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s="112" customFormat="1" ht="12">
      <c r="A22" s="24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4" s="2" customFormat="1" ht="12">
      <c r="A23" s="24" t="s">
        <v>16</v>
      </c>
      <c r="B23" s="24" t="s">
        <v>215</v>
      </c>
      <c r="C23" s="24"/>
      <c r="D23" s="24"/>
    </row>
    <row r="24" spans="2:4" s="2" customFormat="1" ht="12">
      <c r="B24" s="2" t="s">
        <v>216</v>
      </c>
      <c r="D24" s="345">
        <v>1028</v>
      </c>
    </row>
    <row r="25" spans="1:4" s="24" customFormat="1" ht="12">
      <c r="A25" s="2"/>
      <c r="B25" s="2" t="s">
        <v>202</v>
      </c>
      <c r="C25" s="2"/>
      <c r="D25" s="347">
        <v>2893</v>
      </c>
    </row>
    <row r="26" spans="1:4" ht="12.75">
      <c r="A26" s="24"/>
      <c r="B26" s="24"/>
      <c r="C26" s="24"/>
      <c r="D26" s="346">
        <f>SUM(D24:D25)</f>
        <v>3921</v>
      </c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scale="90" r:id="rId1"/>
  <headerFooter alignWithMargins="0">
    <oddHeader>&amp;L&amp;"Arial CE,kurzíva\&amp;11Osnova rozpočtu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Kovarova</dc:creator>
  <cp:keywords/>
  <dc:description/>
  <cp:lastModifiedBy>Foukalova</cp:lastModifiedBy>
  <cp:lastPrinted>2007-03-09T18:49:09Z</cp:lastPrinted>
  <dcterms:created xsi:type="dcterms:W3CDTF">2005-03-04T12:19:32Z</dcterms:created>
  <dcterms:modified xsi:type="dcterms:W3CDTF">2007-03-09T18:57:36Z</dcterms:modified>
  <cp:category/>
  <cp:version/>
  <cp:contentType/>
  <cp:contentStatus/>
</cp:coreProperties>
</file>