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60" windowWidth="19170" windowHeight="11430" tabRatio="682" firstSheet="2" activeTab="3"/>
  </bookViews>
  <sheets>
    <sheet name="titl" sheetId="1" r:id="rId1"/>
    <sheet name="MU" sheetId="2" r:id="rId2"/>
    <sheet name="fak" sheetId="3" r:id="rId3"/>
    <sheet name="ostatni" sheetId="4" r:id="rId4"/>
    <sheet name="RMU-IO" sheetId="5" r:id="rId5"/>
    <sheet name="LF" sheetId="6" r:id="rId6"/>
    <sheet name="FF" sheetId="7" r:id="rId7"/>
    <sheet name="PrF" sheetId="8" r:id="rId8"/>
    <sheet name="FSS" sheetId="9" r:id="rId9"/>
    <sheet name="PřF" sheetId="10" r:id="rId10"/>
    <sheet name="FI" sheetId="11" r:id="rId11"/>
    <sheet name="PdF" sheetId="12" r:id="rId12"/>
    <sheet name="FSpS" sheetId="13" r:id="rId13"/>
    <sheet name="ESF" sheetId="14" r:id="rId14"/>
    <sheet name="SKM" sheetId="15" r:id="rId15"/>
    <sheet name="SUKB" sheetId="16" r:id="rId16"/>
    <sheet name="UCT" sheetId="17" r:id="rId17"/>
    <sheet name="SPSSN" sheetId="18" r:id="rId18"/>
    <sheet name="IBA" sheetId="19" r:id="rId19"/>
    <sheet name="ÚVT" sheetId="20" r:id="rId20"/>
    <sheet name="CJV" sheetId="21" r:id="rId21"/>
    <sheet name="CZS" sheetId="22" r:id="rId22"/>
    <sheet name="RMU" sheetId="23" r:id="rId23"/>
    <sheet name="RMU-ost" sheetId="24" r:id="rId24"/>
    <sheet name="limFRIM09" sheetId="25" r:id="rId25"/>
    <sheet name="FRIM09" sheetId="26" r:id="rId26"/>
    <sheet name="stavby09" sheetId="27" r:id="rId27"/>
    <sheet name="osnova" sheetId="28" r:id="rId28"/>
  </sheets>
  <externalReferences>
    <externalReference r:id="rId31"/>
  </externalReferences>
  <definedNames>
    <definedName name="bla">#REF!</definedName>
    <definedName name="_xlnm.Print_Area" localSheetId="26">'stavby09'!#REF!</definedName>
  </definedNames>
  <calcPr fullCalcOnLoad="1"/>
</workbook>
</file>

<file path=xl/sharedStrings.xml><?xml version="1.0" encoding="utf-8"?>
<sst xmlns="http://schemas.openxmlformats.org/spreadsheetml/2006/main" count="1283" uniqueCount="299">
  <si>
    <t>CELKEM</t>
  </si>
  <si>
    <t>stroje</t>
  </si>
  <si>
    <t>HS:</t>
  </si>
  <si>
    <t>stavby</t>
  </si>
  <si>
    <t>a zařízení</t>
  </si>
  <si>
    <t>jiné</t>
  </si>
  <si>
    <t>FRVŠ</t>
  </si>
  <si>
    <t>rozvojové programy (ukazatel I)</t>
  </si>
  <si>
    <t>VaV MŠMT</t>
  </si>
  <si>
    <t>VaV ostatní SR</t>
  </si>
  <si>
    <t xml:space="preserve">dotace od ÚSC </t>
  </si>
  <si>
    <t>dotace ze zahraničí</t>
  </si>
  <si>
    <t>NFV</t>
  </si>
  <si>
    <t>MU celkem</t>
  </si>
  <si>
    <t>v tis. Kč</t>
  </si>
  <si>
    <t xml:space="preserve">ř. 11 </t>
  </si>
  <si>
    <t>jiné zdroje (dary apod.)</t>
  </si>
  <si>
    <t xml:space="preserve">FRIM </t>
  </si>
  <si>
    <t>jiné bez VaV (vč.dotace na Program)</t>
  </si>
  <si>
    <t>Příspěvek MŠMT na kapitál.výdaje (výměna NEI/INV)</t>
  </si>
  <si>
    <t>&lt; 99 - RMU &gt;</t>
  </si>
  <si>
    <t>celkem</t>
  </si>
  <si>
    <t>mimo Program 233 330</t>
  </si>
  <si>
    <t>Program 233 330</t>
  </si>
  <si>
    <t>POUŽITÍ</t>
  </si>
  <si>
    <t>sl.2 až 4</t>
  </si>
  <si>
    <t>sl.6 až 8</t>
  </si>
  <si>
    <t>sl.5+9</t>
  </si>
  <si>
    <t>dotace ze SR (ř.3 až 7)</t>
  </si>
  <si>
    <t>ZDROJE celkem (ř.2+8 až 13)</t>
  </si>
  <si>
    <t>&lt; 97 - CZS &gt;</t>
  </si>
  <si>
    <t>Jedná se o částku příspěvku na ukazatel A, o jehož poskytnutí MU požádala či požádá na kapitálové výdaje</t>
  </si>
  <si>
    <t>ř. 8</t>
  </si>
  <si>
    <t>sl.6 až 9 vyplňuje pouze RMU</t>
  </si>
  <si>
    <t>&lt; 96 - CJV &gt;</t>
  </si>
  <si>
    <t>&lt; 92 - ÚVT &gt;</t>
  </si>
  <si>
    <t>&lt; 84 - SPSSN &gt;</t>
  </si>
  <si>
    <t>&lt; 83 - UCT &gt;</t>
  </si>
  <si>
    <t>&lt; 82 - SUKB &gt;</t>
  </si>
  <si>
    <t>&lt; 81 - SKM &gt;</t>
  </si>
  <si>
    <t>&lt; 56 - ESF &gt;</t>
  </si>
  <si>
    <t>&lt; 51 - FSpS &gt;</t>
  </si>
  <si>
    <t>&lt; 41 - PdF &gt;</t>
  </si>
  <si>
    <t>&lt; 33 - FI &gt;</t>
  </si>
  <si>
    <t>&lt; 31 - PřF &gt;</t>
  </si>
  <si>
    <t>&lt; 23 - FSS &gt;</t>
  </si>
  <si>
    <t>&lt; 22 - PrF &gt;</t>
  </si>
  <si>
    <t>&lt; 21 - FF &gt;</t>
  </si>
  <si>
    <t>&lt; 11 - LF &gt;</t>
  </si>
  <si>
    <t>&lt; FF - název HS &gt;</t>
  </si>
  <si>
    <t>fakulty celkem</t>
  </si>
  <si>
    <t>HS</t>
  </si>
  <si>
    <t>LF</t>
  </si>
  <si>
    <t>FF</t>
  </si>
  <si>
    <t>PrF</t>
  </si>
  <si>
    <t>FSS</t>
  </si>
  <si>
    <t>PřF</t>
  </si>
  <si>
    <t>FI</t>
  </si>
  <si>
    <t>PdF</t>
  </si>
  <si>
    <t>FSpS</t>
  </si>
  <si>
    <t>ESF</t>
  </si>
  <si>
    <t>SKM</t>
  </si>
  <si>
    <t>UCT</t>
  </si>
  <si>
    <t>SPSSN</t>
  </si>
  <si>
    <t>ÚVT</t>
  </si>
  <si>
    <t>CJV</t>
  </si>
  <si>
    <t>CZS</t>
  </si>
  <si>
    <t>RMU</t>
  </si>
  <si>
    <t xml:space="preserve">Název akce </t>
  </si>
  <si>
    <t>Místo</t>
  </si>
  <si>
    <t>Poříčí 31</t>
  </si>
  <si>
    <t>Poříčí 7</t>
  </si>
  <si>
    <t>Veveří 70</t>
  </si>
  <si>
    <t>Botanická 68a</t>
  </si>
  <si>
    <t>Vinařská 5</t>
  </si>
  <si>
    <t>Kounicova 50</t>
  </si>
  <si>
    <t>Údolní 3</t>
  </si>
  <si>
    <t>&lt; 99* - RMU bez IO &gt;</t>
  </si>
  <si>
    <t>ostatní celkem</t>
  </si>
  <si>
    <t>lze dát  na ř. 11</t>
  </si>
  <si>
    <t xml:space="preserve">Masarykova univerzita </t>
  </si>
  <si>
    <t>Příloha pokynu kvestora č. 12/06</t>
  </si>
  <si>
    <t>centralizace tvorby z odpisů na    Program /schválené INV akce</t>
  </si>
  <si>
    <t>SUKB</t>
  </si>
  <si>
    <t>IBA</t>
  </si>
  <si>
    <t>rezerva</t>
  </si>
  <si>
    <t>MU</t>
  </si>
  <si>
    <t>*)</t>
  </si>
  <si>
    <t>fakulty</t>
  </si>
  <si>
    <t>ostatní</t>
  </si>
  <si>
    <t>Číslo</t>
  </si>
  <si>
    <t>Předpoklad</t>
  </si>
  <si>
    <t>Zdroj</t>
  </si>
  <si>
    <t>náklady v Kč vč. DPH</t>
  </si>
  <si>
    <t>Akceptace</t>
  </si>
  <si>
    <t>FRIM rezerva</t>
  </si>
  <si>
    <t>Lomená 48</t>
  </si>
  <si>
    <t>Rekonstrukce napájení objektu vč. trafostanice a rozvoden pro jednotlivé budovy</t>
  </si>
  <si>
    <t>Žerotínovo nám.9</t>
  </si>
  <si>
    <t>CTT</t>
  </si>
  <si>
    <t>Joštova 10</t>
  </si>
  <si>
    <t>UVT</t>
  </si>
  <si>
    <t>Vyřizování věcných břemen</t>
  </si>
  <si>
    <t>Lipová 41a</t>
  </si>
  <si>
    <t>Telč</t>
  </si>
  <si>
    <t>&lt; 85 - IBA &gt;</t>
  </si>
  <si>
    <t>&lt; 999800 - IO RMU &gt;</t>
  </si>
  <si>
    <t>zdroje</t>
  </si>
  <si>
    <t>FRIM</t>
  </si>
  <si>
    <t>centralizováno do rez.FRIM</t>
  </si>
  <si>
    <t>Odbor financování RMU</t>
  </si>
  <si>
    <t>zůst.INV přísp. (č.4745)</t>
  </si>
  <si>
    <t>Zpracovala: Foukalová</t>
  </si>
  <si>
    <t>Rozpočet MU 2009 INV</t>
  </si>
  <si>
    <t>ROZPOČET 2009 - Investice</t>
  </si>
  <si>
    <t>zůstatek  lim 2008</t>
  </si>
  <si>
    <t xml:space="preserve">z HV 2008 </t>
  </si>
  <si>
    <t>FRIM = zůstatek limitu z roku 2008 +FRIM vytvořený z HV 2008</t>
  </si>
  <si>
    <t xml:space="preserve">Tabulka 2: Limity použití FRIM v roce 2009 jednotlivými HS mimo Program 233 330 </t>
  </si>
  <si>
    <t>FRIM 09</t>
  </si>
  <si>
    <t>k použití 2009</t>
  </si>
  <si>
    <t>nedotační odpisy 09-odhad</t>
  </si>
  <si>
    <t>zůstatek FRIM k 31.12.2008</t>
  </si>
  <si>
    <t>z HV 2008</t>
  </si>
  <si>
    <t>celkem k použití 2009 (sl. 3+sl.4)</t>
  </si>
  <si>
    <t>bez zůstatku FRIM na Program (49,937 mil. Kč) .</t>
  </si>
  <si>
    <t>č.ř.</t>
  </si>
  <si>
    <t>zdroj tvorby\použití</t>
  </si>
  <si>
    <t>Program</t>
  </si>
  <si>
    <t>mimo Program</t>
  </si>
  <si>
    <t>ze zůst.FRIM 2008 pro Program</t>
  </si>
  <si>
    <t>ze zůst.nedočerpaného limitu FRIM HS  2008</t>
  </si>
  <si>
    <t>ze zůst. INV příspěvku 2006-2008</t>
  </si>
  <si>
    <t>tvorba z HV po zdanění</t>
  </si>
  <si>
    <t xml:space="preserve">Program - příspěvek MŠMT na kapitálové výdaje </t>
  </si>
  <si>
    <t>Program celkem FRIM+INV příspěvek</t>
  </si>
  <si>
    <t>centralizováno u IO RMU</t>
  </si>
  <si>
    <t>Přehled investičních požadavků na realizaci akcí v roce 2009</t>
  </si>
  <si>
    <t xml:space="preserve">        Fakulta</t>
  </si>
  <si>
    <t>zak./ podzak.</t>
  </si>
  <si>
    <t>FRIM z výměny 1119 min.let.</t>
  </si>
  <si>
    <t>FRIM central na IO RMU</t>
  </si>
  <si>
    <t xml:space="preserve"> FRIM HS</t>
  </si>
  <si>
    <t>FRIM HS převeden na IO RMU (na dofinanc.)</t>
  </si>
  <si>
    <t>Výměna u IO RMU</t>
  </si>
  <si>
    <t>Výměna RMU za NEI HS</t>
  </si>
  <si>
    <t>Výměna RMU za    FRIM HS</t>
  </si>
  <si>
    <t>Výměna RMU za FRIM HS</t>
  </si>
  <si>
    <t>Výměna do rozp. HS bez protiplnění</t>
  </si>
  <si>
    <t>Přestavba tělocvičny na učebnu (aulu)</t>
  </si>
  <si>
    <t>Rekonstrukce tělocvičny</t>
  </si>
  <si>
    <t>Přístavba v nádvoří pro studijní oddělení</t>
  </si>
  <si>
    <t>Přístavba v nádvoří pro potřeby výuky</t>
  </si>
  <si>
    <t>Digitalizace současného kamerového systému</t>
  </si>
  <si>
    <t>Poříčí 7/9/31</t>
  </si>
  <si>
    <t>Zateplení budovy a výměna oken, regulace topení - možnost částečného krytí z evropských programů (cca 50%)</t>
  </si>
  <si>
    <t>Vinařská 5, blok A2</t>
  </si>
  <si>
    <t>Dokončení zateplení budovy - štítové strany + přízemí + výměna vstupních a zadních dveří</t>
  </si>
  <si>
    <t>Rekonstrukce 4 ks výtahů dle norem EU</t>
  </si>
  <si>
    <t>bří Žurků 5</t>
  </si>
  <si>
    <t>Zateplení bloku B (okna vyměněny v rámci financí SKM)</t>
  </si>
  <si>
    <t>Rekonstrukce výtahu dle norem EU</t>
  </si>
  <si>
    <t>Rekonstrukce kotelny</t>
  </si>
  <si>
    <t>nám. Míru 4</t>
  </si>
  <si>
    <t xml:space="preserve">Aktivní odvětrání prostor suterení laboratoře A01 </t>
  </si>
  <si>
    <t>Arna Nováka 1</t>
  </si>
  <si>
    <t xml:space="preserve">Rekonstrukce posluchárny - auly v budově D </t>
  </si>
  <si>
    <t>Zateplení nevyhovující konstrukce oken na proskleném schodišti v budově D</t>
  </si>
  <si>
    <t>Budova C -  vybudování stání na dvorku ze strany ulice Grohova</t>
  </si>
  <si>
    <t>Oprava ÚT v budově F - výměna asiálních ventilátorů za tangencální, vyčištění konvektorů, seřízení MaR</t>
  </si>
  <si>
    <t>Rekonstrukce suterenních prostor pod budovou D - podlaha, dveře, omítky, elektrorozvody, strukturovaná sít pro počítačovou učebnu</t>
  </si>
  <si>
    <t>Rekonstrukce elektroinstalavce a osvětlení ve vestibulu</t>
  </si>
  <si>
    <t>UK FF- budova E - klimatizace a vzt ve studovnách, odvětrání, regulace tepla a vlhkosti</t>
  </si>
  <si>
    <t>Montáž externích protislunečních reflexních folií na okna budovy E</t>
  </si>
  <si>
    <t>Výstavba malé solární elektrárny o výkonu min 36kVAna střeše budovy C,D,E</t>
  </si>
  <si>
    <t>Obložení stěn a stropu auly protihlukovým materiálem</t>
  </si>
  <si>
    <t>Janáčkovo nám 2a</t>
  </si>
  <si>
    <t>Dokončení rekonstrukce valbové střechy a realiazce půdní vestavby</t>
  </si>
  <si>
    <t>Panská Lhota</t>
  </si>
  <si>
    <t>Sanace základů budovy dle stat. Posouzení z r. 2005</t>
  </si>
  <si>
    <t>Těšovice-Kyjovice</t>
  </si>
  <si>
    <t>Rekonstrukce výtahů v objektu</t>
  </si>
  <si>
    <t>Oprava povrchu komunikace kolem fakulty</t>
  </si>
  <si>
    <t xml:space="preserve">Chlazení pro servrovnu na obj. Děkanátu </t>
  </si>
  <si>
    <t>Kotlářská</t>
  </si>
  <si>
    <t>Rozšíření rozvodů inertních plynů v bud. 7,9</t>
  </si>
  <si>
    <t>Podhledy a jiná akustická opatření pro výuku jazyků - J2 01039, J5 02034</t>
  </si>
  <si>
    <t>Komplexní rekonstrukce WC(muži,ženy) - 2,3,4NP</t>
  </si>
  <si>
    <t>Dokončení rekonstrukce osvětlení - 1,2 NP</t>
  </si>
  <si>
    <t>Žerotínovo nám. 9</t>
  </si>
  <si>
    <t>Rekonstrukce velké zasedací místnosti včetně instalace klimatizace do malé zasedací místnosti</t>
  </si>
  <si>
    <t>Žerotínovo nám. 10</t>
  </si>
  <si>
    <t>Rekonstrukce prostoru pro Akademickou kavárnu</t>
  </si>
  <si>
    <t>Žerotínovo nám. 11</t>
  </si>
  <si>
    <t>Rekonstrukce klimatizace auly na Právnické fakultě</t>
  </si>
  <si>
    <t>Dovybavení talárovny na PrF žaluziemi</t>
  </si>
  <si>
    <t>Rozšíření výukové laboratoře č. 108</t>
  </si>
  <si>
    <t xml:space="preserve">PřF A5 </t>
  </si>
  <si>
    <t>Úpravy laboratoří v A7, 2NP</t>
  </si>
  <si>
    <t>LF A7</t>
  </si>
  <si>
    <t>Chladicí zařízení pro laboratoře 325 v A3</t>
  </si>
  <si>
    <t>LF A3</t>
  </si>
  <si>
    <t>Vybudování odsávání v prostorách vařiče-macerace</t>
  </si>
  <si>
    <t>PřF A2</t>
  </si>
  <si>
    <t>Záložní chladová jednotka LG</t>
  </si>
  <si>
    <t>Provedení úpravy rozvodů UOCHV</t>
  </si>
  <si>
    <t>PřF A8,10,12</t>
  </si>
  <si>
    <t>Turnikety s přístupovým systémem</t>
  </si>
  <si>
    <t>SUKB-KUK</t>
  </si>
  <si>
    <t>Samoobslužný výpůjční systém</t>
  </si>
  <si>
    <t>Vybudování pojezdové plochy kolem ILBIT</t>
  </si>
  <si>
    <t xml:space="preserve">SUKB </t>
  </si>
  <si>
    <t>Doinstalace samozavíračů na 104 dveří</t>
  </si>
  <si>
    <t>Spojení seminárních místností</t>
  </si>
  <si>
    <t>LF A1</t>
  </si>
  <si>
    <t>Studentské univerzitní rádio</t>
  </si>
  <si>
    <t>Chlazení poslucháren a auly</t>
  </si>
  <si>
    <t>Rozšíření serverovny a EZS Komenského 2</t>
  </si>
  <si>
    <t>Stavební úpravy - rozšíření sálů a prostor UPS</t>
  </si>
  <si>
    <t>Ochranné protisluneční fólie v prostorách ÚVT</t>
  </si>
  <si>
    <t>Drobné stavební úpravy v objektech FI a LF</t>
  </si>
  <si>
    <t>Přístupový systém</t>
  </si>
  <si>
    <t>Přepojení objektu na ul. Dvořákova na zemní optickou trasu</t>
  </si>
  <si>
    <t>Přepojení objektu Mozartova na zemní optickou trasu</t>
  </si>
  <si>
    <t>Přepojení objektu na ul. Roosveltova na zemní optickou trasu</t>
  </si>
  <si>
    <t>Vydělení z opt. trasy Pekařská a připojení zemní opt. trasou objekt Husova</t>
  </si>
  <si>
    <t>Posílení opt. trasy v úseku Lipová - Kampus tunelem</t>
  </si>
  <si>
    <t>Překládka ze vzdušného do zemního koridoru Kozí - Orlí</t>
  </si>
  <si>
    <t>Připojení objektu na ul.Veveří - LF</t>
  </si>
  <si>
    <t>Připojení objektu na ul.Vinařská</t>
  </si>
  <si>
    <t>Dokompletování opt. trasy Botanická 68a - Lipová</t>
  </si>
  <si>
    <t>Dovaření optické trasy Rektorát, Žerotínovo nám. - Cejl 20</t>
  </si>
  <si>
    <t>Demontáž závěsné optické trasy v úseku Lipová - Barvičova - nám. Míru</t>
  </si>
  <si>
    <t>Přepojení opt. spojky v trase A. Nováka - Poříčí</t>
  </si>
  <si>
    <t>Drobná rozšíření optokabelové sítě</t>
  </si>
  <si>
    <t xml:space="preserve">Rekonstrukce prostor dvorního traktu na kanceláře učitelů a sociální zázemí </t>
  </si>
  <si>
    <t>Rekonstrukce auly v objektu menzy Vinařská</t>
  </si>
  <si>
    <t>Rozšíření přístupového systému</t>
  </si>
  <si>
    <t>Vybavení přednáškových sálů řídícím systémem Crestron</t>
  </si>
  <si>
    <t>Výměna rozvodné skříně 2NP-jih</t>
  </si>
  <si>
    <t>9528</t>
  </si>
  <si>
    <t>Rekonstrukce bývalé jezuitské koleje v Telči (15% z celkové dotace)</t>
  </si>
  <si>
    <t>v případě, že nebude dotace MK - vlastní FRIM 48 mil. Kč</t>
  </si>
  <si>
    <t>Zadní vchod do budovy je trvale uzamčen bez možnosti signalizace na vrátnici + odstranění schodku (zřízení čtečky)</t>
  </si>
  <si>
    <t>Na přechodu mezi budovami A a B je dřevěná rampa, vybudování šikmé rampy</t>
  </si>
  <si>
    <t>Vstup do bufetu po dřevěné nevyhovující rampě, vybudování nové rampy</t>
  </si>
  <si>
    <t>Vstup do areálu Arna Nováka přes trvale uzamčenou branku bez signalizace na vrátnici,  automatická brána na kartový systém, signalizace na vrátnici s vizuální kontrolou</t>
  </si>
  <si>
    <t>Učebna G01 a divadelní sál jsou nepřístupné, zvýšení podlahy části chodby</t>
  </si>
  <si>
    <t>Bezbarierová WC - Vinařská 5, Gorkého 14, Jaselská 18, Botanická 68a, Poříčí 9, Poříčí 31</t>
  </si>
  <si>
    <t>Menza Vinařská je přístupná pouze na schodišti, vybudování výtahu</t>
  </si>
  <si>
    <t>Menza Vinařská</t>
  </si>
  <si>
    <t>Celkem</t>
  </si>
  <si>
    <r>
      <t xml:space="preserve">Tabulka 1: FRIM 2009 - tvorba a použití - plán </t>
    </r>
    <r>
      <rPr>
        <sz val="12"/>
        <rFont val="Arial"/>
        <family val="2"/>
      </rPr>
      <t>(v tis. Kč)</t>
    </r>
  </si>
  <si>
    <r>
      <t xml:space="preserve">z účetních odpisů 2009 nedotačních </t>
    </r>
    <r>
      <rPr>
        <vertAlign val="superscript"/>
        <sz val="10"/>
        <rFont val="Arial"/>
        <family val="2"/>
      </rPr>
      <t>*)</t>
    </r>
  </si>
  <si>
    <t>zůst.FRIM 2008 Program</t>
  </si>
  <si>
    <t>INV přísp.09</t>
  </si>
  <si>
    <t>FRIM ze zůst.INV přísp.08</t>
  </si>
  <si>
    <t>Telč - předfinancování</t>
  </si>
  <si>
    <t>VaVpI</t>
  </si>
  <si>
    <t>CEITEC</t>
  </si>
  <si>
    <t>RECETOX</t>
  </si>
  <si>
    <t>dostavba UKB</t>
  </si>
  <si>
    <t>zůst.FRIM mimo Program (č.č.4746)</t>
  </si>
  <si>
    <t>z central.odpisů 2009 (č.č.4746)</t>
  </si>
  <si>
    <t>rezerva FRIM (č.č.4744)</t>
  </si>
  <si>
    <t>tvorba FRIM z HV08 - rezerva (č.č.4744)</t>
  </si>
  <si>
    <t>Použití příspěvku:</t>
  </si>
  <si>
    <t>centralizované akce</t>
  </si>
  <si>
    <t>ÚVT - SZNN</t>
  </si>
  <si>
    <t>ÚVT stavby</t>
  </si>
  <si>
    <t>SUKB plošina</t>
  </si>
  <si>
    <t>plán celkem</t>
  </si>
  <si>
    <t>spolufin.</t>
  </si>
  <si>
    <t>předfinanc.</t>
  </si>
  <si>
    <t>stavba</t>
  </si>
  <si>
    <t>VaVpI + Telč:</t>
  </si>
  <si>
    <t>FI+ÚVT reko</t>
  </si>
  <si>
    <t xml:space="preserve">    FI+ÚVT nákup</t>
  </si>
  <si>
    <t>předfinancování z FRIM (č.č.4748):</t>
  </si>
  <si>
    <t>Nákup objektu Šumavská:</t>
  </si>
  <si>
    <t>pořiz.cena objektu</t>
  </si>
  <si>
    <t>úroky z úvěru</t>
  </si>
  <si>
    <t>roční splátky při úvěru na 10 let</t>
  </si>
  <si>
    <t>?</t>
  </si>
  <si>
    <t>Použití FRIM, vatvořeného z odpisů 2009:</t>
  </si>
  <si>
    <t xml:space="preserve">   rezerva s HV</t>
  </si>
  <si>
    <t>zůst.limitu 2008</t>
  </si>
  <si>
    <r>
      <t>ze zůst.limitu 2008</t>
    </r>
    <r>
      <rPr>
        <vertAlign val="superscript"/>
        <sz val="8"/>
        <rFont val="Arial"/>
        <family val="2"/>
      </rPr>
      <t>*)</t>
    </r>
  </si>
  <si>
    <t>sl.4=sl.3 max. do výše zůstatku FRIM</t>
  </si>
  <si>
    <t>UCT uvedlo do plánu 445 tis., což by bylo více než zdroje</t>
  </si>
  <si>
    <t>doplnit dle návrhů rozdělení HV08 z HS!</t>
  </si>
  <si>
    <t>V Brně 7.3.2009</t>
  </si>
  <si>
    <t xml:space="preserve">FI </t>
  </si>
  <si>
    <r>
      <t xml:space="preserve">RMU </t>
    </r>
    <r>
      <rPr>
        <vertAlign val="superscript"/>
        <sz val="10"/>
        <rFont val="Arial"/>
        <family val="2"/>
      </rPr>
      <t>*)</t>
    </r>
  </si>
  <si>
    <r>
      <t xml:space="preserve">IO RMU </t>
    </r>
    <r>
      <rPr>
        <vertAlign val="superscript"/>
        <sz val="10"/>
        <rFont val="Arial"/>
        <family val="2"/>
      </rPr>
      <t>*)</t>
    </r>
  </si>
  <si>
    <t>V Brně dne 14.3.2009</t>
  </si>
  <si>
    <t xml:space="preserve">plán </t>
  </si>
  <si>
    <t>Předkládá: Ladislav Janíček, kvestor</t>
  </si>
  <si>
    <t>Zpracovala:Jana Foukalová, hlavní ekonom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</si>
</sst>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"/>
    <numFmt numFmtId="167" formatCode="#,##0.0"/>
    <numFmt numFmtId="168" formatCode="0.000000"/>
    <numFmt numFmtId="169" formatCode="0.0000000"/>
    <numFmt numFmtId="170" formatCode="0.000"/>
    <numFmt numFmtId="171" formatCode="0.000000000"/>
    <numFmt numFmtId="172" formatCode="#,##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%"/>
    <numFmt numFmtId="186" formatCode="#,##0\ &quot;Kč&quot;"/>
    <numFmt numFmtId="187" formatCode="#,##0\ _K_č"/>
    <numFmt numFmtId="188" formatCode="0.0000000000"/>
    <numFmt numFmtId="189" formatCode="0.00000000000"/>
    <numFmt numFmtId="190" formatCode="0.00000000"/>
    <numFmt numFmtId="191" formatCode="#,##0.00000"/>
    <numFmt numFmtId="192" formatCode="#,##0.00\ &quot;Kč&quot;"/>
    <numFmt numFmtId="193" formatCode="[$-405]d\.\ mmmm\ yyyy"/>
    <numFmt numFmtId="194" formatCode="#,##0.000000"/>
    <numFmt numFmtId="195" formatCode="#,##0.00000000"/>
    <numFmt numFmtId="196" formatCode="#,##0.0000000"/>
    <numFmt numFmtId="197" formatCode="_-* #,##0.0\ _K_č_-;\-* #,##0.0\ _K_č_-;_-* &quot;-&quot;??\ _K_č_-;_-@_-"/>
    <numFmt numFmtId="198" formatCode="#,##0.00\ _K_č"/>
    <numFmt numFmtId="199" formatCode="#,##0.0\ _K_č"/>
    <numFmt numFmtId="200" formatCode="[$-F400]h:mm:ss\ AM/PM"/>
  </numFmts>
  <fonts count="75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 CE"/>
      <family val="2"/>
    </font>
    <font>
      <b/>
      <sz val="8"/>
      <name val="Arial CE"/>
      <family val="0"/>
    </font>
    <font>
      <i/>
      <sz val="12"/>
      <name val="Arial CE"/>
      <family val="2"/>
    </font>
    <font>
      <sz val="12"/>
      <name val="Arial CE"/>
      <family val="2"/>
    </font>
    <font>
      <b/>
      <sz val="24"/>
      <name val="Arial CE"/>
      <family val="2"/>
    </font>
    <font>
      <b/>
      <sz val="16"/>
      <name val="Arial CE"/>
      <family val="2"/>
    </font>
    <font>
      <sz val="12"/>
      <color indexed="10"/>
      <name val="Arial CE"/>
      <family val="2"/>
    </font>
    <font>
      <b/>
      <sz val="10"/>
      <name val="Arial CE"/>
      <family val="0"/>
    </font>
    <font>
      <b/>
      <i/>
      <sz val="10"/>
      <name val="Times New Roman"/>
      <family val="1"/>
    </font>
    <font>
      <i/>
      <sz val="9"/>
      <color indexed="10"/>
      <name val="Times New Roman"/>
      <family val="1"/>
    </font>
    <font>
      <i/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vertAlign val="superscript"/>
      <sz val="10"/>
      <name val="Arial"/>
      <family val="2"/>
    </font>
    <font>
      <i/>
      <vertAlign val="superscript"/>
      <sz val="8"/>
      <name val="Arial"/>
      <family val="2"/>
    </font>
    <font>
      <i/>
      <sz val="8"/>
      <name val="Arial"/>
      <family val="2"/>
    </font>
    <font>
      <sz val="9"/>
      <color indexed="8"/>
      <name val="Arial"/>
      <family val="2"/>
    </font>
    <font>
      <sz val="10"/>
      <color indexed="10"/>
      <name val="Arial CE"/>
      <family val="0"/>
    </font>
    <font>
      <sz val="9"/>
      <name val="Arial CE"/>
      <family val="0"/>
    </font>
    <font>
      <sz val="9"/>
      <color indexed="10"/>
      <name val="Arial CE"/>
      <family val="0"/>
    </font>
    <font>
      <sz val="9"/>
      <color indexed="8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9"/>
      <color indexed="17"/>
      <name val="Times New Roman"/>
      <family val="1"/>
    </font>
    <font>
      <b/>
      <sz val="9"/>
      <name val="Arial CE"/>
      <family val="0"/>
    </font>
    <font>
      <sz val="9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name val="Arial CE"/>
      <family val="0"/>
    </font>
    <font>
      <b/>
      <sz val="9"/>
      <color indexed="10"/>
      <name val="Arial CE"/>
      <family val="0"/>
    </font>
    <font>
      <sz val="8"/>
      <color indexed="12"/>
      <name val="Arial CE"/>
      <family val="0"/>
    </font>
    <font>
      <b/>
      <sz val="8"/>
      <color indexed="12"/>
      <name val="Arial CE"/>
      <family val="0"/>
    </font>
    <font>
      <b/>
      <sz val="9"/>
      <color indexed="21"/>
      <name val="Times New Roman"/>
      <family val="1"/>
    </font>
    <font>
      <i/>
      <sz val="9"/>
      <color indexed="17"/>
      <name val="Times New Roman"/>
      <family val="1"/>
    </font>
    <font>
      <b/>
      <i/>
      <sz val="9"/>
      <color indexed="17"/>
      <name val="Times New Roman"/>
      <family val="1"/>
    </font>
    <font>
      <sz val="8"/>
      <color indexed="17"/>
      <name val="Arial CE"/>
      <family val="0"/>
    </font>
    <font>
      <b/>
      <sz val="8"/>
      <color indexed="17"/>
      <name val="Arial CE"/>
      <family val="0"/>
    </font>
    <font>
      <sz val="10"/>
      <color indexed="17"/>
      <name val="Arial CE"/>
      <family val="0"/>
    </font>
    <font>
      <vertAlign val="superscript"/>
      <sz val="8"/>
      <name val="Arial"/>
      <family val="2"/>
    </font>
    <font>
      <i/>
      <sz val="9"/>
      <color indexed="8"/>
      <name val="Arial"/>
      <family val="2"/>
    </font>
    <font>
      <i/>
      <sz val="8"/>
      <color indexed="8"/>
      <name val="Arial"/>
      <family val="2"/>
    </font>
    <font>
      <sz val="10"/>
      <color indexed="18"/>
      <name val="Arial"/>
      <family val="2"/>
    </font>
    <font>
      <sz val="10"/>
      <color indexed="21"/>
      <name val="Arial"/>
      <family val="2"/>
    </font>
    <font>
      <i/>
      <sz val="8"/>
      <color indexed="21"/>
      <name val="Arial"/>
      <family val="2"/>
    </font>
    <font>
      <sz val="8"/>
      <color indexed="10"/>
      <name val="Arial CE"/>
      <family val="0"/>
    </font>
    <font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i/>
      <sz val="8"/>
      <color indexed="9"/>
      <name val="Times New Roman"/>
      <family val="1"/>
    </font>
    <font>
      <sz val="8"/>
      <color indexed="9"/>
      <name val="Arial CE"/>
      <family val="0"/>
    </font>
    <font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9"/>
      <color indexed="9"/>
      <name val="Times New Roman"/>
      <family val="1"/>
    </font>
    <font>
      <i/>
      <sz val="9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8">
    <xf numFmtId="0" fontId="0" fillId="0" borderId="0" xfId="0" applyAlignment="1">
      <alignment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Border="1">
      <alignment/>
      <protection/>
    </xf>
    <xf numFmtId="0" fontId="6" fillId="0" borderId="1" xfId="21" applyFont="1" applyBorder="1" applyAlignment="1">
      <alignment horizontal="center"/>
      <protection/>
    </xf>
    <xf numFmtId="0" fontId="6" fillId="0" borderId="2" xfId="21" applyFont="1" applyBorder="1">
      <alignment/>
      <protection/>
    </xf>
    <xf numFmtId="0" fontId="8" fillId="0" borderId="3" xfId="21" applyFont="1" applyBorder="1" applyAlignment="1">
      <alignment horizontal="center"/>
      <protection/>
    </xf>
    <xf numFmtId="0" fontId="6" fillId="0" borderId="0" xfId="21" applyFont="1" applyBorder="1" applyAlignment="1">
      <alignment horizontal="center"/>
      <protection/>
    </xf>
    <xf numFmtId="0" fontId="6" fillId="0" borderId="4" xfId="21" applyFont="1" applyBorder="1" applyAlignment="1">
      <alignment horizontal="center"/>
      <protection/>
    </xf>
    <xf numFmtId="0" fontId="6" fillId="0" borderId="2" xfId="21" applyFont="1" applyBorder="1" applyAlignment="1">
      <alignment horizontal="center"/>
      <protection/>
    </xf>
    <xf numFmtId="0" fontId="9" fillId="0" borderId="5" xfId="21" applyFont="1" applyBorder="1" applyAlignment="1">
      <alignment horizontal="center"/>
      <protection/>
    </xf>
    <xf numFmtId="0" fontId="11" fillId="0" borderId="5" xfId="21" applyFont="1" applyBorder="1" applyAlignment="1">
      <alignment horizontal="center"/>
      <protection/>
    </xf>
    <xf numFmtId="0" fontId="11" fillId="0" borderId="6" xfId="21" applyFont="1" applyBorder="1" applyAlignment="1">
      <alignment horizontal="center"/>
      <protection/>
    </xf>
    <xf numFmtId="0" fontId="11" fillId="0" borderId="7" xfId="21" applyFont="1" applyBorder="1" applyAlignment="1">
      <alignment horizontal="center"/>
      <protection/>
    </xf>
    <xf numFmtId="0" fontId="9" fillId="0" borderId="0" xfId="21" applyFont="1" applyAlignment="1">
      <alignment horizontal="center"/>
      <protection/>
    </xf>
    <xf numFmtId="0" fontId="5" fillId="2" borderId="5" xfId="21" applyFont="1" applyFill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11" fillId="0" borderId="8" xfId="21" applyFont="1" applyBorder="1" applyAlignment="1">
      <alignment vertical="center"/>
      <protection/>
    </xf>
    <xf numFmtId="0" fontId="9" fillId="0" borderId="8" xfId="21" applyFont="1" applyBorder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6" fillId="0" borderId="5" xfId="21" applyFont="1" applyBorder="1" applyAlignment="1">
      <alignment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5" xfId="21" applyFont="1" applyBorder="1" applyAlignment="1">
      <alignment vertical="center"/>
      <protection/>
    </xf>
    <xf numFmtId="0" fontId="11" fillId="0" borderId="0" xfId="21" applyFont="1">
      <alignment/>
      <protection/>
    </xf>
    <xf numFmtId="3" fontId="11" fillId="0" borderId="9" xfId="21" applyNumberFormat="1" applyFont="1" applyBorder="1" applyAlignment="1">
      <alignment vertical="center"/>
      <protection/>
    </xf>
    <xf numFmtId="3" fontId="11" fillId="0" borderId="10" xfId="21" applyNumberFormat="1" applyFont="1" applyBorder="1" applyAlignment="1">
      <alignment vertical="center"/>
      <protection/>
    </xf>
    <xf numFmtId="3" fontId="6" fillId="0" borderId="6" xfId="21" applyNumberFormat="1" applyFont="1" applyBorder="1" applyAlignment="1">
      <alignment vertical="center"/>
      <protection/>
    </xf>
    <xf numFmtId="3" fontId="6" fillId="0" borderId="11" xfId="21" applyNumberFormat="1" applyFont="1" applyBorder="1" applyAlignment="1">
      <alignment vertical="center"/>
      <protection/>
    </xf>
    <xf numFmtId="3" fontId="6" fillId="0" borderId="12" xfId="21" applyNumberFormat="1" applyFont="1" applyBorder="1" applyAlignment="1">
      <alignment vertical="center"/>
      <protection/>
    </xf>
    <xf numFmtId="3" fontId="6" fillId="0" borderId="13" xfId="21" applyNumberFormat="1" applyFont="1" applyBorder="1" applyAlignment="1">
      <alignment vertical="center"/>
      <protection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right"/>
    </xf>
    <xf numFmtId="3" fontId="4" fillId="0" borderId="0" xfId="21" applyNumberFormat="1" applyFont="1" applyAlignment="1">
      <alignment vertical="center"/>
      <protection/>
    </xf>
    <xf numFmtId="0" fontId="9" fillId="0" borderId="0" xfId="21" applyFont="1" applyBorder="1" applyAlignment="1">
      <alignment vertical="center"/>
      <protection/>
    </xf>
    <xf numFmtId="0" fontId="11" fillId="0" borderId="0" xfId="21" applyFont="1" applyBorder="1" applyAlignment="1">
      <alignment vertical="center"/>
      <protection/>
    </xf>
    <xf numFmtId="3" fontId="11" fillId="0" borderId="4" xfId="21" applyNumberFormat="1" applyFont="1" applyBorder="1" applyAlignment="1">
      <alignment vertical="center"/>
      <protection/>
    </xf>
    <xf numFmtId="3" fontId="11" fillId="0" borderId="14" xfId="21" applyNumberFormat="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3" fontId="9" fillId="0" borderId="9" xfId="21" applyNumberFormat="1" applyFont="1" applyBorder="1" applyAlignment="1">
      <alignment vertical="center"/>
      <protection/>
    </xf>
    <xf numFmtId="3" fontId="9" fillId="0" borderId="10" xfId="21" applyNumberFormat="1" applyFont="1" applyBorder="1" applyAlignment="1">
      <alignment vertical="center"/>
      <protection/>
    </xf>
    <xf numFmtId="3" fontId="11" fillId="0" borderId="15" xfId="21" applyNumberFormat="1" applyFont="1" applyBorder="1" applyAlignment="1">
      <alignment vertical="center"/>
      <protection/>
    </xf>
    <xf numFmtId="3" fontId="9" fillId="0" borderId="15" xfId="21" applyNumberFormat="1" applyFont="1" applyBorder="1" applyAlignment="1">
      <alignment vertical="center"/>
      <protection/>
    </xf>
    <xf numFmtId="3" fontId="11" fillId="0" borderId="16" xfId="21" applyNumberFormat="1" applyFont="1" applyBorder="1" applyAlignment="1">
      <alignment vertical="center"/>
      <protection/>
    </xf>
    <xf numFmtId="3" fontId="6" fillId="0" borderId="17" xfId="21" applyNumberFormat="1" applyFont="1" applyBorder="1" applyAlignment="1">
      <alignment vertical="center"/>
      <protection/>
    </xf>
    <xf numFmtId="3" fontId="6" fillId="0" borderId="18" xfId="21" applyNumberFormat="1" applyFont="1" applyBorder="1" applyAlignment="1">
      <alignment vertical="center"/>
      <protection/>
    </xf>
    <xf numFmtId="0" fontId="12" fillId="0" borderId="0" xfId="0" applyFont="1" applyAlignment="1">
      <alignment horizontal="right"/>
    </xf>
    <xf numFmtId="3" fontId="6" fillId="0" borderId="0" xfId="21" applyNumberFormat="1" applyFont="1" applyBorder="1" applyAlignment="1">
      <alignment vertical="center"/>
      <protection/>
    </xf>
    <xf numFmtId="3" fontId="6" fillId="0" borderId="16" xfId="21" applyNumberFormat="1" applyFont="1" applyBorder="1" applyAlignment="1">
      <alignment vertical="center"/>
      <protection/>
    </xf>
    <xf numFmtId="3" fontId="6" fillId="0" borderId="4" xfId="21" applyNumberFormat="1" applyFont="1" applyBorder="1" applyAlignment="1">
      <alignment vertical="center"/>
      <protection/>
    </xf>
    <xf numFmtId="3" fontId="6" fillId="0" borderId="14" xfId="21" applyNumberFormat="1" applyFont="1" applyBorder="1" applyAlignment="1">
      <alignment vertical="center"/>
      <protection/>
    </xf>
    <xf numFmtId="0" fontId="6" fillId="0" borderId="19" xfId="21" applyFont="1" applyBorder="1" applyAlignment="1">
      <alignment horizontal="center"/>
      <protection/>
    </xf>
    <xf numFmtId="0" fontId="11" fillId="0" borderId="20" xfId="21" applyFont="1" applyBorder="1" applyAlignment="1">
      <alignment horizontal="center"/>
      <protection/>
    </xf>
    <xf numFmtId="3" fontId="6" fillId="0" borderId="19" xfId="21" applyNumberFormat="1" applyFont="1" applyBorder="1" applyAlignment="1">
      <alignment vertical="center"/>
      <protection/>
    </xf>
    <xf numFmtId="3" fontId="11" fillId="0" borderId="21" xfId="21" applyNumberFormat="1" applyFont="1" applyBorder="1" applyAlignment="1">
      <alignment vertical="center"/>
      <protection/>
    </xf>
    <xf numFmtId="3" fontId="9" fillId="0" borderId="21" xfId="21" applyNumberFormat="1" applyFont="1" applyBorder="1" applyAlignment="1">
      <alignment vertical="center"/>
      <protection/>
    </xf>
    <xf numFmtId="3" fontId="11" fillId="0" borderId="19" xfId="21" applyNumberFormat="1" applyFont="1" applyBorder="1" applyAlignment="1">
      <alignment vertical="center"/>
      <protection/>
    </xf>
    <xf numFmtId="3" fontId="6" fillId="0" borderId="20" xfId="21" applyNumberFormat="1" applyFont="1" applyBorder="1" applyAlignment="1">
      <alignment vertical="center"/>
      <protection/>
    </xf>
    <xf numFmtId="3" fontId="6" fillId="0" borderId="22" xfId="21" applyNumberFormat="1" applyFont="1" applyBorder="1" applyAlignment="1">
      <alignment vertical="center"/>
      <protection/>
    </xf>
    <xf numFmtId="0" fontId="4" fillId="0" borderId="18" xfId="21" applyFont="1" applyBorder="1">
      <alignment/>
      <protection/>
    </xf>
    <xf numFmtId="0" fontId="6" fillId="0" borderId="23" xfId="21" applyFont="1" applyBorder="1" applyAlignment="1">
      <alignment horizontal="center"/>
      <protection/>
    </xf>
    <xf numFmtId="3" fontId="7" fillId="2" borderId="20" xfId="21" applyNumberFormat="1" applyFont="1" applyFill="1" applyBorder="1">
      <alignment/>
      <protection/>
    </xf>
    <xf numFmtId="3" fontId="7" fillId="2" borderId="17" xfId="21" applyNumberFormat="1" applyFont="1" applyFill="1" applyBorder="1">
      <alignment/>
      <protection/>
    </xf>
    <xf numFmtId="3" fontId="7" fillId="2" borderId="6" xfId="21" applyNumberFormat="1" applyFont="1" applyFill="1" applyBorder="1">
      <alignment/>
      <protection/>
    </xf>
    <xf numFmtId="3" fontId="7" fillId="2" borderId="7" xfId="21" applyNumberFormat="1" applyFont="1" applyFill="1" applyBorder="1">
      <alignment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6" xfId="21" applyFont="1" applyBorder="1">
      <alignment/>
      <protection/>
    </xf>
    <xf numFmtId="0" fontId="6" fillId="0" borderId="27" xfId="21" applyFont="1" applyBorder="1" applyAlignment="1">
      <alignment horizontal="center"/>
      <protection/>
    </xf>
    <xf numFmtId="0" fontId="4" fillId="0" borderId="28" xfId="21" applyFont="1" applyBorder="1">
      <alignment/>
      <protection/>
    </xf>
    <xf numFmtId="0" fontId="6" fillId="0" borderId="29" xfId="21" applyFont="1" applyBorder="1" applyAlignment="1">
      <alignment horizontal="center"/>
      <protection/>
    </xf>
    <xf numFmtId="0" fontId="9" fillId="0" borderId="30" xfId="21" applyFont="1" applyBorder="1" applyAlignment="1">
      <alignment horizontal="center"/>
      <protection/>
    </xf>
    <xf numFmtId="0" fontId="11" fillId="0" borderId="31" xfId="21" applyFont="1" applyBorder="1" applyAlignment="1">
      <alignment horizontal="center"/>
      <protection/>
    </xf>
    <xf numFmtId="0" fontId="5" fillId="2" borderId="30" xfId="21" applyFont="1" applyFill="1" applyBorder="1" applyAlignment="1">
      <alignment horizontal="center" vertical="center"/>
      <protection/>
    </xf>
    <xf numFmtId="3" fontId="7" fillId="2" borderId="31" xfId="21" applyNumberFormat="1" applyFont="1" applyFill="1" applyBorder="1">
      <alignment/>
      <protection/>
    </xf>
    <xf numFmtId="0" fontId="4" fillId="0" borderId="32" xfId="21" applyFont="1" applyBorder="1" applyAlignment="1">
      <alignment horizontal="center" vertical="center"/>
      <protection/>
    </xf>
    <xf numFmtId="3" fontId="6" fillId="0" borderId="29" xfId="21" applyNumberFormat="1" applyFont="1" applyBorder="1" applyAlignment="1">
      <alignment vertical="center"/>
      <protection/>
    </xf>
    <xf numFmtId="0" fontId="9" fillId="0" borderId="33" xfId="21" applyFont="1" applyBorder="1" applyAlignment="1">
      <alignment horizontal="center" vertical="center"/>
      <protection/>
    </xf>
    <xf numFmtId="3" fontId="11" fillId="0" borderId="34" xfId="21" applyNumberFormat="1" applyFont="1" applyBorder="1" applyAlignment="1">
      <alignment vertical="center"/>
      <protection/>
    </xf>
    <xf numFmtId="3" fontId="9" fillId="0" borderId="34" xfId="21" applyNumberFormat="1" applyFont="1" applyBorder="1" applyAlignment="1">
      <alignment vertical="center"/>
      <protection/>
    </xf>
    <xf numFmtId="0" fontId="9" fillId="0" borderId="32" xfId="21" applyFont="1" applyBorder="1" applyAlignment="1">
      <alignment horizontal="center" vertical="center"/>
      <protection/>
    </xf>
    <xf numFmtId="3" fontId="11" fillId="0" borderId="29" xfId="21" applyNumberFormat="1" applyFont="1" applyBorder="1" applyAlignment="1">
      <alignment vertical="center"/>
      <protection/>
    </xf>
    <xf numFmtId="0" fontId="4" fillId="0" borderId="30" xfId="21" applyFont="1" applyBorder="1" applyAlignment="1">
      <alignment horizontal="center" vertical="center"/>
      <protection/>
    </xf>
    <xf numFmtId="3" fontId="6" fillId="0" borderId="31" xfId="21" applyNumberFormat="1" applyFont="1" applyBorder="1" applyAlignment="1">
      <alignment vertical="center"/>
      <protection/>
    </xf>
    <xf numFmtId="3" fontId="6" fillId="0" borderId="35" xfId="21" applyNumberFormat="1" applyFont="1" applyBorder="1" applyAlignment="1">
      <alignment vertical="center"/>
      <protection/>
    </xf>
    <xf numFmtId="0" fontId="4" fillId="0" borderId="36" xfId="21" applyFont="1" applyBorder="1" applyAlignment="1">
      <alignment horizontal="center" vertical="center"/>
      <protection/>
    </xf>
    <xf numFmtId="0" fontId="4" fillId="0" borderId="37" xfId="21" applyFont="1" applyBorder="1" applyAlignment="1">
      <alignment vertical="center"/>
      <protection/>
    </xf>
    <xf numFmtId="3" fontId="4" fillId="0" borderId="38" xfId="21" applyNumberFormat="1" applyFont="1" applyBorder="1" applyAlignment="1">
      <alignment vertical="center"/>
      <protection/>
    </xf>
    <xf numFmtId="3" fontId="4" fillId="0" borderId="39" xfId="21" applyNumberFormat="1" applyFont="1" applyBorder="1" applyAlignment="1">
      <alignment vertical="center"/>
      <protection/>
    </xf>
    <xf numFmtId="3" fontId="4" fillId="0" borderId="40" xfId="21" applyNumberFormat="1" applyFont="1" applyBorder="1" applyAlignment="1">
      <alignment vertical="center"/>
      <protection/>
    </xf>
    <xf numFmtId="3" fontId="4" fillId="0" borderId="41" xfId="21" applyNumberFormat="1" applyFont="1" applyBorder="1" applyAlignment="1">
      <alignment vertical="center"/>
      <protection/>
    </xf>
    <xf numFmtId="3" fontId="4" fillId="0" borderId="42" xfId="21" applyNumberFormat="1" applyFont="1" applyBorder="1" applyAlignment="1">
      <alignment vertical="center"/>
      <protection/>
    </xf>
    <xf numFmtId="0" fontId="0" fillId="0" borderId="43" xfId="0" applyBorder="1" applyAlignment="1">
      <alignment/>
    </xf>
    <xf numFmtId="0" fontId="7" fillId="0" borderId="32" xfId="21" applyFont="1" applyBorder="1" applyAlignment="1">
      <alignment horizontal="center"/>
      <protection/>
    </xf>
    <xf numFmtId="0" fontId="7" fillId="0" borderId="44" xfId="21" applyFont="1" applyBorder="1" applyAlignment="1">
      <alignment horizontal="center"/>
      <protection/>
    </xf>
    <xf numFmtId="0" fontId="10" fillId="0" borderId="30" xfId="21" applyFont="1" applyBorder="1" applyAlignment="1">
      <alignment horizontal="center"/>
      <protection/>
    </xf>
    <xf numFmtId="3" fontId="7" fillId="2" borderId="30" xfId="21" applyNumberFormat="1" applyFont="1" applyFill="1" applyBorder="1">
      <alignment/>
      <protection/>
    </xf>
    <xf numFmtId="3" fontId="7" fillId="0" borderId="45" xfId="21" applyNumberFormat="1" applyFont="1" applyFill="1" applyBorder="1">
      <alignment/>
      <protection/>
    </xf>
    <xf numFmtId="3" fontId="6" fillId="0" borderId="32" xfId="21" applyNumberFormat="1" applyFont="1" applyBorder="1" applyAlignment="1">
      <alignment vertical="center"/>
      <protection/>
    </xf>
    <xf numFmtId="3" fontId="10" fillId="0" borderId="33" xfId="21" applyNumberFormat="1" applyFont="1" applyBorder="1" applyAlignment="1">
      <alignment vertical="center"/>
      <protection/>
    </xf>
    <xf numFmtId="3" fontId="20" fillId="0" borderId="46" xfId="21" applyNumberFormat="1" applyFont="1" applyBorder="1" applyAlignment="1">
      <alignment vertical="center"/>
      <protection/>
    </xf>
    <xf numFmtId="3" fontId="7" fillId="0" borderId="30" xfId="21" applyNumberFormat="1" applyFont="1" applyBorder="1" applyAlignment="1">
      <alignment vertical="center"/>
      <protection/>
    </xf>
    <xf numFmtId="3" fontId="7" fillId="0" borderId="44" xfId="21" applyNumberFormat="1" applyFont="1" applyBorder="1" applyAlignment="1">
      <alignment vertical="center"/>
      <protection/>
    </xf>
    <xf numFmtId="3" fontId="7" fillId="0" borderId="36" xfId="21" applyNumberFormat="1" applyFont="1" applyBorder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2" fillId="0" borderId="0" xfId="21" applyFont="1" applyAlignment="1">
      <alignment vertical="center"/>
      <protection/>
    </xf>
    <xf numFmtId="3" fontId="21" fillId="0" borderId="0" xfId="21" applyNumberFormat="1" applyFont="1">
      <alignment/>
      <protection/>
    </xf>
    <xf numFmtId="0" fontId="15" fillId="0" borderId="0" xfId="0" applyFont="1" applyFill="1" applyAlignment="1">
      <alignment/>
    </xf>
    <xf numFmtId="3" fontId="6" fillId="0" borderId="0" xfId="21" applyNumberFormat="1" applyFont="1">
      <alignment/>
      <protection/>
    </xf>
    <xf numFmtId="0" fontId="23" fillId="0" borderId="0" xfId="21" applyFont="1">
      <alignment/>
      <protection/>
    </xf>
    <xf numFmtId="0" fontId="2" fillId="0" borderId="0" xfId="20">
      <alignment/>
      <protection/>
    </xf>
    <xf numFmtId="0" fontId="25" fillId="0" borderId="0" xfId="20" applyFont="1">
      <alignment/>
      <protection/>
    </xf>
    <xf numFmtId="0" fontId="2" fillId="0" borderId="20" xfId="20" applyFont="1" applyBorder="1" applyAlignment="1">
      <alignment horizontal="center"/>
      <protection/>
    </xf>
    <xf numFmtId="0" fontId="2" fillId="0" borderId="47" xfId="20" applyBorder="1">
      <alignment/>
      <protection/>
    </xf>
    <xf numFmtId="0" fontId="2" fillId="0" borderId="48" xfId="20" applyBorder="1">
      <alignment/>
      <protection/>
    </xf>
    <xf numFmtId="0" fontId="2" fillId="0" borderId="23" xfId="20" applyBorder="1">
      <alignment/>
      <protection/>
    </xf>
    <xf numFmtId="0" fontId="2" fillId="0" borderId="18" xfId="20" applyBorder="1" applyAlignment="1">
      <alignment horizontal="right"/>
      <protection/>
    </xf>
    <xf numFmtId="0" fontId="2" fillId="0" borderId="3" xfId="20" applyBorder="1">
      <alignment/>
      <protection/>
    </xf>
    <xf numFmtId="0" fontId="24" fillId="0" borderId="22" xfId="20" applyFont="1" applyBorder="1" applyAlignment="1">
      <alignment horizontal="center" vertical="center" wrapText="1"/>
      <protection/>
    </xf>
    <xf numFmtId="0" fontId="24" fillId="0" borderId="3" xfId="20" applyFont="1" applyBorder="1" applyAlignment="1">
      <alignment horizontal="center" vertical="center" wrapText="1"/>
      <protection/>
    </xf>
    <xf numFmtId="0" fontId="24" fillId="0" borderId="20" xfId="20" applyFont="1" applyBorder="1" applyAlignment="1">
      <alignment horizontal="center" vertical="center" wrapText="1"/>
      <protection/>
    </xf>
    <xf numFmtId="0" fontId="24" fillId="0" borderId="13" xfId="20" applyFont="1" applyBorder="1" applyAlignment="1">
      <alignment horizontal="center" vertical="center" wrapText="1"/>
      <protection/>
    </xf>
    <xf numFmtId="0" fontId="27" fillId="0" borderId="0" xfId="20" applyFont="1">
      <alignment/>
      <protection/>
    </xf>
    <xf numFmtId="0" fontId="28" fillId="0" borderId="18" xfId="20" applyFont="1" applyBorder="1" applyAlignment="1">
      <alignment horizontal="center"/>
      <protection/>
    </xf>
    <xf numFmtId="0" fontId="28" fillId="0" borderId="3" xfId="20" applyFont="1" applyBorder="1" applyAlignment="1">
      <alignment horizontal="center"/>
      <protection/>
    </xf>
    <xf numFmtId="0" fontId="28" fillId="0" borderId="22" xfId="20" applyFont="1" applyBorder="1" applyAlignment="1">
      <alignment horizontal="center"/>
      <protection/>
    </xf>
    <xf numFmtId="0" fontId="28" fillId="0" borderId="13" xfId="20" applyFont="1" applyBorder="1" applyAlignment="1">
      <alignment horizontal="center"/>
      <protection/>
    </xf>
    <xf numFmtId="0" fontId="28" fillId="0" borderId="0" xfId="20" applyFont="1" applyAlignment="1">
      <alignment horizontal="center"/>
      <protection/>
    </xf>
    <xf numFmtId="0" fontId="2" fillId="0" borderId="16" xfId="20" applyBorder="1">
      <alignment/>
      <protection/>
    </xf>
    <xf numFmtId="0" fontId="2" fillId="0" borderId="0" xfId="20" applyBorder="1">
      <alignment/>
      <protection/>
    </xf>
    <xf numFmtId="3" fontId="2" fillId="0" borderId="19" xfId="20" applyNumberFormat="1" applyBorder="1">
      <alignment/>
      <protection/>
    </xf>
    <xf numFmtId="3" fontId="2" fillId="0" borderId="16" xfId="20" applyNumberFormat="1" applyBorder="1">
      <alignment/>
      <protection/>
    </xf>
    <xf numFmtId="3" fontId="2" fillId="3" borderId="2" xfId="20" applyNumberFormat="1" applyFill="1" applyBorder="1">
      <alignment/>
      <protection/>
    </xf>
    <xf numFmtId="3" fontId="2" fillId="0" borderId="0" xfId="20" applyNumberFormat="1">
      <alignment/>
      <protection/>
    </xf>
    <xf numFmtId="0" fontId="2" fillId="0" borderId="15" xfId="20" applyBorder="1">
      <alignment/>
      <protection/>
    </xf>
    <xf numFmtId="0" fontId="2" fillId="0" borderId="8" xfId="20" applyBorder="1">
      <alignment/>
      <protection/>
    </xf>
    <xf numFmtId="3" fontId="2" fillId="0" borderId="21" xfId="20" applyNumberFormat="1" applyBorder="1">
      <alignment/>
      <protection/>
    </xf>
    <xf numFmtId="3" fontId="2" fillId="0" borderId="15" xfId="20" applyNumberFormat="1" applyBorder="1">
      <alignment/>
      <protection/>
    </xf>
    <xf numFmtId="3" fontId="2" fillId="3" borderId="21" xfId="20" applyNumberFormat="1" applyFill="1" applyBorder="1">
      <alignment/>
      <protection/>
    </xf>
    <xf numFmtId="0" fontId="29" fillId="0" borderId="15" xfId="20" applyFont="1" applyBorder="1">
      <alignment/>
      <protection/>
    </xf>
    <xf numFmtId="0" fontId="29" fillId="0" borderId="8" xfId="20" applyFont="1" applyBorder="1">
      <alignment/>
      <protection/>
    </xf>
    <xf numFmtId="3" fontId="29" fillId="0" borderId="21" xfId="20" applyNumberFormat="1" applyFont="1" applyBorder="1">
      <alignment/>
      <protection/>
    </xf>
    <xf numFmtId="3" fontId="29" fillId="3" borderId="21" xfId="20" applyNumberFormat="1" applyFont="1" applyFill="1" applyBorder="1">
      <alignment/>
      <protection/>
    </xf>
    <xf numFmtId="3" fontId="29" fillId="0" borderId="0" xfId="20" applyNumberFormat="1" applyFont="1">
      <alignment/>
      <protection/>
    </xf>
    <xf numFmtId="0" fontId="29" fillId="0" borderId="0" xfId="20" applyFont="1">
      <alignment/>
      <protection/>
    </xf>
    <xf numFmtId="0" fontId="2" fillId="0" borderId="8" xfId="20" applyFont="1" applyBorder="1">
      <alignment/>
      <protection/>
    </xf>
    <xf numFmtId="0" fontId="2" fillId="0" borderId="49" xfId="20" applyBorder="1">
      <alignment/>
      <protection/>
    </xf>
    <xf numFmtId="0" fontId="2" fillId="0" borderId="50" xfId="20" applyFont="1" applyBorder="1">
      <alignment/>
      <protection/>
    </xf>
    <xf numFmtId="3" fontId="2" fillId="0" borderId="51" xfId="20" applyNumberFormat="1" applyBorder="1">
      <alignment/>
      <protection/>
    </xf>
    <xf numFmtId="3" fontId="2" fillId="3" borderId="51" xfId="20" applyNumberFormat="1" applyFill="1" applyBorder="1">
      <alignment/>
      <protection/>
    </xf>
    <xf numFmtId="0" fontId="2" fillId="0" borderId="17" xfId="20" applyBorder="1" applyAlignment="1">
      <alignment horizontal="right"/>
      <protection/>
    </xf>
    <xf numFmtId="0" fontId="2" fillId="0" borderId="5" xfId="20" applyBorder="1">
      <alignment/>
      <protection/>
    </xf>
    <xf numFmtId="3" fontId="2" fillId="0" borderId="20" xfId="20" applyNumberFormat="1" applyBorder="1">
      <alignment/>
      <protection/>
    </xf>
    <xf numFmtId="3" fontId="2" fillId="0" borderId="17" xfId="20" applyNumberFormat="1" applyBorder="1">
      <alignment/>
      <protection/>
    </xf>
    <xf numFmtId="3" fontId="2" fillId="3" borderId="20" xfId="20" applyNumberFormat="1" applyFill="1" applyBorder="1">
      <alignment/>
      <protection/>
    </xf>
    <xf numFmtId="0" fontId="31" fillId="0" borderId="0" xfId="20" applyFont="1">
      <alignment/>
      <protection/>
    </xf>
    <xf numFmtId="0" fontId="32" fillId="0" borderId="0" xfId="20" applyFont="1" applyFill="1" applyBorder="1">
      <alignment/>
      <protection/>
    </xf>
    <xf numFmtId="0" fontId="32" fillId="0" borderId="0" xfId="20" applyFont="1">
      <alignment/>
      <protection/>
    </xf>
    <xf numFmtId="0" fontId="33" fillId="0" borderId="0" xfId="20" applyFont="1">
      <alignment/>
      <protection/>
    </xf>
    <xf numFmtId="3" fontId="33" fillId="0" borderId="0" xfId="20" applyNumberFormat="1" applyFont="1">
      <alignment/>
      <protection/>
    </xf>
    <xf numFmtId="167" fontId="0" fillId="0" borderId="0" xfId="0" applyNumberFormat="1" applyAlignment="1">
      <alignment/>
    </xf>
    <xf numFmtId="49" fontId="0" fillId="0" borderId="0" xfId="0" applyNumberFormat="1" applyAlignment="1">
      <alignment/>
    </xf>
    <xf numFmtId="167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3" fontId="6" fillId="3" borderId="0" xfId="21" applyNumberFormat="1" applyFont="1" applyFill="1">
      <alignment/>
      <protection/>
    </xf>
    <xf numFmtId="0" fontId="6" fillId="0" borderId="0" xfId="21" applyFont="1" applyFill="1">
      <alignment/>
      <protection/>
    </xf>
    <xf numFmtId="3" fontId="6" fillId="0" borderId="0" xfId="21" applyNumberFormat="1" applyFont="1" applyFill="1">
      <alignment/>
      <protection/>
    </xf>
    <xf numFmtId="3" fontId="37" fillId="0" borderId="0" xfId="21" applyNumberFormat="1" applyFont="1" applyFill="1">
      <alignment/>
      <protection/>
    </xf>
    <xf numFmtId="3" fontId="6" fillId="0" borderId="11" xfId="21" applyNumberFormat="1" applyFont="1" applyFill="1" applyBorder="1" applyAlignment="1">
      <alignment vertical="center"/>
      <protection/>
    </xf>
    <xf numFmtId="3" fontId="11" fillId="0" borderId="0" xfId="21" applyNumberFormat="1" applyFont="1">
      <alignment/>
      <protection/>
    </xf>
    <xf numFmtId="3" fontId="6" fillId="0" borderId="6" xfId="21" applyNumberFormat="1" applyFont="1" applyFill="1" applyBorder="1" applyAlignment="1">
      <alignment vertical="center"/>
      <protection/>
    </xf>
    <xf numFmtId="3" fontId="38" fillId="0" borderId="3" xfId="21" applyNumberFormat="1" applyFont="1" applyBorder="1">
      <alignment/>
      <protection/>
    </xf>
    <xf numFmtId="0" fontId="38" fillId="0" borderId="3" xfId="21" applyFont="1" applyBorder="1">
      <alignment/>
      <protection/>
    </xf>
    <xf numFmtId="0" fontId="39" fillId="0" borderId="20" xfId="21" applyFont="1" applyBorder="1" applyAlignment="1">
      <alignment horizontal="center" vertical="center"/>
      <protection/>
    </xf>
    <xf numFmtId="0" fontId="39" fillId="0" borderId="5" xfId="21" applyFont="1" applyBorder="1" applyAlignment="1">
      <alignment vertical="center"/>
      <protection/>
    </xf>
    <xf numFmtId="3" fontId="40" fillId="0" borderId="30" xfId="21" applyNumberFormat="1" applyFont="1" applyBorder="1" applyAlignment="1">
      <alignment vertical="center"/>
      <protection/>
    </xf>
    <xf numFmtId="3" fontId="39" fillId="0" borderId="17" xfId="21" applyNumberFormat="1" applyFont="1" applyFill="1" applyBorder="1" applyAlignment="1">
      <alignment vertical="center"/>
      <protection/>
    </xf>
    <xf numFmtId="3" fontId="39" fillId="0" borderId="6" xfId="21" applyNumberFormat="1" applyFont="1" applyBorder="1" applyAlignment="1">
      <alignment vertical="center"/>
      <protection/>
    </xf>
    <xf numFmtId="3" fontId="39" fillId="0" borderId="7" xfId="21" applyNumberFormat="1" applyFont="1" applyBorder="1" applyAlignment="1">
      <alignment vertical="center"/>
      <protection/>
    </xf>
    <xf numFmtId="3" fontId="39" fillId="0" borderId="20" xfId="21" applyNumberFormat="1" applyFont="1" applyBorder="1" applyAlignment="1">
      <alignment vertical="center"/>
      <protection/>
    </xf>
    <xf numFmtId="3" fontId="39" fillId="0" borderId="17" xfId="21" applyNumberFormat="1" applyFont="1" applyBorder="1" applyAlignment="1">
      <alignment vertical="center"/>
      <protection/>
    </xf>
    <xf numFmtId="0" fontId="39" fillId="0" borderId="0" xfId="21" applyFont="1">
      <alignment/>
      <protection/>
    </xf>
    <xf numFmtId="0" fontId="11" fillId="0" borderId="0" xfId="21" applyFont="1" applyFill="1">
      <alignment/>
      <protection/>
    </xf>
    <xf numFmtId="3" fontId="6" fillId="0" borderId="13" xfId="21" applyNumberFormat="1" applyFont="1" applyFill="1" applyBorder="1" applyAlignment="1">
      <alignment vertical="center"/>
      <protection/>
    </xf>
    <xf numFmtId="3" fontId="21" fillId="0" borderId="9" xfId="21" applyNumberFormat="1" applyFont="1" applyBorder="1" applyAlignment="1">
      <alignment vertical="center"/>
      <protection/>
    </xf>
    <xf numFmtId="3" fontId="11" fillId="0" borderId="10" xfId="21" applyNumberFormat="1" applyFont="1" applyFill="1" applyBorder="1" applyAlignment="1">
      <alignment vertical="center"/>
      <protection/>
    </xf>
    <xf numFmtId="0" fontId="18" fillId="0" borderId="0" xfId="0" applyFont="1" applyAlignment="1">
      <alignment horizontal="center"/>
    </xf>
    <xf numFmtId="3" fontId="9" fillId="0" borderId="0" xfId="21" applyNumberFormat="1" applyFont="1" applyAlignment="1">
      <alignment vertical="center"/>
      <protection/>
    </xf>
    <xf numFmtId="3" fontId="6" fillId="0" borderId="17" xfId="21" applyNumberFormat="1" applyFont="1" applyFill="1" applyBorder="1" applyAlignment="1">
      <alignment vertical="center"/>
      <protection/>
    </xf>
    <xf numFmtId="0" fontId="24" fillId="4" borderId="20" xfId="20" applyFont="1" applyFill="1" applyBorder="1" applyAlignment="1">
      <alignment horizontal="center" vertical="center" wrapText="1"/>
      <protection/>
    </xf>
    <xf numFmtId="0" fontId="28" fillId="4" borderId="22" xfId="20" applyFont="1" applyFill="1" applyBorder="1" applyAlignment="1">
      <alignment horizontal="center"/>
      <protection/>
    </xf>
    <xf numFmtId="3" fontId="2" fillId="4" borderId="19" xfId="20" applyNumberFormat="1" applyFill="1" applyBorder="1">
      <alignment/>
      <protection/>
    </xf>
    <xf numFmtId="3" fontId="2" fillId="4" borderId="21" xfId="20" applyNumberFormat="1" applyFill="1" applyBorder="1">
      <alignment/>
      <protection/>
    </xf>
    <xf numFmtId="3" fontId="29" fillId="4" borderId="21" xfId="20" applyNumberFormat="1" applyFont="1" applyFill="1" applyBorder="1">
      <alignment/>
      <protection/>
    </xf>
    <xf numFmtId="3" fontId="2" fillId="4" borderId="51" xfId="20" applyNumberFormat="1" applyFill="1" applyBorder="1">
      <alignment/>
      <protection/>
    </xf>
    <xf numFmtId="3" fontId="2" fillId="4" borderId="17" xfId="20" applyNumberFormat="1" applyFill="1" applyBorder="1">
      <alignment/>
      <protection/>
    </xf>
    <xf numFmtId="0" fontId="2" fillId="0" borderId="0" xfId="20" applyFont="1">
      <alignment/>
      <protection/>
    </xf>
    <xf numFmtId="0" fontId="42" fillId="0" borderId="0" xfId="20" applyFont="1" applyAlignment="1">
      <alignment horizontal="center"/>
      <protection/>
    </xf>
    <xf numFmtId="3" fontId="26" fillId="0" borderId="15" xfId="20" applyNumberFormat="1" applyFont="1" applyBorder="1">
      <alignment/>
      <protection/>
    </xf>
    <xf numFmtId="3" fontId="29" fillId="5" borderId="15" xfId="20" applyNumberFormat="1" applyFont="1" applyFill="1" applyBorder="1">
      <alignment/>
      <protection/>
    </xf>
    <xf numFmtId="0" fontId="32" fillId="0" borderId="49" xfId="20" applyFont="1" applyBorder="1">
      <alignment/>
      <protection/>
    </xf>
    <xf numFmtId="0" fontId="32" fillId="0" borderId="50" xfId="20" applyFont="1" applyBorder="1">
      <alignment/>
      <protection/>
    </xf>
    <xf numFmtId="3" fontId="32" fillId="0" borderId="51" xfId="20" applyNumberFormat="1" applyFont="1" applyBorder="1">
      <alignment/>
      <protection/>
    </xf>
    <xf numFmtId="3" fontId="32" fillId="0" borderId="51" xfId="20" applyNumberFormat="1" applyFont="1" applyFill="1" applyBorder="1">
      <alignment/>
      <protection/>
    </xf>
    <xf numFmtId="3" fontId="32" fillId="4" borderId="51" xfId="20" applyNumberFormat="1" applyFont="1" applyFill="1" applyBorder="1">
      <alignment/>
      <protection/>
    </xf>
    <xf numFmtId="3" fontId="32" fillId="3" borderId="21" xfId="20" applyNumberFormat="1" applyFont="1" applyFill="1" applyBorder="1">
      <alignment/>
      <protection/>
    </xf>
    <xf numFmtId="3" fontId="32" fillId="0" borderId="0" xfId="20" applyNumberFormat="1" applyFont="1">
      <alignment/>
      <protection/>
    </xf>
    <xf numFmtId="0" fontId="44" fillId="0" borderId="0" xfId="20" applyFont="1">
      <alignment/>
      <protection/>
    </xf>
    <xf numFmtId="0" fontId="2" fillId="0" borderId="52" xfId="20" applyBorder="1" applyAlignment="1">
      <alignment horizontal="center"/>
      <protection/>
    </xf>
    <xf numFmtId="0" fontId="2" fillId="0" borderId="43" xfId="20" applyBorder="1">
      <alignment/>
      <protection/>
    </xf>
    <xf numFmtId="0" fontId="2" fillId="0" borderId="53" xfId="20" applyBorder="1" applyAlignment="1">
      <alignment horizontal="center"/>
      <protection/>
    </xf>
    <xf numFmtId="0" fontId="2" fillId="0" borderId="54" xfId="20" applyBorder="1" applyAlignment="1">
      <alignment horizontal="center"/>
      <protection/>
    </xf>
    <xf numFmtId="0" fontId="2" fillId="0" borderId="36" xfId="20" applyBorder="1" applyAlignment="1">
      <alignment horizontal="center"/>
      <protection/>
    </xf>
    <xf numFmtId="0" fontId="2" fillId="0" borderId="37" xfId="20" applyBorder="1">
      <alignment/>
      <protection/>
    </xf>
    <xf numFmtId="0" fontId="28" fillId="0" borderId="55" xfId="20" applyFont="1" applyBorder="1" applyAlignment="1">
      <alignment horizontal="center"/>
      <protection/>
    </xf>
    <xf numFmtId="0" fontId="28" fillId="0" borderId="36" xfId="20" applyFont="1" applyBorder="1" applyAlignment="1">
      <alignment horizontal="center"/>
      <protection/>
    </xf>
    <xf numFmtId="0" fontId="28" fillId="0" borderId="56" xfId="20" applyFont="1" applyBorder="1" applyAlignment="1">
      <alignment horizontal="center"/>
      <protection/>
    </xf>
    <xf numFmtId="0" fontId="2" fillId="0" borderId="32" xfId="20" applyBorder="1" applyAlignment="1">
      <alignment horizontal="center"/>
      <protection/>
    </xf>
    <xf numFmtId="0" fontId="2" fillId="0" borderId="0" xfId="20" applyFont="1" applyBorder="1">
      <alignment/>
      <protection/>
    </xf>
    <xf numFmtId="3" fontId="2" fillId="0" borderId="57" xfId="20" applyNumberFormat="1" applyBorder="1">
      <alignment/>
      <protection/>
    </xf>
    <xf numFmtId="3" fontId="2" fillId="0" borderId="32" xfId="20" applyNumberFormat="1" applyFill="1" applyBorder="1">
      <alignment/>
      <protection/>
    </xf>
    <xf numFmtId="3" fontId="2" fillId="0" borderId="58" xfId="20" applyNumberFormat="1" applyBorder="1">
      <alignment/>
      <protection/>
    </xf>
    <xf numFmtId="0" fontId="2" fillId="0" borderId="30" xfId="20" applyBorder="1" applyAlignment="1">
      <alignment horizontal="center"/>
      <protection/>
    </xf>
    <xf numFmtId="0" fontId="2" fillId="0" borderId="5" xfId="20" applyFont="1" applyBorder="1">
      <alignment/>
      <protection/>
    </xf>
    <xf numFmtId="3" fontId="2" fillId="0" borderId="59" xfId="20" applyNumberFormat="1" applyBorder="1">
      <alignment/>
      <protection/>
    </xf>
    <xf numFmtId="3" fontId="2" fillId="0" borderId="30" xfId="20" applyNumberFormat="1" applyFill="1" applyBorder="1">
      <alignment/>
      <protection/>
    </xf>
    <xf numFmtId="3" fontId="2" fillId="0" borderId="60" xfId="20" applyNumberFormat="1" applyBorder="1">
      <alignment/>
      <protection/>
    </xf>
    <xf numFmtId="0" fontId="2" fillId="0" borderId="61" xfId="20" applyBorder="1" applyAlignment="1">
      <alignment horizontal="center"/>
      <protection/>
    </xf>
    <xf numFmtId="0" fontId="2" fillId="0" borderId="48" xfId="20" applyFont="1" applyBorder="1">
      <alignment/>
      <protection/>
    </xf>
    <xf numFmtId="3" fontId="2" fillId="0" borderId="62" xfId="20" applyNumberFormat="1" applyFill="1" applyBorder="1">
      <alignment/>
      <protection/>
    </xf>
    <xf numFmtId="3" fontId="2" fillId="0" borderId="61" xfId="20" applyNumberFormat="1" applyBorder="1">
      <alignment/>
      <protection/>
    </xf>
    <xf numFmtId="3" fontId="2" fillId="0" borderId="63" xfId="20" applyNumberFormat="1" applyBorder="1">
      <alignment/>
      <protection/>
    </xf>
    <xf numFmtId="3" fontId="2" fillId="5" borderId="64" xfId="20" applyNumberFormat="1" applyFill="1" applyBorder="1">
      <alignment/>
      <protection/>
    </xf>
    <xf numFmtId="3" fontId="2" fillId="0" borderId="32" xfId="20" applyNumberFormat="1" applyBorder="1">
      <alignment/>
      <protection/>
    </xf>
    <xf numFmtId="3" fontId="45" fillId="0" borderId="58" xfId="20" applyNumberFormat="1" applyFont="1" applyBorder="1">
      <alignment/>
      <protection/>
    </xf>
    <xf numFmtId="0" fontId="2" fillId="0" borderId="0" xfId="20" applyFont="1" applyFill="1" applyAlignment="1">
      <alignment horizontal="center"/>
      <protection/>
    </xf>
    <xf numFmtId="0" fontId="2" fillId="3" borderId="65" xfId="20" applyFill="1" applyBorder="1" applyAlignment="1">
      <alignment horizontal="center"/>
      <protection/>
    </xf>
    <xf numFmtId="0" fontId="2" fillId="3" borderId="66" xfId="20" applyFill="1" applyBorder="1">
      <alignment/>
      <protection/>
    </xf>
    <xf numFmtId="3" fontId="2" fillId="3" borderId="67" xfId="20" applyNumberFormat="1" applyFill="1" applyBorder="1">
      <alignment/>
      <protection/>
    </xf>
    <xf numFmtId="3" fontId="2" fillId="3" borderId="65" xfId="20" applyNumberFormat="1" applyFill="1" applyBorder="1">
      <alignment/>
      <protection/>
    </xf>
    <xf numFmtId="3" fontId="2" fillId="3" borderId="68" xfId="20" applyNumberFormat="1" applyFill="1" applyBorder="1">
      <alignment/>
      <protection/>
    </xf>
    <xf numFmtId="167" fontId="46" fillId="0" borderId="0" xfId="0" applyNumberFormat="1" applyFont="1" applyFill="1" applyBorder="1" applyAlignment="1">
      <alignment/>
    </xf>
    <xf numFmtId="49" fontId="46" fillId="0" borderId="0" xfId="0" applyNumberFormat="1" applyFont="1" applyFill="1" applyBorder="1" applyAlignment="1">
      <alignment/>
    </xf>
    <xf numFmtId="167" fontId="46" fillId="0" borderId="0" xfId="0" applyNumberFormat="1" applyFont="1" applyFill="1" applyBorder="1" applyAlignment="1">
      <alignment wrapText="1"/>
    </xf>
    <xf numFmtId="167" fontId="15" fillId="0" borderId="0" xfId="0" applyNumberFormat="1" applyFont="1" applyFill="1" applyBorder="1" applyAlignment="1">
      <alignment/>
    </xf>
    <xf numFmtId="167" fontId="18" fillId="0" borderId="0" xfId="0" applyNumberFormat="1" applyFont="1" applyFill="1" applyBorder="1" applyAlignment="1">
      <alignment/>
    </xf>
    <xf numFmtId="167" fontId="41" fillId="0" borderId="0" xfId="0" applyNumberFormat="1" applyFont="1" applyFill="1" applyBorder="1" applyAlignment="1">
      <alignment/>
    </xf>
    <xf numFmtId="49" fontId="41" fillId="0" borderId="0" xfId="0" applyNumberFormat="1" applyFont="1" applyFill="1" applyBorder="1" applyAlignment="1">
      <alignment/>
    </xf>
    <xf numFmtId="167" fontId="41" fillId="0" borderId="0" xfId="0" applyNumberFormat="1" applyFont="1" applyFill="1" applyBorder="1" applyAlignment="1">
      <alignment wrapText="1"/>
    </xf>
    <xf numFmtId="167" fontId="35" fillId="0" borderId="0" xfId="0" applyNumberFormat="1" applyFont="1" applyFill="1" applyBorder="1" applyAlignment="1">
      <alignment/>
    </xf>
    <xf numFmtId="167" fontId="36" fillId="0" borderId="0" xfId="0" applyNumberFormat="1" applyFont="1" applyFill="1" applyBorder="1" applyAlignment="1">
      <alignment/>
    </xf>
    <xf numFmtId="167" fontId="41" fillId="0" borderId="0" xfId="0" applyNumberFormat="1" applyFont="1" applyFill="1" applyAlignment="1">
      <alignment/>
    </xf>
    <xf numFmtId="49" fontId="35" fillId="0" borderId="0" xfId="0" applyNumberFormat="1" applyFont="1" applyFill="1" applyAlignment="1">
      <alignment/>
    </xf>
    <xf numFmtId="167" fontId="35" fillId="0" borderId="0" xfId="0" applyNumberFormat="1" applyFont="1" applyFill="1" applyAlignment="1">
      <alignment wrapText="1"/>
    </xf>
    <xf numFmtId="167" fontId="35" fillId="0" borderId="0" xfId="0" applyNumberFormat="1" applyFont="1" applyFill="1" applyAlignment="1">
      <alignment/>
    </xf>
    <xf numFmtId="49" fontId="41" fillId="2" borderId="69" xfId="0" applyNumberFormat="1" applyFont="1" applyFill="1" applyBorder="1" applyAlignment="1">
      <alignment horizontal="center" wrapText="1"/>
    </xf>
    <xf numFmtId="167" fontId="41" fillId="2" borderId="69" xfId="0" applyNumberFormat="1" applyFont="1" applyFill="1" applyBorder="1" applyAlignment="1">
      <alignment wrapText="1"/>
    </xf>
    <xf numFmtId="167" fontId="41" fillId="2" borderId="69" xfId="0" applyNumberFormat="1" applyFont="1" applyFill="1" applyBorder="1" applyAlignment="1">
      <alignment/>
    </xf>
    <xf numFmtId="3" fontId="41" fillId="2" borderId="69" xfId="0" applyNumberFormat="1" applyFont="1" applyFill="1" applyBorder="1" applyAlignment="1">
      <alignment/>
    </xf>
    <xf numFmtId="3" fontId="47" fillId="2" borderId="69" xfId="0" applyNumberFormat="1" applyFont="1" applyFill="1" applyBorder="1" applyAlignment="1">
      <alignment/>
    </xf>
    <xf numFmtId="3" fontId="41" fillId="2" borderId="70" xfId="0" applyNumberFormat="1" applyFont="1" applyFill="1" applyBorder="1" applyAlignment="1">
      <alignment/>
    </xf>
    <xf numFmtId="49" fontId="41" fillId="2" borderId="9" xfId="0" applyNumberFormat="1" applyFont="1" applyFill="1" applyBorder="1" applyAlignment="1">
      <alignment horizontal="center" wrapText="1"/>
    </xf>
    <xf numFmtId="167" fontId="41" fillId="2" borderId="9" xfId="0" applyNumberFormat="1" applyFont="1" applyFill="1" applyBorder="1" applyAlignment="1">
      <alignment wrapText="1"/>
    </xf>
    <xf numFmtId="167" fontId="41" fillId="2" borderId="9" xfId="0" applyNumberFormat="1" applyFont="1" applyFill="1" applyBorder="1" applyAlignment="1">
      <alignment/>
    </xf>
    <xf numFmtId="3" fontId="41" fillId="2" borderId="9" xfId="0" applyNumberFormat="1" applyFont="1" applyFill="1" applyBorder="1" applyAlignment="1">
      <alignment/>
    </xf>
    <xf numFmtId="3" fontId="47" fillId="2" borderId="9" xfId="0" applyNumberFormat="1" applyFont="1" applyFill="1" applyBorder="1" applyAlignment="1">
      <alignment/>
    </xf>
    <xf numFmtId="1" fontId="41" fillId="2" borderId="9" xfId="0" applyNumberFormat="1" applyFont="1" applyFill="1" applyBorder="1" applyAlignment="1">
      <alignment horizontal="center"/>
    </xf>
    <xf numFmtId="1" fontId="41" fillId="2" borderId="71" xfId="0" applyNumberFormat="1" applyFont="1" applyFill="1" applyBorder="1" applyAlignment="1">
      <alignment horizontal="center"/>
    </xf>
    <xf numFmtId="49" fontId="41" fillId="2" borderId="9" xfId="0" applyNumberFormat="1" applyFont="1" applyFill="1" applyBorder="1" applyAlignment="1">
      <alignment horizontal="center" vertical="center" wrapText="1"/>
    </xf>
    <xf numFmtId="167" fontId="41" fillId="2" borderId="9" xfId="0" applyNumberFormat="1" applyFont="1" applyFill="1" applyBorder="1" applyAlignment="1">
      <alignment horizontal="center" vertical="center" wrapText="1"/>
    </xf>
    <xf numFmtId="167" fontId="41" fillId="2" borderId="9" xfId="0" applyNumberFormat="1" applyFont="1" applyFill="1" applyBorder="1" applyAlignment="1">
      <alignment horizontal="center" vertical="center"/>
    </xf>
    <xf numFmtId="3" fontId="41" fillId="2" borderId="9" xfId="0" applyNumberFormat="1" applyFont="1" applyFill="1" applyBorder="1" applyAlignment="1">
      <alignment horizontal="center" vertical="center" wrapText="1"/>
    </xf>
    <xf numFmtId="3" fontId="47" fillId="2" borderId="9" xfId="0" applyNumberFormat="1" applyFont="1" applyFill="1" applyBorder="1" applyAlignment="1">
      <alignment horizontal="center" vertical="center" wrapText="1"/>
    </xf>
    <xf numFmtId="3" fontId="41" fillId="2" borderId="71" xfId="0" applyNumberFormat="1" applyFont="1" applyFill="1" applyBorder="1" applyAlignment="1">
      <alignment horizontal="center" vertical="center" wrapText="1"/>
    </xf>
    <xf numFmtId="167" fontId="41" fillId="0" borderId="0" xfId="0" applyNumberFormat="1" applyFont="1" applyFill="1" applyAlignment="1">
      <alignment vertical="center"/>
    </xf>
    <xf numFmtId="167" fontId="41" fillId="0" borderId="72" xfId="0" applyNumberFormat="1" applyFont="1" applyFill="1" applyBorder="1" applyAlignment="1">
      <alignment/>
    </xf>
    <xf numFmtId="49" fontId="35" fillId="0" borderId="9" xfId="0" applyNumberFormat="1" applyFont="1" applyFill="1" applyBorder="1" applyAlignment="1">
      <alignment/>
    </xf>
    <xf numFmtId="167" fontId="35" fillId="0" borderId="9" xfId="0" applyNumberFormat="1" applyFont="1" applyFill="1" applyBorder="1" applyAlignment="1">
      <alignment wrapText="1"/>
    </xf>
    <xf numFmtId="167" fontId="35" fillId="0" borderId="9" xfId="0" applyNumberFormat="1" applyFont="1" applyFill="1" applyBorder="1" applyAlignment="1">
      <alignment/>
    </xf>
    <xf numFmtId="3" fontId="35" fillId="0" borderId="9" xfId="0" applyNumberFormat="1" applyFont="1" applyFill="1" applyBorder="1" applyAlignment="1">
      <alignment/>
    </xf>
    <xf numFmtId="3" fontId="36" fillId="0" borderId="9" xfId="0" applyNumberFormat="1" applyFont="1" applyFill="1" applyBorder="1" applyAlignment="1">
      <alignment/>
    </xf>
    <xf numFmtId="3" fontId="35" fillId="0" borderId="71" xfId="0" applyNumberFormat="1" applyFont="1" applyFill="1" applyBorder="1" applyAlignment="1">
      <alignment/>
    </xf>
    <xf numFmtId="167" fontId="41" fillId="0" borderId="73" xfId="0" applyNumberFormat="1" applyFont="1" applyFill="1" applyBorder="1" applyAlignment="1">
      <alignment/>
    </xf>
    <xf numFmtId="49" fontId="35" fillId="0" borderId="74" xfId="0" applyNumberFormat="1" applyFont="1" applyFill="1" applyBorder="1" applyAlignment="1">
      <alignment/>
    </xf>
    <xf numFmtId="167" fontId="35" fillId="0" borderId="74" xfId="0" applyNumberFormat="1" applyFont="1" applyFill="1" applyBorder="1" applyAlignment="1">
      <alignment wrapText="1"/>
    </xf>
    <xf numFmtId="167" fontId="35" fillId="0" borderId="74" xfId="0" applyNumberFormat="1" applyFont="1" applyFill="1" applyBorder="1" applyAlignment="1">
      <alignment/>
    </xf>
    <xf numFmtId="3" fontId="35" fillId="0" borderId="74" xfId="0" applyNumberFormat="1" applyFont="1" applyFill="1" applyBorder="1" applyAlignment="1">
      <alignment/>
    </xf>
    <xf numFmtId="3" fontId="36" fillId="0" borderId="74" xfId="0" applyNumberFormat="1" applyFont="1" applyFill="1" applyBorder="1" applyAlignment="1">
      <alignment/>
    </xf>
    <xf numFmtId="3" fontId="35" fillId="0" borderId="75" xfId="0" applyNumberFormat="1" applyFont="1" applyFill="1" applyBorder="1" applyAlignment="1">
      <alignment/>
    </xf>
    <xf numFmtId="167" fontId="41" fillId="3" borderId="76" xfId="0" applyNumberFormat="1" applyFont="1" applyFill="1" applyBorder="1" applyAlignment="1">
      <alignment/>
    </xf>
    <xf numFmtId="49" fontId="41" fillId="3" borderId="6" xfId="0" applyNumberFormat="1" applyFont="1" applyFill="1" applyBorder="1" applyAlignment="1">
      <alignment/>
    </xf>
    <xf numFmtId="167" fontId="41" fillId="3" borderId="6" xfId="0" applyNumberFormat="1" applyFont="1" applyFill="1" applyBorder="1" applyAlignment="1">
      <alignment wrapText="1"/>
    </xf>
    <xf numFmtId="167" fontId="41" fillId="3" borderId="6" xfId="0" applyNumberFormat="1" applyFont="1" applyFill="1" applyBorder="1" applyAlignment="1">
      <alignment/>
    </xf>
    <xf numFmtId="3" fontId="41" fillId="3" borderId="6" xfId="0" applyNumberFormat="1" applyFont="1" applyFill="1" applyBorder="1" applyAlignment="1">
      <alignment/>
    </xf>
    <xf numFmtId="3" fontId="47" fillId="3" borderId="6" xfId="0" applyNumberFormat="1" applyFont="1" applyFill="1" applyBorder="1" applyAlignment="1">
      <alignment/>
    </xf>
    <xf numFmtId="3" fontId="41" fillId="3" borderId="77" xfId="0" applyNumberFormat="1" applyFont="1" applyFill="1" applyBorder="1" applyAlignment="1">
      <alignment/>
    </xf>
    <xf numFmtId="167" fontId="41" fillId="0" borderId="78" xfId="0" applyNumberFormat="1" applyFont="1" applyFill="1" applyBorder="1" applyAlignment="1">
      <alignment/>
    </xf>
    <xf numFmtId="49" fontId="35" fillId="0" borderId="79" xfId="0" applyNumberFormat="1" applyFont="1" applyFill="1" applyBorder="1" applyAlignment="1">
      <alignment/>
    </xf>
    <xf numFmtId="167" fontId="35" fillId="0" borderId="79" xfId="0" applyNumberFormat="1" applyFont="1" applyFill="1" applyBorder="1" applyAlignment="1">
      <alignment wrapText="1"/>
    </xf>
    <xf numFmtId="167" fontId="35" fillId="0" borderId="79" xfId="0" applyNumberFormat="1" applyFont="1" applyFill="1" applyBorder="1" applyAlignment="1">
      <alignment/>
    </xf>
    <xf numFmtId="3" fontId="35" fillId="0" borderId="79" xfId="0" applyNumberFormat="1" applyFont="1" applyFill="1" applyBorder="1" applyAlignment="1">
      <alignment/>
    </xf>
    <xf numFmtId="3" fontId="36" fillId="0" borderId="79" xfId="0" applyNumberFormat="1" applyFont="1" applyFill="1" applyBorder="1" applyAlignment="1">
      <alignment/>
    </xf>
    <xf numFmtId="3" fontId="35" fillId="0" borderId="80" xfId="0" applyNumberFormat="1" applyFont="1" applyFill="1" applyBorder="1" applyAlignment="1">
      <alignment/>
    </xf>
    <xf numFmtId="3" fontId="36" fillId="0" borderId="71" xfId="0" applyNumberFormat="1" applyFont="1" applyFill="1" applyBorder="1" applyAlignment="1">
      <alignment/>
    </xf>
    <xf numFmtId="0" fontId="35" fillId="0" borderId="9" xfId="0" applyFont="1" applyFill="1" applyBorder="1" applyAlignment="1">
      <alignment wrapText="1"/>
    </xf>
    <xf numFmtId="0" fontId="35" fillId="0" borderId="74" xfId="0" applyFont="1" applyFill="1" applyBorder="1" applyAlignment="1">
      <alignment wrapText="1"/>
    </xf>
    <xf numFmtId="167" fontId="41" fillId="5" borderId="81" xfId="0" applyNumberFormat="1" applyFont="1" applyFill="1" applyBorder="1" applyAlignment="1">
      <alignment/>
    </xf>
    <xf numFmtId="49" fontId="41" fillId="5" borderId="82" xfId="0" applyNumberFormat="1" applyFont="1" applyFill="1" applyBorder="1" applyAlignment="1">
      <alignment/>
    </xf>
    <xf numFmtId="167" fontId="41" fillId="5" borderId="82" xfId="0" applyNumberFormat="1" applyFont="1" applyFill="1" applyBorder="1" applyAlignment="1">
      <alignment wrapText="1"/>
    </xf>
    <xf numFmtId="167" fontId="41" fillId="5" borderId="82" xfId="0" applyNumberFormat="1" applyFont="1" applyFill="1" applyBorder="1" applyAlignment="1">
      <alignment/>
    </xf>
    <xf numFmtId="3" fontId="41" fillId="5" borderId="82" xfId="0" applyNumberFormat="1" applyFont="1" applyFill="1" applyBorder="1" applyAlignment="1">
      <alignment/>
    </xf>
    <xf numFmtId="3" fontId="47" fillId="5" borderId="82" xfId="0" applyNumberFormat="1" applyFont="1" applyFill="1" applyBorder="1" applyAlignment="1">
      <alignment/>
    </xf>
    <xf numFmtId="3" fontId="41" fillId="5" borderId="83" xfId="0" applyNumberFormat="1" applyFont="1" applyFill="1" applyBorder="1" applyAlignment="1">
      <alignment/>
    </xf>
    <xf numFmtId="3" fontId="35" fillId="0" borderId="0" xfId="0" applyNumberFormat="1" applyFont="1" applyFill="1" applyAlignment="1">
      <alignment/>
    </xf>
    <xf numFmtId="3" fontId="36" fillId="0" borderId="0" xfId="0" applyNumberFormat="1" applyFont="1" applyFill="1" applyAlignment="1">
      <alignment/>
    </xf>
    <xf numFmtId="191" fontId="35" fillId="0" borderId="0" xfId="0" applyNumberFormat="1" applyFont="1" applyFill="1" applyAlignment="1">
      <alignment/>
    </xf>
    <xf numFmtId="167" fontId="41" fillId="0" borderId="0" xfId="0" applyNumberFormat="1" applyFont="1" applyAlignment="1">
      <alignment/>
    </xf>
    <xf numFmtId="49" fontId="35" fillId="0" borderId="0" xfId="0" applyNumberFormat="1" applyFont="1" applyAlignment="1">
      <alignment/>
    </xf>
    <xf numFmtId="167" fontId="35" fillId="0" borderId="0" xfId="0" applyNumberFormat="1" applyFont="1" applyAlignment="1">
      <alignment wrapText="1"/>
    </xf>
    <xf numFmtId="167" fontId="35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167" fontId="19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167" fontId="34" fillId="0" borderId="0" xfId="0" applyNumberFormat="1" applyFont="1" applyAlignment="1">
      <alignment/>
    </xf>
    <xf numFmtId="0" fontId="39" fillId="6" borderId="20" xfId="21" applyFont="1" applyFill="1" applyBorder="1" applyAlignment="1">
      <alignment horizontal="center" vertical="center"/>
      <protection/>
    </xf>
    <xf numFmtId="0" fontId="39" fillId="6" borderId="5" xfId="21" applyFont="1" applyFill="1" applyBorder="1" applyAlignment="1">
      <alignment vertical="center"/>
      <protection/>
    </xf>
    <xf numFmtId="3" fontId="40" fillId="6" borderId="30" xfId="21" applyNumberFormat="1" applyFont="1" applyFill="1" applyBorder="1" applyAlignment="1">
      <alignment vertical="center"/>
      <protection/>
    </xf>
    <xf numFmtId="3" fontId="39" fillId="6" borderId="17" xfId="21" applyNumberFormat="1" applyFont="1" applyFill="1" applyBorder="1" applyAlignment="1">
      <alignment vertical="center"/>
      <protection/>
    </xf>
    <xf numFmtId="3" fontId="39" fillId="6" borderId="6" xfId="21" applyNumberFormat="1" applyFont="1" applyFill="1" applyBorder="1" applyAlignment="1">
      <alignment vertical="center"/>
      <protection/>
    </xf>
    <xf numFmtId="3" fontId="39" fillId="6" borderId="7" xfId="21" applyNumberFormat="1" applyFont="1" applyFill="1" applyBorder="1" applyAlignment="1">
      <alignment vertical="center"/>
      <protection/>
    </xf>
    <xf numFmtId="3" fontId="39" fillId="6" borderId="20" xfId="21" applyNumberFormat="1" applyFont="1" applyFill="1" applyBorder="1" applyAlignment="1">
      <alignment vertical="center"/>
      <protection/>
    </xf>
    <xf numFmtId="3" fontId="39" fillId="0" borderId="7" xfId="21" applyNumberFormat="1" applyFont="1" applyFill="1" applyBorder="1" applyAlignment="1">
      <alignment vertical="center"/>
      <protection/>
    </xf>
    <xf numFmtId="0" fontId="38" fillId="0" borderId="0" xfId="21" applyFont="1" applyFill="1">
      <alignment/>
      <protection/>
    </xf>
    <xf numFmtId="3" fontId="38" fillId="0" borderId="0" xfId="21" applyNumberFormat="1" applyFont="1" applyFill="1">
      <alignment/>
      <protection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3" fontId="48" fillId="0" borderId="0" xfId="0" applyNumberFormat="1" applyFont="1" applyAlignment="1">
      <alignment/>
    </xf>
    <xf numFmtId="0" fontId="48" fillId="0" borderId="3" xfId="0" applyFont="1" applyBorder="1" applyAlignment="1">
      <alignment/>
    </xf>
    <xf numFmtId="3" fontId="48" fillId="0" borderId="3" xfId="0" applyNumberFormat="1" applyFont="1" applyBorder="1" applyAlignment="1">
      <alignment/>
    </xf>
    <xf numFmtId="3" fontId="6" fillId="0" borderId="0" xfId="21" applyNumberFormat="1" applyFont="1" applyBorder="1">
      <alignment/>
      <protection/>
    </xf>
    <xf numFmtId="3" fontId="37" fillId="0" borderId="0" xfId="21" applyNumberFormat="1" applyFont="1" applyBorder="1">
      <alignment/>
      <protection/>
    </xf>
    <xf numFmtId="3" fontId="11" fillId="0" borderId="0" xfId="21" applyNumberFormat="1" applyFont="1" applyBorder="1">
      <alignment/>
      <protection/>
    </xf>
    <xf numFmtId="3" fontId="23" fillId="0" borderId="0" xfId="21" applyNumberFormat="1" applyFont="1" applyFill="1" applyBorder="1">
      <alignment/>
      <protection/>
    </xf>
    <xf numFmtId="3" fontId="11" fillId="3" borderId="0" xfId="21" applyNumberFormat="1" applyFont="1" applyFill="1">
      <alignment/>
      <protection/>
    </xf>
    <xf numFmtId="3" fontId="11" fillId="3" borderId="9" xfId="21" applyNumberFormat="1" applyFont="1" applyFill="1" applyBorder="1" applyAlignment="1">
      <alignment vertical="center"/>
      <protection/>
    </xf>
    <xf numFmtId="3" fontId="6" fillId="3" borderId="18" xfId="21" applyNumberFormat="1" applyFont="1" applyFill="1" applyBorder="1" applyAlignment="1">
      <alignment vertical="center"/>
      <protection/>
    </xf>
    <xf numFmtId="3" fontId="6" fillId="3" borderId="12" xfId="21" applyNumberFormat="1" applyFont="1" applyFill="1" applyBorder="1" applyAlignment="1">
      <alignment vertical="center"/>
      <protection/>
    </xf>
    <xf numFmtId="3" fontId="39" fillId="3" borderId="13" xfId="21" applyNumberFormat="1" applyFont="1" applyFill="1" applyBorder="1" applyAlignment="1">
      <alignment vertical="center"/>
      <protection/>
    </xf>
    <xf numFmtId="3" fontId="6" fillId="3" borderId="11" xfId="21" applyNumberFormat="1" applyFont="1" applyFill="1" applyBorder="1" applyAlignment="1">
      <alignment vertical="center"/>
      <protection/>
    </xf>
    <xf numFmtId="0" fontId="50" fillId="0" borderId="0" xfId="21" applyFont="1">
      <alignment/>
      <protection/>
    </xf>
    <xf numFmtId="0" fontId="51" fillId="0" borderId="20" xfId="21" applyFont="1" applyBorder="1" applyAlignment="1">
      <alignment horizontal="center" vertical="center"/>
      <protection/>
    </xf>
    <xf numFmtId="0" fontId="51" fillId="0" borderId="5" xfId="21" applyFont="1" applyBorder="1" applyAlignment="1">
      <alignment vertical="center"/>
      <protection/>
    </xf>
    <xf numFmtId="3" fontId="52" fillId="0" borderId="30" xfId="21" applyNumberFormat="1" applyFont="1" applyBorder="1" applyAlignment="1">
      <alignment vertical="center"/>
      <protection/>
    </xf>
    <xf numFmtId="3" fontId="51" fillId="0" borderId="17" xfId="21" applyNumberFormat="1" applyFont="1" applyFill="1" applyBorder="1" applyAlignment="1">
      <alignment vertical="center"/>
      <protection/>
    </xf>
    <xf numFmtId="3" fontId="51" fillId="0" borderId="6" xfId="21" applyNumberFormat="1" applyFont="1" applyBorder="1" applyAlignment="1">
      <alignment vertical="center"/>
      <protection/>
    </xf>
    <xf numFmtId="3" fontId="51" fillId="0" borderId="7" xfId="21" applyNumberFormat="1" applyFont="1" applyFill="1" applyBorder="1" applyAlignment="1">
      <alignment vertical="center"/>
      <protection/>
    </xf>
    <xf numFmtId="3" fontId="51" fillId="0" borderId="20" xfId="21" applyNumberFormat="1" applyFont="1" applyBorder="1" applyAlignment="1">
      <alignment vertical="center"/>
      <protection/>
    </xf>
    <xf numFmtId="3" fontId="51" fillId="0" borderId="17" xfId="21" applyNumberFormat="1" applyFont="1" applyBorder="1" applyAlignment="1">
      <alignment vertical="center"/>
      <protection/>
    </xf>
    <xf numFmtId="3" fontId="51" fillId="0" borderId="7" xfId="21" applyNumberFormat="1" applyFont="1" applyBorder="1" applyAlignment="1">
      <alignment vertical="center"/>
      <protection/>
    </xf>
    <xf numFmtId="0" fontId="51" fillId="0" borderId="0" xfId="21" applyFont="1">
      <alignment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3" fontId="53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 horizontal="left"/>
    </xf>
    <xf numFmtId="0" fontId="11" fillId="0" borderId="0" xfId="21" applyFont="1" applyAlignment="1">
      <alignment horizontal="center"/>
      <protection/>
    </xf>
    <xf numFmtId="0" fontId="55" fillId="0" borderId="0" xfId="0" applyFont="1" applyAlignment="1">
      <alignment/>
    </xf>
    <xf numFmtId="3" fontId="39" fillId="0" borderId="0" xfId="21" applyNumberFormat="1" applyFont="1">
      <alignment/>
      <protection/>
    </xf>
    <xf numFmtId="0" fontId="55" fillId="0" borderId="0" xfId="0" applyFont="1" applyAlignment="1">
      <alignment horizontal="center"/>
    </xf>
    <xf numFmtId="0" fontId="53" fillId="0" borderId="0" xfId="0" applyFont="1" applyAlignment="1">
      <alignment/>
    </xf>
    <xf numFmtId="3" fontId="39" fillId="0" borderId="0" xfId="21" applyNumberFormat="1" applyFont="1" applyFill="1">
      <alignment/>
      <protection/>
    </xf>
    <xf numFmtId="3" fontId="2" fillId="0" borderId="49" xfId="20" applyNumberFormat="1" applyBorder="1">
      <alignment/>
      <protection/>
    </xf>
    <xf numFmtId="0" fontId="24" fillId="0" borderId="18" xfId="20" applyFont="1" applyBorder="1" applyAlignment="1">
      <alignment horizontal="center" vertical="center" wrapText="1"/>
      <protection/>
    </xf>
    <xf numFmtId="3" fontId="32" fillId="0" borderId="49" xfId="20" applyNumberFormat="1" applyFont="1" applyBorder="1">
      <alignment/>
      <protection/>
    </xf>
    <xf numFmtId="3" fontId="6" fillId="0" borderId="12" xfId="21" applyNumberFormat="1" applyFont="1" applyFill="1" applyBorder="1" applyAlignment="1">
      <alignment vertical="center"/>
      <protection/>
    </xf>
    <xf numFmtId="3" fontId="23" fillId="0" borderId="12" xfId="21" applyNumberFormat="1" applyFont="1" applyFill="1" applyBorder="1" applyAlignment="1">
      <alignment vertical="center"/>
      <protection/>
    </xf>
    <xf numFmtId="3" fontId="6" fillId="0" borderId="18" xfId="21" applyNumberFormat="1" applyFont="1" applyFill="1" applyBorder="1" applyAlignment="1">
      <alignment vertical="center"/>
      <protection/>
    </xf>
    <xf numFmtId="3" fontId="45" fillId="0" borderId="21" xfId="20" applyNumberFormat="1" applyFont="1" applyBorder="1">
      <alignment/>
      <protection/>
    </xf>
    <xf numFmtId="3" fontId="45" fillId="0" borderId="21" xfId="20" applyNumberFormat="1" applyFont="1" applyFill="1" applyBorder="1">
      <alignment/>
      <protection/>
    </xf>
    <xf numFmtId="3" fontId="45" fillId="0" borderId="19" xfId="20" applyNumberFormat="1" applyFont="1" applyFill="1" applyBorder="1">
      <alignment/>
      <protection/>
    </xf>
    <xf numFmtId="3" fontId="57" fillId="0" borderId="21" xfId="20" applyNumberFormat="1" applyFont="1" applyBorder="1">
      <alignment/>
      <protection/>
    </xf>
    <xf numFmtId="3" fontId="45" fillId="6" borderId="21" xfId="20" applyNumberFormat="1" applyFont="1" applyFill="1" applyBorder="1">
      <alignment/>
      <protection/>
    </xf>
    <xf numFmtId="3" fontId="58" fillId="6" borderId="51" xfId="20" applyNumberFormat="1" applyFont="1" applyFill="1" applyBorder="1">
      <alignment/>
      <protection/>
    </xf>
    <xf numFmtId="3" fontId="45" fillId="0" borderId="51" xfId="20" applyNumberFormat="1" applyFont="1" applyBorder="1">
      <alignment/>
      <protection/>
    </xf>
    <xf numFmtId="3" fontId="45" fillId="0" borderId="20" xfId="20" applyNumberFormat="1" applyFont="1" applyBorder="1">
      <alignment/>
      <protection/>
    </xf>
    <xf numFmtId="3" fontId="59" fillId="0" borderId="15" xfId="20" applyNumberFormat="1" applyFont="1" applyFill="1" applyBorder="1">
      <alignment/>
      <protection/>
    </xf>
    <xf numFmtId="3" fontId="60" fillId="0" borderId="15" xfId="20" applyNumberFormat="1" applyFont="1" applyFill="1" applyBorder="1">
      <alignment/>
      <protection/>
    </xf>
    <xf numFmtId="0" fontId="61" fillId="0" borderId="0" xfId="20" applyFont="1" applyFill="1" applyBorder="1">
      <alignment/>
      <protection/>
    </xf>
    <xf numFmtId="0" fontId="61" fillId="0" borderId="0" xfId="20" applyFont="1" applyFill="1">
      <alignment/>
      <protection/>
    </xf>
    <xf numFmtId="3" fontId="6" fillId="3" borderId="0" xfId="21" applyNumberFormat="1" applyFont="1" applyFill="1" applyBorder="1" applyAlignment="1">
      <alignment vertical="center"/>
      <protection/>
    </xf>
    <xf numFmtId="0" fontId="62" fillId="0" borderId="0" xfId="0" applyFont="1" applyAlignment="1">
      <alignment/>
    </xf>
    <xf numFmtId="0" fontId="63" fillId="0" borderId="0" xfId="21" applyFont="1">
      <alignment/>
      <protection/>
    </xf>
    <xf numFmtId="0" fontId="64" fillId="0" borderId="0" xfId="21" applyFont="1" applyAlignment="1">
      <alignment horizontal="center"/>
      <protection/>
    </xf>
    <xf numFmtId="0" fontId="65" fillId="0" borderId="0" xfId="21" applyFont="1" applyAlignment="1">
      <alignment vertical="center"/>
      <protection/>
    </xf>
    <xf numFmtId="0" fontId="63" fillId="0" borderId="0" xfId="21" applyFont="1" applyAlignment="1">
      <alignment vertical="center"/>
      <protection/>
    </xf>
    <xf numFmtId="0" fontId="64" fillId="0" borderId="0" xfId="21" applyFont="1" applyAlignment="1">
      <alignment vertical="center"/>
      <protection/>
    </xf>
    <xf numFmtId="3" fontId="66" fillId="0" borderId="0" xfId="21" applyNumberFormat="1" applyFont="1" applyAlignment="1">
      <alignment vertical="center"/>
      <protection/>
    </xf>
    <xf numFmtId="3" fontId="67" fillId="0" borderId="0" xfId="0" applyNumberFormat="1" applyFont="1" applyAlignment="1">
      <alignment/>
    </xf>
    <xf numFmtId="3" fontId="68" fillId="0" borderId="0" xfId="21" applyNumberFormat="1" applyFont="1">
      <alignment/>
      <protection/>
    </xf>
    <xf numFmtId="3" fontId="69" fillId="0" borderId="0" xfId="21" applyNumberFormat="1" applyFont="1" applyAlignment="1">
      <alignment horizontal="center"/>
      <protection/>
    </xf>
    <xf numFmtId="3" fontId="70" fillId="0" borderId="0" xfId="21" applyNumberFormat="1" applyFont="1" applyAlignment="1">
      <alignment vertical="center"/>
      <protection/>
    </xf>
    <xf numFmtId="3" fontId="68" fillId="0" borderId="0" xfId="21" applyNumberFormat="1" applyFont="1" applyAlignment="1">
      <alignment vertical="center"/>
      <protection/>
    </xf>
    <xf numFmtId="3" fontId="69" fillId="0" borderId="0" xfId="21" applyNumberFormat="1" applyFont="1" applyAlignment="1">
      <alignment vertical="center"/>
      <protection/>
    </xf>
    <xf numFmtId="3" fontId="71" fillId="0" borderId="0" xfId="21" applyNumberFormat="1" applyFont="1" applyAlignment="1">
      <alignment vertical="center"/>
      <protection/>
    </xf>
    <xf numFmtId="3" fontId="71" fillId="0" borderId="0" xfId="21" applyNumberFormat="1" applyFont="1">
      <alignment/>
      <protection/>
    </xf>
    <xf numFmtId="3" fontId="72" fillId="0" borderId="0" xfId="21" applyNumberFormat="1" applyFont="1">
      <alignment/>
      <protection/>
    </xf>
    <xf numFmtId="0" fontId="67" fillId="0" borderId="0" xfId="0" applyFont="1" applyAlignment="1">
      <alignment/>
    </xf>
    <xf numFmtId="0" fontId="73" fillId="0" borderId="0" xfId="21" applyFont="1">
      <alignment/>
      <protection/>
    </xf>
    <xf numFmtId="0" fontId="66" fillId="0" borderId="0" xfId="21" applyFont="1" applyAlignment="1">
      <alignment horizontal="center"/>
      <protection/>
    </xf>
    <xf numFmtId="0" fontId="74" fillId="0" borderId="0" xfId="21" applyFont="1" applyAlignment="1">
      <alignment vertical="center"/>
      <protection/>
    </xf>
    <xf numFmtId="0" fontId="73" fillId="0" borderId="0" xfId="21" applyFont="1" applyAlignment="1">
      <alignment vertical="center"/>
      <protection/>
    </xf>
    <xf numFmtId="0" fontId="66" fillId="0" borderId="0" xfId="21" applyFont="1" applyAlignment="1">
      <alignment vertical="center"/>
      <protection/>
    </xf>
    <xf numFmtId="0" fontId="66" fillId="0" borderId="0" xfId="21" applyFont="1">
      <alignment/>
      <protection/>
    </xf>
    <xf numFmtId="0" fontId="68" fillId="0" borderId="0" xfId="21" applyFont="1">
      <alignment/>
      <protection/>
    </xf>
    <xf numFmtId="0" fontId="69" fillId="0" borderId="0" xfId="21" applyFont="1" applyAlignment="1">
      <alignment horizontal="center"/>
      <protection/>
    </xf>
    <xf numFmtId="0" fontId="70" fillId="0" borderId="0" xfId="21" applyFont="1" applyAlignment="1">
      <alignment vertical="center"/>
      <protection/>
    </xf>
    <xf numFmtId="0" fontId="68" fillId="0" borderId="0" xfId="21" applyFont="1" applyAlignment="1">
      <alignment vertical="center"/>
      <protection/>
    </xf>
    <xf numFmtId="0" fontId="69" fillId="0" borderId="0" xfId="21" applyFont="1" applyAlignment="1">
      <alignment vertical="center"/>
      <protection/>
    </xf>
    <xf numFmtId="0" fontId="71" fillId="0" borderId="0" xfId="21" applyFont="1" applyAlignment="1">
      <alignment vertical="center"/>
      <protection/>
    </xf>
    <xf numFmtId="0" fontId="71" fillId="0" borderId="0" xfId="21" applyFont="1">
      <alignment/>
      <protection/>
    </xf>
    <xf numFmtId="0" fontId="72" fillId="0" borderId="0" xfId="21" applyFont="1">
      <alignment/>
      <protection/>
    </xf>
    <xf numFmtId="0" fontId="0" fillId="0" borderId="0" xfId="0" applyFill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9" fillId="2" borderId="84" xfId="0" applyFont="1" applyFill="1" applyBorder="1" applyAlignment="1">
      <alignment horizontal="center" vertical="center"/>
    </xf>
    <xf numFmtId="0" fontId="0" fillId="2" borderId="85" xfId="0" applyFont="1" applyFill="1" applyBorder="1" applyAlignment="1">
      <alignment horizontal="center" vertical="center"/>
    </xf>
    <xf numFmtId="0" fontId="0" fillId="2" borderId="86" xfId="0" applyFont="1" applyFill="1" applyBorder="1" applyAlignment="1">
      <alignment horizontal="center" vertical="center"/>
    </xf>
    <xf numFmtId="0" fontId="5" fillId="0" borderId="16" xfId="21" applyFont="1" applyBorder="1" applyAlignment="1">
      <alignment horizontal="center" vertical="center"/>
      <protection/>
    </xf>
    <xf numFmtId="0" fontId="2" fillId="0" borderId="0" xfId="21" applyBorder="1" applyAlignment="1">
      <alignment horizontal="center" vertical="center"/>
      <protection/>
    </xf>
    <xf numFmtId="0" fontId="2" fillId="0" borderId="16" xfId="21" applyBorder="1" applyAlignment="1">
      <alignment horizontal="center" vertical="center"/>
      <protection/>
    </xf>
    <xf numFmtId="0" fontId="6" fillId="0" borderId="18" xfId="21" applyFont="1" applyBorder="1" applyAlignment="1">
      <alignment horizontal="center"/>
      <protection/>
    </xf>
    <xf numFmtId="0" fontId="2" fillId="0" borderId="3" xfId="2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0" fillId="0" borderId="87" xfId="0" applyBorder="1" applyAlignment="1">
      <alignment horizontal="center"/>
    </xf>
    <xf numFmtId="0" fontId="2" fillId="0" borderId="17" xfId="20" applyFont="1" applyBorder="1" applyAlignment="1">
      <alignment horizontal="center"/>
      <protection/>
    </xf>
    <xf numFmtId="0" fontId="2" fillId="0" borderId="5" xfId="20" applyBorder="1" applyAlignment="1">
      <alignment horizontal="center"/>
      <protection/>
    </xf>
    <xf numFmtId="0" fontId="2" fillId="0" borderId="7" xfId="20" applyBorder="1" applyAlignment="1">
      <alignment horizontal="center"/>
      <protection/>
    </xf>
    <xf numFmtId="0" fontId="24" fillId="0" borderId="23" xfId="20" applyFont="1" applyBorder="1" applyAlignment="1">
      <alignment horizontal="center" vertical="center" wrapText="1"/>
      <protection/>
    </xf>
    <xf numFmtId="0" fontId="24" fillId="0" borderId="22" xfId="20" applyFont="1" applyBorder="1" applyAlignment="1">
      <alignment horizontal="center" vertical="center" wrapText="1"/>
      <protection/>
    </xf>
    <xf numFmtId="167" fontId="41" fillId="2" borderId="88" xfId="0" applyNumberFormat="1" applyFont="1" applyFill="1" applyBorder="1" applyAlignment="1">
      <alignment horizontal="center" textRotation="90" wrapText="1"/>
    </xf>
    <xf numFmtId="167" fontId="41" fillId="2" borderId="89" xfId="0" applyNumberFormat="1" applyFont="1" applyFill="1" applyBorder="1" applyAlignment="1">
      <alignment horizontal="center" textRotation="90" wrapText="1"/>
    </xf>
    <xf numFmtId="167" fontId="41" fillId="2" borderId="78" xfId="0" applyNumberFormat="1" applyFont="1" applyFill="1" applyBorder="1" applyAlignment="1">
      <alignment horizontal="center" textRotation="90" wrapText="1"/>
    </xf>
    <xf numFmtId="49" fontId="35" fillId="0" borderId="9" xfId="0" applyNumberFormat="1" applyFont="1" applyFill="1" applyBorder="1" applyAlignment="1">
      <alignment vertical="center"/>
    </xf>
    <xf numFmtId="0" fontId="35" fillId="0" borderId="9" xfId="0" applyFont="1" applyFill="1" applyBorder="1" applyAlignment="1">
      <alignment vertical="center"/>
    </xf>
    <xf numFmtId="0" fontId="35" fillId="0" borderId="74" xfId="0" applyFon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rilohy_pokynuQ1206_060207" xfId="20"/>
    <cellStyle name="normální_PřF-investiční rozpočet 2005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OVAROVA\LOCALS~1\TEMP\rozpo&#269;et%20MU%2004-re&#382;.prac.-pl&#225;n-1.3.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M"/>
      <sheetName val="CDV"/>
      <sheetName val="ÚVT"/>
      <sheetName val="vydav"/>
      <sheetName val="CJV"/>
      <sheetName val="CZS"/>
      <sheetName val="RMU"/>
      <sheetName val="ost."/>
      <sheetName val="plán ost 04"/>
      <sheetName val="ost04-01"/>
      <sheetName val="03 ost"/>
      <sheetName val="02 ost"/>
      <sheetName val="01 ost "/>
      <sheetName val="zkratky"/>
      <sheetName val="osnov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M29"/>
  <sheetViews>
    <sheetView workbookViewId="0" topLeftCell="A4">
      <selection activeCell="G19" sqref="G19"/>
    </sheetView>
  </sheetViews>
  <sheetFormatPr defaultColWidth="9.00390625" defaultRowHeight="12.75"/>
  <cols>
    <col min="1" max="1" width="9.25390625" style="35" customWidth="1"/>
    <col min="2" max="4" width="9.125" style="35" customWidth="1"/>
    <col min="5" max="5" width="10.125" style="35" bestFit="1" customWidth="1"/>
    <col min="6" max="6" width="11.375" style="35" bestFit="1" customWidth="1"/>
    <col min="7" max="7" width="11.25390625" style="35" customWidth="1"/>
    <col min="8" max="8" width="4.625" style="35" customWidth="1"/>
    <col min="9" max="11" width="9.125" style="35" customWidth="1"/>
    <col min="12" max="12" width="11.375" style="35" bestFit="1" customWidth="1"/>
    <col min="13" max="16384" width="9.125" style="35" customWidth="1"/>
  </cols>
  <sheetData>
    <row r="1" ht="15">
      <c r="A1" s="34" t="s">
        <v>80</v>
      </c>
    </row>
    <row r="2" ht="15">
      <c r="A2" s="34" t="s">
        <v>110</v>
      </c>
    </row>
    <row r="10" ht="13.5" customHeight="1"/>
    <row r="12" spans="1:13" ht="30">
      <c r="A12" s="434" t="s">
        <v>113</v>
      </c>
      <c r="B12" s="435"/>
      <c r="C12" s="435"/>
      <c r="D12" s="435"/>
      <c r="E12" s="435"/>
      <c r="F12" s="435"/>
      <c r="G12" s="435"/>
      <c r="H12" s="435"/>
      <c r="I12" s="435"/>
      <c r="J12" s="36"/>
      <c r="K12" s="36"/>
      <c r="L12" s="36"/>
      <c r="M12" s="36"/>
    </row>
    <row r="13" ht="8.25" customHeight="1"/>
    <row r="14" spans="1:13" ht="20.25">
      <c r="A14" s="436" t="s">
        <v>296</v>
      </c>
      <c r="B14" s="435"/>
      <c r="C14" s="435"/>
      <c r="D14" s="435"/>
      <c r="E14" s="435"/>
      <c r="F14" s="435"/>
      <c r="G14" s="435"/>
      <c r="H14" s="435"/>
      <c r="I14" s="435"/>
      <c r="J14" s="36"/>
      <c r="K14" s="36"/>
      <c r="L14" s="36"/>
      <c r="M14" s="36"/>
    </row>
    <row r="15" ht="15">
      <c r="F15" s="37"/>
    </row>
    <row r="16" ht="15">
      <c r="E16" s="196"/>
    </row>
    <row r="18" spans="5:6" ht="15">
      <c r="E18" s="38"/>
      <c r="F18" s="40"/>
    </row>
    <row r="19" spans="5:6" ht="15">
      <c r="E19" s="41"/>
      <c r="F19" s="41"/>
    </row>
    <row r="20" spans="5:6" ht="15">
      <c r="E20" s="41"/>
      <c r="F20" s="41"/>
    </row>
    <row r="22" spans="8:9" ht="15">
      <c r="H22" s="41"/>
      <c r="I22" s="42"/>
    </row>
    <row r="23" spans="8:9" ht="15">
      <c r="H23" s="41"/>
      <c r="I23" s="39"/>
    </row>
    <row r="27" ht="15">
      <c r="A27" t="s">
        <v>297</v>
      </c>
    </row>
    <row r="28" spans="1:2" ht="15">
      <c r="A28" t="s">
        <v>298</v>
      </c>
      <c r="B28" s="117"/>
    </row>
    <row r="29" spans="1:2" ht="15">
      <c r="A29" s="433" t="s">
        <v>295</v>
      </c>
      <c r="B29" s="117"/>
    </row>
  </sheetData>
  <mergeCells count="2">
    <mergeCell ref="A12:I12"/>
    <mergeCell ref="A14:I1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42"/>
  <dimension ref="A2:N25"/>
  <sheetViews>
    <sheetView workbookViewId="0" topLeftCell="A4">
      <selection activeCell="M4" sqref="M1:M16384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3" width="8.00390625" style="418" customWidth="1"/>
    <col min="14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6" t="s">
        <v>14</v>
      </c>
    </row>
    <row r="3" spans="1:13" s="1" customFormat="1" ht="15" customHeight="1">
      <c r="A3" s="75"/>
      <c r="B3" s="76"/>
      <c r="C3" s="102"/>
      <c r="D3" s="437" t="s">
        <v>24</v>
      </c>
      <c r="E3" s="438"/>
      <c r="F3" s="438"/>
      <c r="G3" s="438"/>
      <c r="H3" s="438"/>
      <c r="I3" s="438"/>
      <c r="J3" s="438"/>
      <c r="K3" s="438"/>
      <c r="L3" s="439"/>
      <c r="M3" s="425"/>
    </row>
    <row r="4" spans="1:13" s="1" customFormat="1" ht="12.75">
      <c r="A4" s="77"/>
      <c r="B4" s="440" t="s">
        <v>114</v>
      </c>
      <c r="C4" s="441"/>
      <c r="D4" s="103"/>
      <c r="E4" s="443" t="s">
        <v>22</v>
      </c>
      <c r="F4" s="444"/>
      <c r="G4" s="444"/>
      <c r="H4" s="445"/>
      <c r="I4" s="443" t="s">
        <v>23</v>
      </c>
      <c r="J4" s="444"/>
      <c r="K4" s="444"/>
      <c r="L4" s="446"/>
      <c r="M4" s="425"/>
    </row>
    <row r="5" spans="1:13" s="1" customFormat="1" ht="12.75">
      <c r="A5" s="77"/>
      <c r="B5" s="442"/>
      <c r="C5" s="441"/>
      <c r="D5" s="103" t="s">
        <v>0</v>
      </c>
      <c r="E5" s="3"/>
      <c r="F5" s="4" t="s">
        <v>1</v>
      </c>
      <c r="G5" s="5"/>
      <c r="H5" s="70" t="s">
        <v>21</v>
      </c>
      <c r="I5" s="3"/>
      <c r="J5" s="4" t="s">
        <v>1</v>
      </c>
      <c r="K5" s="5"/>
      <c r="L5" s="78" t="s">
        <v>21</v>
      </c>
      <c r="M5" s="425"/>
    </row>
    <row r="6" spans="1:13" s="14" customFormat="1" ht="12.75">
      <c r="A6" s="79"/>
      <c r="B6" s="69" t="s">
        <v>2</v>
      </c>
      <c r="C6" s="6" t="s">
        <v>44</v>
      </c>
      <c r="D6" s="104" t="s">
        <v>27</v>
      </c>
      <c r="E6" s="7" t="s">
        <v>3</v>
      </c>
      <c r="F6" s="8" t="s">
        <v>4</v>
      </c>
      <c r="G6" s="9" t="s">
        <v>5</v>
      </c>
      <c r="H6" s="61" t="s">
        <v>25</v>
      </c>
      <c r="I6" s="7" t="s">
        <v>3</v>
      </c>
      <c r="J6" s="8" t="s">
        <v>4</v>
      </c>
      <c r="K6" s="9" t="s">
        <v>5</v>
      </c>
      <c r="L6" s="80" t="s">
        <v>26</v>
      </c>
      <c r="M6" s="426"/>
    </row>
    <row r="7" spans="1:13" s="16" customFormat="1" ht="19.5" customHeight="1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  <c r="M7" s="427"/>
    </row>
    <row r="8" spans="1:13" s="17" customFormat="1" ht="15" customHeight="1">
      <c r="A8" s="83">
        <v>1</v>
      </c>
      <c r="B8" s="15" t="s">
        <v>29</v>
      </c>
      <c r="C8" s="15"/>
      <c r="D8" s="106">
        <f aca="true" t="shared" si="0" ref="D8:L8">SUM(D15:D20)+D9</f>
        <v>50084</v>
      </c>
      <c r="E8" s="72">
        <f t="shared" si="0"/>
        <v>0</v>
      </c>
      <c r="F8" s="73">
        <f t="shared" si="0"/>
        <v>50084</v>
      </c>
      <c r="G8" s="74">
        <f t="shared" si="0"/>
        <v>0</v>
      </c>
      <c r="H8" s="71">
        <f t="shared" si="0"/>
        <v>50084</v>
      </c>
      <c r="I8" s="72">
        <f t="shared" si="0"/>
        <v>0</v>
      </c>
      <c r="J8" s="73">
        <f t="shared" si="0"/>
        <v>0</v>
      </c>
      <c r="K8" s="74">
        <f t="shared" si="0"/>
        <v>0</v>
      </c>
      <c r="L8" s="84">
        <f t="shared" si="0"/>
        <v>0</v>
      </c>
      <c r="M8" s="428"/>
    </row>
    <row r="9" spans="1:13" s="17" customFormat="1" ht="15" customHeight="1">
      <c r="A9" s="85">
        <v>2</v>
      </c>
      <c r="B9" s="22" t="s">
        <v>28</v>
      </c>
      <c r="C9" s="48"/>
      <c r="D9" s="107">
        <f aca="true" t="shared" si="1" ref="D9:D20">H9+L9</f>
        <v>50084</v>
      </c>
      <c r="E9" s="58">
        <f>'RMU-IO'!E10</f>
        <v>0</v>
      </c>
      <c r="F9" s="59">
        <f>SUM(F10:F14)</f>
        <v>50084</v>
      </c>
      <c r="G9" s="60">
        <f>SUM(G10:G14)</f>
        <v>0</v>
      </c>
      <c r="H9" s="63">
        <f aca="true" t="shared" si="2" ref="H9:H20">SUM(E9:G9)</f>
        <v>50084</v>
      </c>
      <c r="I9" s="58">
        <v>0</v>
      </c>
      <c r="J9" s="59">
        <f>SUM(J10:J14)</f>
        <v>0</v>
      </c>
      <c r="K9" s="60">
        <f>SUM(K10:K14)</f>
        <v>0</v>
      </c>
      <c r="L9" s="86">
        <f aca="true" t="shared" si="3" ref="L9:L20">SUM(I9:K9)</f>
        <v>0</v>
      </c>
      <c r="M9" s="428"/>
    </row>
    <row r="10" spans="1:14" s="20" customFormat="1" ht="15" customHeight="1">
      <c r="A10" s="87">
        <v>3</v>
      </c>
      <c r="B10" s="19"/>
      <c r="C10" s="18" t="s">
        <v>6</v>
      </c>
      <c r="D10" s="108">
        <f t="shared" si="1"/>
        <v>7696</v>
      </c>
      <c r="E10" s="51">
        <f>'RMU-IO'!E10+'RMU-ost'!E10</f>
        <v>0</v>
      </c>
      <c r="F10" s="25">
        <v>7696</v>
      </c>
      <c r="G10" s="26">
        <f>'RMU-IO'!G10+'RMU-ost'!G10</f>
        <v>0</v>
      </c>
      <c r="H10" s="64">
        <f t="shared" si="2"/>
        <v>7696</v>
      </c>
      <c r="I10" s="51">
        <f>'RMU-IO'!I10+'RMU-ost'!I10</f>
        <v>0</v>
      </c>
      <c r="J10" s="25">
        <f>'RMU-IO'!J10+'RMU-ost'!J10</f>
        <v>0</v>
      </c>
      <c r="K10" s="26">
        <f>'RMU-IO'!K10+'RMU-ost'!K10</f>
        <v>0</v>
      </c>
      <c r="L10" s="88">
        <f t="shared" si="3"/>
        <v>0</v>
      </c>
      <c r="M10" s="429">
        <v>9442</v>
      </c>
      <c r="N10" s="115"/>
    </row>
    <row r="11" spans="1:13" s="20" customFormat="1" ht="15" customHeight="1">
      <c r="A11" s="87">
        <v>4</v>
      </c>
      <c r="B11" s="19"/>
      <c r="C11" s="18" t="s">
        <v>7</v>
      </c>
      <c r="D11" s="109">
        <f t="shared" si="1"/>
        <v>0</v>
      </c>
      <c r="E11" s="51">
        <f>'RMU-IO'!E11+'RMU-ost'!E11</f>
        <v>0</v>
      </c>
      <c r="F11" s="25">
        <v>0</v>
      </c>
      <c r="G11" s="26">
        <v>0</v>
      </c>
      <c r="H11" s="64">
        <f t="shared" si="2"/>
        <v>0</v>
      </c>
      <c r="I11" s="51">
        <f>'RMU-IO'!I11+'RMU-ost'!I11</f>
        <v>0</v>
      </c>
      <c r="J11" s="25">
        <f>'RMU-IO'!J11+'RMU-ost'!J11</f>
        <v>0</v>
      </c>
      <c r="K11" s="26">
        <f>'RMU-IO'!K11+'RMU-ost'!K11</f>
        <v>0</v>
      </c>
      <c r="L11" s="88">
        <f t="shared" si="3"/>
        <v>0</v>
      </c>
      <c r="M11" s="429"/>
    </row>
    <row r="12" spans="1:13" s="20" customFormat="1" ht="15" customHeight="1">
      <c r="A12" s="87">
        <v>5</v>
      </c>
      <c r="B12" s="19"/>
      <c r="C12" s="18" t="s">
        <v>18</v>
      </c>
      <c r="D12" s="109">
        <f t="shared" si="1"/>
        <v>0</v>
      </c>
      <c r="E12" s="51">
        <f>'RMU-IO'!E12+'RMU-ost'!E12</f>
        <v>0</v>
      </c>
      <c r="F12" s="25">
        <f>'RMU-IO'!F12+'RMU-ost'!F12</f>
        <v>0</v>
      </c>
      <c r="G12" s="26">
        <f>'RMU-IO'!G12+'RMU-ost'!G12</f>
        <v>0</v>
      </c>
      <c r="H12" s="64">
        <f t="shared" si="2"/>
        <v>0</v>
      </c>
      <c r="I12" s="51">
        <v>0</v>
      </c>
      <c r="J12" s="25">
        <v>0</v>
      </c>
      <c r="K12" s="26">
        <f>'RMU-IO'!K12+'RMU-ost'!K12</f>
        <v>0</v>
      </c>
      <c r="L12" s="88">
        <f t="shared" si="3"/>
        <v>0</v>
      </c>
      <c r="M12" s="429"/>
    </row>
    <row r="13" spans="1:13" s="20" customFormat="1" ht="15" customHeight="1">
      <c r="A13" s="87">
        <v>6</v>
      </c>
      <c r="B13" s="19"/>
      <c r="C13" s="18" t="s">
        <v>8</v>
      </c>
      <c r="D13" s="109">
        <f t="shared" si="1"/>
        <v>40727</v>
      </c>
      <c r="E13" s="52">
        <f>'RMU-IO'!E13+'RMU-ost'!E13</f>
        <v>0</v>
      </c>
      <c r="F13" s="49">
        <v>40727</v>
      </c>
      <c r="G13" s="50">
        <f>'RMU-IO'!G13+'RMU-ost'!G13</f>
        <v>0</v>
      </c>
      <c r="H13" s="65">
        <f t="shared" si="2"/>
        <v>40727</v>
      </c>
      <c r="I13" s="52">
        <f>'RMU-IO'!I13+'RMU-ost'!I13</f>
        <v>0</v>
      </c>
      <c r="J13" s="49">
        <f>'RMU-IO'!J13+'RMU-ost'!J13</f>
        <v>0</v>
      </c>
      <c r="K13" s="50">
        <f>'RMU-IO'!K13+'RMU-ost'!K13</f>
        <v>0</v>
      </c>
      <c r="L13" s="89">
        <f t="shared" si="3"/>
        <v>0</v>
      </c>
      <c r="M13" s="429">
        <f>40727+61</f>
        <v>40788</v>
      </c>
    </row>
    <row r="14" spans="1:13" s="20" customFormat="1" ht="15" customHeight="1">
      <c r="A14" s="90">
        <v>7</v>
      </c>
      <c r="B14" s="44"/>
      <c r="C14" s="45" t="s">
        <v>9</v>
      </c>
      <c r="D14" s="110">
        <f t="shared" si="1"/>
        <v>1661</v>
      </c>
      <c r="E14" s="53">
        <f>'RMU-IO'!E14+'RMU-ost'!E14</f>
        <v>0</v>
      </c>
      <c r="F14" s="46">
        <v>1661</v>
      </c>
      <c r="G14" s="47">
        <f>'RMU-IO'!G14+'RMU-ost'!G14</f>
        <v>0</v>
      </c>
      <c r="H14" s="66">
        <f t="shared" si="2"/>
        <v>1661</v>
      </c>
      <c r="I14" s="53">
        <f>'RMU-IO'!I14+'RMU-ost'!I14</f>
        <v>0</v>
      </c>
      <c r="J14" s="46">
        <f>'RMU-IO'!J14+'RMU-ost'!J14</f>
        <v>0</v>
      </c>
      <c r="K14" s="47">
        <f>'RMU-IO'!K14+'RMU-ost'!K14</f>
        <v>0</v>
      </c>
      <c r="L14" s="91">
        <f t="shared" si="3"/>
        <v>0</v>
      </c>
      <c r="M14" s="429">
        <v>1661</v>
      </c>
    </row>
    <row r="15" spans="1:13" s="17" customFormat="1" ht="15" customHeight="1">
      <c r="A15" s="92">
        <v>8</v>
      </c>
      <c r="B15" s="21" t="s">
        <v>19</v>
      </c>
      <c r="C15" s="23"/>
      <c r="D15" s="111">
        <f t="shared" si="1"/>
        <v>0</v>
      </c>
      <c r="E15" s="54">
        <v>0</v>
      </c>
      <c r="F15" s="27">
        <v>0</v>
      </c>
      <c r="G15" s="28">
        <v>0</v>
      </c>
      <c r="H15" s="67">
        <f t="shared" si="2"/>
        <v>0</v>
      </c>
      <c r="I15" s="54">
        <v>0</v>
      </c>
      <c r="J15" s="27"/>
      <c r="K15" s="28">
        <f>'RMU-IO'!K15+'RMU-ost'!K15</f>
        <v>0</v>
      </c>
      <c r="L15" s="93">
        <f t="shared" si="3"/>
        <v>0</v>
      </c>
      <c r="M15" s="428"/>
    </row>
    <row r="16" spans="1:13" s="17" customFormat="1" ht="15" customHeight="1">
      <c r="A16" s="92">
        <v>9</v>
      </c>
      <c r="B16" s="21" t="s">
        <v>10</v>
      </c>
      <c r="C16" s="23"/>
      <c r="D16" s="111">
        <f t="shared" si="1"/>
        <v>0</v>
      </c>
      <c r="E16" s="54">
        <f>'RMU-IO'!E16+'RMU-ost'!E16</f>
        <v>0</v>
      </c>
      <c r="F16" s="27">
        <f>'RMU-IO'!F16+'RMU-ost'!F16</f>
        <v>0</v>
      </c>
      <c r="G16" s="28">
        <f>'RMU-IO'!G16+'RMU-ost'!G16</f>
        <v>0</v>
      </c>
      <c r="H16" s="67">
        <f t="shared" si="2"/>
        <v>0</v>
      </c>
      <c r="I16" s="54">
        <v>0</v>
      </c>
      <c r="J16" s="27">
        <f>'RMU-IO'!J16+'RMU-ost'!J16</f>
        <v>0</v>
      </c>
      <c r="K16" s="28">
        <f>'RMU-IO'!K16+'RMU-ost'!K16</f>
        <v>0</v>
      </c>
      <c r="L16" s="93">
        <f t="shared" si="3"/>
        <v>0</v>
      </c>
      <c r="M16" s="428"/>
    </row>
    <row r="17" spans="1:13" s="17" customFormat="1" ht="15" customHeight="1">
      <c r="A17" s="85">
        <v>10</v>
      </c>
      <c r="B17" s="22" t="s">
        <v>11</v>
      </c>
      <c r="C17" s="22"/>
      <c r="D17" s="111">
        <f t="shared" si="1"/>
        <v>0</v>
      </c>
      <c r="E17" s="55">
        <f>'RMU-IO'!E17+'RMU-ost'!E17</f>
        <v>0</v>
      </c>
      <c r="F17" s="29">
        <f>'RMU-IO'!F17+'RMU-ost'!F17</f>
        <v>0</v>
      </c>
      <c r="G17" s="30">
        <f>'RMU-IO'!G17+'RMU-ost'!G17</f>
        <v>0</v>
      </c>
      <c r="H17" s="68">
        <f t="shared" si="2"/>
        <v>0</v>
      </c>
      <c r="I17" s="55">
        <f>'RMU-IO'!I17+'RMU-ost'!I17</f>
        <v>0</v>
      </c>
      <c r="J17" s="29">
        <f>'RMU-IO'!J17+'RMU-ost'!J17</f>
        <v>0</v>
      </c>
      <c r="K17" s="30">
        <f>'RMU-IO'!K17+'RMU-ost'!K17</f>
        <v>0</v>
      </c>
      <c r="L17" s="94">
        <f t="shared" si="3"/>
        <v>0</v>
      </c>
      <c r="M17" s="428"/>
    </row>
    <row r="18" spans="1:13" s="17" customFormat="1" ht="15" customHeight="1">
      <c r="A18" s="92">
        <v>11</v>
      </c>
      <c r="B18" s="23" t="s">
        <v>17</v>
      </c>
      <c r="C18" s="23"/>
      <c r="D18" s="112">
        <f t="shared" si="1"/>
        <v>0</v>
      </c>
      <c r="E18" s="55">
        <v>0</v>
      </c>
      <c r="F18" s="29">
        <f>'RMU-IO'!F18+'RMU-ost'!F18</f>
        <v>0</v>
      </c>
      <c r="G18" s="30"/>
      <c r="H18" s="68">
        <f t="shared" si="2"/>
        <v>0</v>
      </c>
      <c r="I18" s="55">
        <v>0</v>
      </c>
      <c r="J18" s="29">
        <v>0</v>
      </c>
      <c r="K18" s="30">
        <f>'RMU-IO'!K18+'RMU-ost'!K18</f>
        <v>0</v>
      </c>
      <c r="L18" s="94">
        <f t="shared" si="3"/>
        <v>0</v>
      </c>
      <c r="M18" s="428"/>
    </row>
    <row r="19" spans="1:13" s="17" customFormat="1" ht="15" customHeight="1">
      <c r="A19" s="92">
        <v>12</v>
      </c>
      <c r="B19" s="23" t="s">
        <v>12</v>
      </c>
      <c r="C19" s="23"/>
      <c r="D19" s="112">
        <f t="shared" si="1"/>
        <v>0</v>
      </c>
      <c r="E19" s="55">
        <f>'RMU-IO'!E19+'RMU-ost'!E19</f>
        <v>0</v>
      </c>
      <c r="F19" s="29">
        <f>'RMU-IO'!F19+'RMU-ost'!F19</f>
        <v>0</v>
      </c>
      <c r="G19" s="30">
        <f>'RMU-IO'!G19+'RMU-ost'!G19</f>
        <v>0</v>
      </c>
      <c r="H19" s="68">
        <f t="shared" si="2"/>
        <v>0</v>
      </c>
      <c r="I19" s="55">
        <v>0</v>
      </c>
      <c r="J19" s="29">
        <f>'RMU-IO'!J19+'RMU-ost'!J19</f>
        <v>0</v>
      </c>
      <c r="K19" s="30">
        <f>'RMU-IO'!K19+'RMU-ost'!K19</f>
        <v>0</v>
      </c>
      <c r="L19" s="94">
        <f t="shared" si="3"/>
        <v>0</v>
      </c>
      <c r="M19" s="428"/>
    </row>
    <row r="20" spans="1:13" s="17" customFormat="1" ht="15" customHeight="1" thickBot="1">
      <c r="A20" s="95">
        <v>13</v>
      </c>
      <c r="B20" s="96" t="s">
        <v>16</v>
      </c>
      <c r="C20" s="96"/>
      <c r="D20" s="113">
        <f t="shared" si="1"/>
        <v>0</v>
      </c>
      <c r="E20" s="97">
        <f>'RMU-IO'!E20+'RMU-ost'!E20</f>
        <v>0</v>
      </c>
      <c r="F20" s="98">
        <f>'RMU-IO'!F20+'RMU-ost'!F20</f>
        <v>0</v>
      </c>
      <c r="G20" s="99">
        <f>'RMU-IO'!G20+'RMU-ost'!G20</f>
        <v>0</v>
      </c>
      <c r="H20" s="100">
        <f t="shared" si="2"/>
        <v>0</v>
      </c>
      <c r="I20" s="97">
        <f>'RMU-IO'!I20+'RMU-ost'!I20</f>
        <v>0</v>
      </c>
      <c r="J20" s="98">
        <f>'RMU-IO'!J20+'RMU-ost'!J20</f>
        <v>0</v>
      </c>
      <c r="K20" s="99">
        <f>'RMU-IO'!K20+'RMU-ost'!K20</f>
        <v>0</v>
      </c>
      <c r="L20" s="101">
        <f t="shared" si="3"/>
        <v>0</v>
      </c>
      <c r="M20" s="428"/>
    </row>
    <row r="21" spans="1:13" s="114" customFormat="1" ht="15" customHeight="1">
      <c r="A21" s="24" t="s">
        <v>32</v>
      </c>
      <c r="B21" s="24" t="s">
        <v>31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430"/>
    </row>
    <row r="22" spans="1:13" s="114" customFormat="1" ht="15" customHeight="1">
      <c r="A22" s="24" t="s">
        <v>15</v>
      </c>
      <c r="B22" s="24" t="s">
        <v>117</v>
      </c>
      <c r="C22" s="24"/>
      <c r="D22" s="24"/>
      <c r="E22" s="179">
        <f>E23+E24</f>
        <v>6706</v>
      </c>
      <c r="F22" s="24"/>
      <c r="G22" s="24"/>
      <c r="H22" s="24"/>
      <c r="I22" s="24"/>
      <c r="J22" s="24"/>
      <c r="K22" s="24"/>
      <c r="L22" s="24"/>
      <c r="M22" s="430"/>
    </row>
    <row r="23" spans="2:13" s="2" customFormat="1" ht="12">
      <c r="B23" s="2" t="s">
        <v>115</v>
      </c>
      <c r="D23" s="118"/>
      <c r="E23" s="118">
        <v>4456</v>
      </c>
      <c r="M23" s="431"/>
    </row>
    <row r="24" spans="2:13" s="2" customFormat="1" ht="12">
      <c r="B24" s="2" t="s">
        <v>116</v>
      </c>
      <c r="D24" s="350"/>
      <c r="E24" s="174">
        <v>2250</v>
      </c>
      <c r="M24" s="431"/>
    </row>
    <row r="25" spans="1:13" s="24" customFormat="1" ht="12">
      <c r="A25" s="24" t="s">
        <v>33</v>
      </c>
      <c r="M25" s="432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41"/>
  <dimension ref="A2:M25"/>
  <sheetViews>
    <sheetView workbookViewId="0" topLeftCell="A1">
      <selection activeCell="M1" sqref="M1:M16384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3" width="8.25390625" style="418" customWidth="1"/>
    <col min="14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6" t="s">
        <v>14</v>
      </c>
    </row>
    <row r="3" spans="1:13" s="1" customFormat="1" ht="15" customHeight="1">
      <c r="A3" s="75"/>
      <c r="B3" s="76"/>
      <c r="C3" s="102"/>
      <c r="D3" s="437" t="s">
        <v>24</v>
      </c>
      <c r="E3" s="438"/>
      <c r="F3" s="438"/>
      <c r="G3" s="438"/>
      <c r="H3" s="438"/>
      <c r="I3" s="438"/>
      <c r="J3" s="438"/>
      <c r="K3" s="438"/>
      <c r="L3" s="439"/>
      <c r="M3" s="425"/>
    </row>
    <row r="4" spans="1:13" s="1" customFormat="1" ht="12.75">
      <c r="A4" s="77"/>
      <c r="B4" s="440" t="s">
        <v>114</v>
      </c>
      <c r="C4" s="441"/>
      <c r="D4" s="103"/>
      <c r="E4" s="443" t="s">
        <v>22</v>
      </c>
      <c r="F4" s="444"/>
      <c r="G4" s="444"/>
      <c r="H4" s="445"/>
      <c r="I4" s="443" t="s">
        <v>23</v>
      </c>
      <c r="J4" s="444"/>
      <c r="K4" s="444"/>
      <c r="L4" s="446"/>
      <c r="M4" s="425"/>
    </row>
    <row r="5" spans="1:13" s="1" customFormat="1" ht="12.75">
      <c r="A5" s="77"/>
      <c r="B5" s="442"/>
      <c r="C5" s="441"/>
      <c r="D5" s="103" t="s">
        <v>0</v>
      </c>
      <c r="E5" s="3"/>
      <c r="F5" s="4" t="s">
        <v>1</v>
      </c>
      <c r="G5" s="5"/>
      <c r="H5" s="70" t="s">
        <v>21</v>
      </c>
      <c r="I5" s="3"/>
      <c r="J5" s="4" t="s">
        <v>1</v>
      </c>
      <c r="K5" s="5"/>
      <c r="L5" s="78" t="s">
        <v>21</v>
      </c>
      <c r="M5" s="425"/>
    </row>
    <row r="6" spans="1:13" s="14" customFormat="1" ht="12.75">
      <c r="A6" s="79"/>
      <c r="B6" s="69" t="s">
        <v>2</v>
      </c>
      <c r="C6" s="6" t="s">
        <v>43</v>
      </c>
      <c r="D6" s="104" t="s">
        <v>27</v>
      </c>
      <c r="E6" s="7" t="s">
        <v>3</v>
      </c>
      <c r="F6" s="8" t="s">
        <v>4</v>
      </c>
      <c r="G6" s="9" t="s">
        <v>5</v>
      </c>
      <c r="H6" s="61" t="s">
        <v>25</v>
      </c>
      <c r="I6" s="7" t="s">
        <v>3</v>
      </c>
      <c r="J6" s="8" t="s">
        <v>4</v>
      </c>
      <c r="K6" s="9" t="s">
        <v>5</v>
      </c>
      <c r="L6" s="80" t="s">
        <v>26</v>
      </c>
      <c r="M6" s="426"/>
    </row>
    <row r="7" spans="1:13" s="16" customFormat="1" ht="19.5" customHeight="1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  <c r="M7" s="427"/>
    </row>
    <row r="8" spans="1:13" s="17" customFormat="1" ht="15" customHeight="1">
      <c r="A8" s="83">
        <v>1</v>
      </c>
      <c r="B8" s="15" t="s">
        <v>29</v>
      </c>
      <c r="C8" s="15"/>
      <c r="D8" s="106">
        <f aca="true" t="shared" si="0" ref="D8:L8">SUM(D15:D20)+D9</f>
        <v>30406</v>
      </c>
      <c r="E8" s="72">
        <f t="shared" si="0"/>
        <v>1000</v>
      </c>
      <c r="F8" s="73">
        <f t="shared" si="0"/>
        <v>29406</v>
      </c>
      <c r="G8" s="74">
        <f t="shared" si="0"/>
        <v>0</v>
      </c>
      <c r="H8" s="71">
        <f t="shared" si="0"/>
        <v>30406</v>
      </c>
      <c r="I8" s="72">
        <f t="shared" si="0"/>
        <v>0</v>
      </c>
      <c r="J8" s="73">
        <f t="shared" si="0"/>
        <v>0</v>
      </c>
      <c r="K8" s="74">
        <f t="shared" si="0"/>
        <v>0</v>
      </c>
      <c r="L8" s="84">
        <f t="shared" si="0"/>
        <v>0</v>
      </c>
      <c r="M8" s="428"/>
    </row>
    <row r="9" spans="1:13" s="17" customFormat="1" ht="15" customHeight="1">
      <c r="A9" s="85">
        <v>2</v>
      </c>
      <c r="B9" s="22" t="s">
        <v>28</v>
      </c>
      <c r="C9" s="48"/>
      <c r="D9" s="107">
        <f aca="true" t="shared" si="1" ref="D9:D20">H9+L9</f>
        <v>24885</v>
      </c>
      <c r="E9" s="58">
        <f>'RMU-IO'!E10</f>
        <v>0</v>
      </c>
      <c r="F9" s="59">
        <f>SUM(F10:F14)</f>
        <v>24885</v>
      </c>
      <c r="G9" s="60">
        <f>SUM(G10:G14)</f>
        <v>0</v>
      </c>
      <c r="H9" s="63">
        <f aca="true" t="shared" si="2" ref="H9:H20">SUM(E9:G9)</f>
        <v>24885</v>
      </c>
      <c r="I9" s="58">
        <v>0</v>
      </c>
      <c r="J9" s="59">
        <f>SUM(J10:J14)</f>
        <v>0</v>
      </c>
      <c r="K9" s="60">
        <f>SUM(K10:K14)</f>
        <v>0</v>
      </c>
      <c r="L9" s="86">
        <f aca="true" t="shared" si="3" ref="L9:L20">SUM(I9:K9)</f>
        <v>0</v>
      </c>
      <c r="M9" s="428"/>
    </row>
    <row r="10" spans="1:13" s="20" customFormat="1" ht="15" customHeight="1">
      <c r="A10" s="87">
        <v>3</v>
      </c>
      <c r="B10" s="19"/>
      <c r="C10" s="18" t="s">
        <v>6</v>
      </c>
      <c r="D10" s="108">
        <f t="shared" si="1"/>
        <v>0</v>
      </c>
      <c r="E10" s="51">
        <f>'RMU-IO'!E10+'RMU-ost'!E10</f>
        <v>0</v>
      </c>
      <c r="F10" s="25"/>
      <c r="G10" s="26">
        <f>'RMU-IO'!G10+'RMU-ost'!G10</f>
        <v>0</v>
      </c>
      <c r="H10" s="64">
        <f t="shared" si="2"/>
        <v>0</v>
      </c>
      <c r="I10" s="51">
        <f>'RMU-IO'!I10+'RMU-ost'!I10</f>
        <v>0</v>
      </c>
      <c r="J10" s="25">
        <f>'RMU-IO'!J10+'RMU-ost'!J10</f>
        <v>0</v>
      </c>
      <c r="K10" s="26">
        <f>'RMU-IO'!K10+'RMU-ost'!K10</f>
        <v>0</v>
      </c>
      <c r="L10" s="88">
        <f t="shared" si="3"/>
        <v>0</v>
      </c>
      <c r="M10" s="429"/>
    </row>
    <row r="11" spans="1:13" s="20" customFormat="1" ht="15" customHeight="1">
      <c r="A11" s="87">
        <v>4</v>
      </c>
      <c r="B11" s="19"/>
      <c r="C11" s="18" t="s">
        <v>7</v>
      </c>
      <c r="D11" s="109">
        <f t="shared" si="1"/>
        <v>22800</v>
      </c>
      <c r="E11" s="51">
        <f>'RMU-IO'!E11+'RMU-ost'!E11</f>
        <v>0</v>
      </c>
      <c r="F11" s="25">
        <v>22800</v>
      </c>
      <c r="G11" s="26">
        <v>0</v>
      </c>
      <c r="H11" s="64">
        <f t="shared" si="2"/>
        <v>22800</v>
      </c>
      <c r="I11" s="51">
        <f>'RMU-IO'!I11+'RMU-ost'!I11</f>
        <v>0</v>
      </c>
      <c r="J11" s="25">
        <f>'RMU-IO'!J11+'RMU-ost'!J11</f>
        <v>0</v>
      </c>
      <c r="K11" s="26">
        <f>'RMU-IO'!K11+'RMU-ost'!K11</f>
        <v>0</v>
      </c>
      <c r="L11" s="88">
        <f t="shared" si="3"/>
        <v>0</v>
      </c>
      <c r="M11" s="429">
        <v>600</v>
      </c>
    </row>
    <row r="12" spans="1:13" s="20" customFormat="1" ht="15" customHeight="1">
      <c r="A12" s="87">
        <v>5</v>
      </c>
      <c r="B12" s="19"/>
      <c r="C12" s="18" t="s">
        <v>18</v>
      </c>
      <c r="D12" s="109">
        <f t="shared" si="1"/>
        <v>0</v>
      </c>
      <c r="E12" s="51">
        <f>'RMU-IO'!E12+'RMU-ost'!E12</f>
        <v>0</v>
      </c>
      <c r="F12" s="25"/>
      <c r="G12" s="26">
        <f>'RMU-IO'!G12+'RMU-ost'!G12</f>
        <v>0</v>
      </c>
      <c r="H12" s="64">
        <f t="shared" si="2"/>
        <v>0</v>
      </c>
      <c r="I12" s="51">
        <v>0</v>
      </c>
      <c r="J12" s="25">
        <v>0</v>
      </c>
      <c r="K12" s="26">
        <f>'RMU-IO'!K12+'RMU-ost'!K12</f>
        <v>0</v>
      </c>
      <c r="L12" s="88">
        <f t="shared" si="3"/>
        <v>0</v>
      </c>
      <c r="M12" s="429"/>
    </row>
    <row r="13" spans="1:13" s="20" customFormat="1" ht="15" customHeight="1">
      <c r="A13" s="87">
        <v>6</v>
      </c>
      <c r="B13" s="19"/>
      <c r="C13" s="18" t="s">
        <v>8</v>
      </c>
      <c r="D13" s="109">
        <f t="shared" si="1"/>
        <v>2000</v>
      </c>
      <c r="E13" s="52">
        <f>'RMU-IO'!E13+'RMU-ost'!E13</f>
        <v>0</v>
      </c>
      <c r="F13" s="49">
        <v>2000</v>
      </c>
      <c r="G13" s="50">
        <f>'RMU-IO'!G13+'RMU-ost'!G13</f>
        <v>0</v>
      </c>
      <c r="H13" s="65">
        <f t="shared" si="2"/>
        <v>2000</v>
      </c>
      <c r="I13" s="52">
        <f>'RMU-IO'!I13+'RMU-ost'!I13</f>
        <v>0</v>
      </c>
      <c r="J13" s="49">
        <f>'RMU-IO'!J13+'RMU-ost'!J13</f>
        <v>0</v>
      </c>
      <c r="K13" s="50">
        <f>'RMU-IO'!K13+'RMU-ost'!K13</f>
        <v>0</v>
      </c>
      <c r="L13" s="89">
        <f t="shared" si="3"/>
        <v>0</v>
      </c>
      <c r="M13" s="429">
        <v>2000</v>
      </c>
    </row>
    <row r="14" spans="1:13" s="20" customFormat="1" ht="15" customHeight="1">
      <c r="A14" s="90">
        <v>7</v>
      </c>
      <c r="B14" s="44"/>
      <c r="C14" s="45" t="s">
        <v>9</v>
      </c>
      <c r="D14" s="110">
        <f t="shared" si="1"/>
        <v>85</v>
      </c>
      <c r="E14" s="53">
        <f>'RMU-IO'!E14+'RMU-ost'!E14</f>
        <v>0</v>
      </c>
      <c r="F14" s="46">
        <v>85</v>
      </c>
      <c r="G14" s="47">
        <f>'RMU-IO'!G14+'RMU-ost'!G14</f>
        <v>0</v>
      </c>
      <c r="H14" s="66">
        <f t="shared" si="2"/>
        <v>85</v>
      </c>
      <c r="I14" s="53">
        <f>'RMU-IO'!I14+'RMU-ost'!I14</f>
        <v>0</v>
      </c>
      <c r="J14" s="46">
        <f>'RMU-IO'!J14+'RMU-ost'!J14</f>
        <v>0</v>
      </c>
      <c r="K14" s="47">
        <f>'RMU-IO'!K14+'RMU-ost'!K14</f>
        <v>0</v>
      </c>
      <c r="L14" s="91">
        <f t="shared" si="3"/>
        <v>0</v>
      </c>
      <c r="M14" s="429"/>
    </row>
    <row r="15" spans="1:13" s="17" customFormat="1" ht="15" customHeight="1">
      <c r="A15" s="92">
        <v>8</v>
      </c>
      <c r="B15" s="21" t="s">
        <v>19</v>
      </c>
      <c r="C15" s="23"/>
      <c r="D15" s="111">
        <f t="shared" si="1"/>
        <v>5400</v>
      </c>
      <c r="E15" s="198">
        <v>1000</v>
      </c>
      <c r="F15" s="180">
        <v>4400</v>
      </c>
      <c r="G15" s="28">
        <v>0</v>
      </c>
      <c r="H15" s="67">
        <f t="shared" si="2"/>
        <v>5400</v>
      </c>
      <c r="I15" s="54">
        <v>0</v>
      </c>
      <c r="J15" s="27"/>
      <c r="K15" s="28">
        <f>'RMU-IO'!K15+'RMU-ost'!K15</f>
        <v>0</v>
      </c>
      <c r="L15" s="93">
        <f t="shared" si="3"/>
        <v>0</v>
      </c>
      <c r="M15" s="428"/>
    </row>
    <row r="16" spans="1:13" s="17" customFormat="1" ht="15" customHeight="1">
      <c r="A16" s="92">
        <v>9</v>
      </c>
      <c r="B16" s="21" t="s">
        <v>10</v>
      </c>
      <c r="C16" s="23"/>
      <c r="D16" s="111">
        <f t="shared" si="1"/>
        <v>0</v>
      </c>
      <c r="E16" s="54">
        <f>'RMU-IO'!E16+'RMU-ost'!E16</f>
        <v>0</v>
      </c>
      <c r="F16" s="27">
        <f>'RMU-IO'!F16+'RMU-ost'!F16</f>
        <v>0</v>
      </c>
      <c r="G16" s="28">
        <f>'RMU-IO'!G16+'RMU-ost'!G16</f>
        <v>0</v>
      </c>
      <c r="H16" s="67">
        <f t="shared" si="2"/>
        <v>0</v>
      </c>
      <c r="I16" s="54">
        <v>0</v>
      </c>
      <c r="J16" s="27">
        <f>'RMU-IO'!J16+'RMU-ost'!J16</f>
        <v>0</v>
      </c>
      <c r="K16" s="28">
        <f>'RMU-IO'!K16+'RMU-ost'!K16</f>
        <v>0</v>
      </c>
      <c r="L16" s="93">
        <f t="shared" si="3"/>
        <v>0</v>
      </c>
      <c r="M16" s="428"/>
    </row>
    <row r="17" spans="1:13" s="17" customFormat="1" ht="15" customHeight="1">
      <c r="A17" s="85">
        <v>10</v>
      </c>
      <c r="B17" s="22" t="s">
        <v>11</v>
      </c>
      <c r="C17" s="22"/>
      <c r="D17" s="111">
        <f t="shared" si="1"/>
        <v>0</v>
      </c>
      <c r="E17" s="55">
        <f>'RMU-IO'!E17+'RMU-ost'!E17</f>
        <v>0</v>
      </c>
      <c r="F17" s="29">
        <f>'RMU-IO'!F17+'RMU-ost'!F17</f>
        <v>0</v>
      </c>
      <c r="G17" s="30">
        <f>'RMU-IO'!G17+'RMU-ost'!G17</f>
        <v>0</v>
      </c>
      <c r="H17" s="68">
        <f t="shared" si="2"/>
        <v>0</v>
      </c>
      <c r="I17" s="55">
        <f>'RMU-IO'!I17+'RMU-ost'!I17</f>
        <v>0</v>
      </c>
      <c r="J17" s="29">
        <f>'RMU-IO'!J17+'RMU-ost'!J17</f>
        <v>0</v>
      </c>
      <c r="K17" s="30">
        <f>'RMU-IO'!K17+'RMU-ost'!K17</f>
        <v>0</v>
      </c>
      <c r="L17" s="94">
        <f t="shared" si="3"/>
        <v>0</v>
      </c>
      <c r="M17" s="428"/>
    </row>
    <row r="18" spans="1:13" s="17" customFormat="1" ht="15" customHeight="1">
      <c r="A18" s="92">
        <v>11</v>
      </c>
      <c r="B18" s="23" t="s">
        <v>17</v>
      </c>
      <c r="C18" s="23"/>
      <c r="D18" s="112">
        <f t="shared" si="1"/>
        <v>121</v>
      </c>
      <c r="E18" s="55"/>
      <c r="F18" s="29">
        <v>121</v>
      </c>
      <c r="G18" s="30"/>
      <c r="H18" s="68">
        <f t="shared" si="2"/>
        <v>121</v>
      </c>
      <c r="I18" s="55">
        <v>0</v>
      </c>
      <c r="J18" s="29">
        <v>0</v>
      </c>
      <c r="K18" s="30">
        <f>'RMU-IO'!K18+'RMU-ost'!K18</f>
        <v>0</v>
      </c>
      <c r="L18" s="94">
        <f t="shared" si="3"/>
        <v>0</v>
      </c>
      <c r="M18" s="428"/>
    </row>
    <row r="19" spans="1:13" s="17" customFormat="1" ht="15" customHeight="1">
      <c r="A19" s="92">
        <v>12</v>
      </c>
      <c r="B19" s="23" t="s">
        <v>12</v>
      </c>
      <c r="C19" s="23"/>
      <c r="D19" s="112">
        <f t="shared" si="1"/>
        <v>0</v>
      </c>
      <c r="E19" s="55">
        <f>'RMU-IO'!E19+'RMU-ost'!E19</f>
        <v>0</v>
      </c>
      <c r="F19" s="29">
        <f>'RMU-IO'!F19+'RMU-ost'!F19</f>
        <v>0</v>
      </c>
      <c r="G19" s="30">
        <f>'RMU-IO'!G19+'RMU-ost'!G19</f>
        <v>0</v>
      </c>
      <c r="H19" s="68">
        <f t="shared" si="2"/>
        <v>0</v>
      </c>
      <c r="I19" s="55">
        <v>0</v>
      </c>
      <c r="J19" s="29">
        <f>'RMU-IO'!J19+'RMU-ost'!J19</f>
        <v>0</v>
      </c>
      <c r="K19" s="30">
        <f>'RMU-IO'!K19+'RMU-ost'!K19</f>
        <v>0</v>
      </c>
      <c r="L19" s="94">
        <f t="shared" si="3"/>
        <v>0</v>
      </c>
      <c r="M19" s="428"/>
    </row>
    <row r="20" spans="1:13" s="17" customFormat="1" ht="15" customHeight="1" thickBot="1">
      <c r="A20" s="95">
        <v>13</v>
      </c>
      <c r="B20" s="96" t="s">
        <v>16</v>
      </c>
      <c r="C20" s="96"/>
      <c r="D20" s="113">
        <f t="shared" si="1"/>
        <v>0</v>
      </c>
      <c r="E20" s="97">
        <f>'RMU-IO'!E20+'RMU-ost'!E20</f>
        <v>0</v>
      </c>
      <c r="F20" s="98">
        <f>'RMU-IO'!F20+'RMU-ost'!F20</f>
        <v>0</v>
      </c>
      <c r="G20" s="99">
        <f>'RMU-IO'!G20+'RMU-ost'!G20</f>
        <v>0</v>
      </c>
      <c r="H20" s="100">
        <f t="shared" si="2"/>
        <v>0</v>
      </c>
      <c r="I20" s="97">
        <f>'RMU-IO'!I20+'RMU-ost'!I20</f>
        <v>0</v>
      </c>
      <c r="J20" s="98">
        <f>'RMU-IO'!J20+'RMU-ost'!J20</f>
        <v>0</v>
      </c>
      <c r="K20" s="99">
        <f>'RMU-IO'!K20+'RMU-ost'!K20</f>
        <v>0</v>
      </c>
      <c r="L20" s="101">
        <f t="shared" si="3"/>
        <v>0</v>
      </c>
      <c r="M20" s="428"/>
    </row>
    <row r="21" spans="1:13" s="114" customFormat="1" ht="15" customHeight="1">
      <c r="A21" s="24" t="s">
        <v>32</v>
      </c>
      <c r="B21" s="24" t="s">
        <v>31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430"/>
    </row>
    <row r="22" spans="1:13" s="114" customFormat="1" ht="15" customHeight="1">
      <c r="A22" s="24" t="s">
        <v>15</v>
      </c>
      <c r="B22" s="24" t="s">
        <v>117</v>
      </c>
      <c r="C22" s="24"/>
      <c r="D22" s="24"/>
      <c r="E22" s="179">
        <f>E23+E24</f>
        <v>2546</v>
      </c>
      <c r="F22" s="24"/>
      <c r="G22" s="24"/>
      <c r="H22" s="24"/>
      <c r="I22" s="24"/>
      <c r="J22" s="24"/>
      <c r="K22" s="24"/>
      <c r="L22" s="24"/>
      <c r="M22" s="430"/>
    </row>
    <row r="23" spans="2:13" s="2" customFormat="1" ht="12">
      <c r="B23" s="2" t="s">
        <v>115</v>
      </c>
      <c r="D23" s="176"/>
      <c r="E23" s="118">
        <f>2425+121</f>
        <v>2546</v>
      </c>
      <c r="M23" s="431"/>
    </row>
    <row r="24" spans="2:13" s="2" customFormat="1" ht="12">
      <c r="B24" s="2" t="s">
        <v>116</v>
      </c>
      <c r="D24" s="350"/>
      <c r="E24" s="174">
        <v>0</v>
      </c>
      <c r="M24" s="431"/>
    </row>
    <row r="25" spans="1:13" s="24" customFormat="1" ht="12">
      <c r="A25" s="24" t="s">
        <v>33</v>
      </c>
      <c r="M25" s="432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40"/>
  <dimension ref="A2:M25"/>
  <sheetViews>
    <sheetView workbookViewId="0" topLeftCell="A1">
      <selection activeCell="M1" sqref="M1:M16384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3" width="8.125" style="418" customWidth="1"/>
    <col min="14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6" t="s">
        <v>14</v>
      </c>
    </row>
    <row r="3" spans="1:13" s="1" customFormat="1" ht="15" customHeight="1">
      <c r="A3" s="75"/>
      <c r="B3" s="76"/>
      <c r="C3" s="102"/>
      <c r="D3" s="437" t="s">
        <v>24</v>
      </c>
      <c r="E3" s="438"/>
      <c r="F3" s="438"/>
      <c r="G3" s="438"/>
      <c r="H3" s="438"/>
      <c r="I3" s="438"/>
      <c r="J3" s="438"/>
      <c r="K3" s="438"/>
      <c r="L3" s="439"/>
      <c r="M3" s="425"/>
    </row>
    <row r="4" spans="1:13" s="1" customFormat="1" ht="12.75">
      <c r="A4" s="77"/>
      <c r="B4" s="440" t="s">
        <v>114</v>
      </c>
      <c r="C4" s="441"/>
      <c r="D4" s="103"/>
      <c r="E4" s="443" t="s">
        <v>22</v>
      </c>
      <c r="F4" s="444"/>
      <c r="G4" s="444"/>
      <c r="H4" s="445"/>
      <c r="I4" s="443" t="s">
        <v>23</v>
      </c>
      <c r="J4" s="444"/>
      <c r="K4" s="444"/>
      <c r="L4" s="446"/>
      <c r="M4" s="425"/>
    </row>
    <row r="5" spans="1:13" s="1" customFormat="1" ht="12.75">
      <c r="A5" s="77"/>
      <c r="B5" s="442"/>
      <c r="C5" s="441"/>
      <c r="D5" s="103" t="s">
        <v>0</v>
      </c>
      <c r="E5" s="3"/>
      <c r="F5" s="4" t="s">
        <v>1</v>
      </c>
      <c r="G5" s="5"/>
      <c r="H5" s="70" t="s">
        <v>21</v>
      </c>
      <c r="I5" s="3"/>
      <c r="J5" s="4" t="s">
        <v>1</v>
      </c>
      <c r="K5" s="5"/>
      <c r="L5" s="78" t="s">
        <v>21</v>
      </c>
      <c r="M5" s="425"/>
    </row>
    <row r="6" spans="1:13" s="14" customFormat="1" ht="12.75">
      <c r="A6" s="79"/>
      <c r="B6" s="69" t="s">
        <v>2</v>
      </c>
      <c r="C6" s="6" t="s">
        <v>42</v>
      </c>
      <c r="D6" s="104" t="s">
        <v>27</v>
      </c>
      <c r="E6" s="7" t="s">
        <v>3</v>
      </c>
      <c r="F6" s="8" t="s">
        <v>4</v>
      </c>
      <c r="G6" s="9" t="s">
        <v>5</v>
      </c>
      <c r="H6" s="61" t="s">
        <v>25</v>
      </c>
      <c r="I6" s="7" t="s">
        <v>3</v>
      </c>
      <c r="J6" s="8" t="s">
        <v>4</v>
      </c>
      <c r="K6" s="9" t="s">
        <v>5</v>
      </c>
      <c r="L6" s="80" t="s">
        <v>26</v>
      </c>
      <c r="M6" s="426"/>
    </row>
    <row r="7" spans="1:13" s="16" customFormat="1" ht="19.5" customHeight="1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  <c r="M7" s="427"/>
    </row>
    <row r="8" spans="1:13" s="17" customFormat="1" ht="15" customHeight="1">
      <c r="A8" s="83">
        <v>1</v>
      </c>
      <c r="B8" s="15" t="s">
        <v>29</v>
      </c>
      <c r="C8" s="15"/>
      <c r="D8" s="106">
        <f aca="true" t="shared" si="0" ref="D8:L8">SUM(D15:D20)+D9</f>
        <v>8535</v>
      </c>
      <c r="E8" s="72">
        <f t="shared" si="0"/>
        <v>4950</v>
      </c>
      <c r="F8" s="73">
        <f t="shared" si="0"/>
        <v>3585</v>
      </c>
      <c r="G8" s="74">
        <f t="shared" si="0"/>
        <v>0</v>
      </c>
      <c r="H8" s="71">
        <f t="shared" si="0"/>
        <v>8535</v>
      </c>
      <c r="I8" s="72">
        <f t="shared" si="0"/>
        <v>0</v>
      </c>
      <c r="J8" s="73">
        <f t="shared" si="0"/>
        <v>0</v>
      </c>
      <c r="K8" s="74">
        <f t="shared" si="0"/>
        <v>0</v>
      </c>
      <c r="L8" s="84">
        <f t="shared" si="0"/>
        <v>0</v>
      </c>
      <c r="M8" s="428"/>
    </row>
    <row r="9" spans="1:13" s="17" customFormat="1" ht="15" customHeight="1">
      <c r="A9" s="85">
        <v>2</v>
      </c>
      <c r="B9" s="22" t="s">
        <v>28</v>
      </c>
      <c r="C9" s="48"/>
      <c r="D9" s="107">
        <f aca="true" t="shared" si="1" ref="D9:D20">H9+L9</f>
        <v>2187</v>
      </c>
      <c r="E9" s="58">
        <f>'RMU-IO'!E10</f>
        <v>0</v>
      </c>
      <c r="F9" s="59">
        <f>SUM(F10:F14)</f>
        <v>2187</v>
      </c>
      <c r="G9" s="60">
        <f>SUM(G10:G14)</f>
        <v>0</v>
      </c>
      <c r="H9" s="63">
        <f aca="true" t="shared" si="2" ref="H9:H20">SUM(E9:G9)</f>
        <v>2187</v>
      </c>
      <c r="I9" s="58">
        <v>0</v>
      </c>
      <c r="J9" s="59">
        <f>SUM(J10:J14)</f>
        <v>0</v>
      </c>
      <c r="K9" s="60">
        <f>SUM(K10:K14)</f>
        <v>0</v>
      </c>
      <c r="L9" s="86">
        <f aca="true" t="shared" si="3" ref="L9:L20">SUM(I9:K9)</f>
        <v>0</v>
      </c>
      <c r="M9" s="428"/>
    </row>
    <row r="10" spans="1:13" s="20" customFormat="1" ht="15" customHeight="1">
      <c r="A10" s="87">
        <v>3</v>
      </c>
      <c r="B10" s="19"/>
      <c r="C10" s="18" t="s">
        <v>6</v>
      </c>
      <c r="D10" s="108">
        <f t="shared" si="1"/>
        <v>1737</v>
      </c>
      <c r="E10" s="51">
        <f>'RMU-IO'!E10+'RMU-ost'!E10</f>
        <v>0</v>
      </c>
      <c r="F10" s="25">
        <v>1737</v>
      </c>
      <c r="G10" s="26">
        <f>'RMU-IO'!G10+'RMU-ost'!G10</f>
        <v>0</v>
      </c>
      <c r="H10" s="64">
        <f t="shared" si="2"/>
        <v>1737</v>
      </c>
      <c r="I10" s="51">
        <f>'RMU-IO'!I10+'RMU-ost'!I10</f>
        <v>0</v>
      </c>
      <c r="J10" s="25">
        <f>'RMU-IO'!J10+'RMU-ost'!J10</f>
        <v>0</v>
      </c>
      <c r="K10" s="26">
        <f>'RMU-IO'!K10+'RMU-ost'!K10</f>
        <v>0</v>
      </c>
      <c r="L10" s="88">
        <f t="shared" si="3"/>
        <v>0</v>
      </c>
      <c r="M10" s="429">
        <v>1737</v>
      </c>
    </row>
    <row r="11" spans="1:13" s="20" customFormat="1" ht="15" customHeight="1">
      <c r="A11" s="87">
        <v>4</v>
      </c>
      <c r="B11" s="19"/>
      <c r="C11" s="18" t="s">
        <v>7</v>
      </c>
      <c r="D11" s="109">
        <f t="shared" si="1"/>
        <v>0</v>
      </c>
      <c r="E11" s="51">
        <f>'RMU-IO'!E11+'RMU-ost'!E11</f>
        <v>0</v>
      </c>
      <c r="F11" s="25"/>
      <c r="G11" s="26">
        <v>0</v>
      </c>
      <c r="H11" s="64">
        <f t="shared" si="2"/>
        <v>0</v>
      </c>
      <c r="I11" s="51">
        <f>'RMU-IO'!I11+'RMU-ost'!I11</f>
        <v>0</v>
      </c>
      <c r="J11" s="25">
        <f>'RMU-IO'!J11+'RMU-ost'!J11</f>
        <v>0</v>
      </c>
      <c r="K11" s="26">
        <f>'RMU-IO'!K11+'RMU-ost'!K11</f>
        <v>0</v>
      </c>
      <c r="L11" s="88">
        <f t="shared" si="3"/>
        <v>0</v>
      </c>
      <c r="M11" s="429"/>
    </row>
    <row r="12" spans="1:13" s="20" customFormat="1" ht="15" customHeight="1">
      <c r="A12" s="87">
        <v>5</v>
      </c>
      <c r="B12" s="19"/>
      <c r="C12" s="18" t="s">
        <v>18</v>
      </c>
      <c r="D12" s="109">
        <f t="shared" si="1"/>
        <v>0</v>
      </c>
      <c r="E12" s="51">
        <f>'RMU-IO'!E12+'RMU-ost'!E12</f>
        <v>0</v>
      </c>
      <c r="F12" s="25"/>
      <c r="G12" s="26">
        <f>'RMU-IO'!G12+'RMU-ost'!G12</f>
        <v>0</v>
      </c>
      <c r="H12" s="64">
        <f t="shared" si="2"/>
        <v>0</v>
      </c>
      <c r="I12" s="51">
        <v>0</v>
      </c>
      <c r="J12" s="25">
        <v>0</v>
      </c>
      <c r="K12" s="26">
        <f>'RMU-IO'!K12+'RMU-ost'!K12</f>
        <v>0</v>
      </c>
      <c r="L12" s="88">
        <f t="shared" si="3"/>
        <v>0</v>
      </c>
      <c r="M12" s="429"/>
    </row>
    <row r="13" spans="1:13" s="20" customFormat="1" ht="15" customHeight="1">
      <c r="A13" s="87">
        <v>6</v>
      </c>
      <c r="B13" s="19"/>
      <c r="C13" s="18" t="s">
        <v>8</v>
      </c>
      <c r="D13" s="109">
        <f t="shared" si="1"/>
        <v>450</v>
      </c>
      <c r="E13" s="52">
        <f>'RMU-IO'!E13+'RMU-ost'!E13</f>
        <v>0</v>
      </c>
      <c r="F13" s="49">
        <v>450</v>
      </c>
      <c r="G13" s="50">
        <f>'RMU-IO'!G13+'RMU-ost'!G13</f>
        <v>0</v>
      </c>
      <c r="H13" s="65">
        <f t="shared" si="2"/>
        <v>450</v>
      </c>
      <c r="I13" s="52">
        <f>'RMU-IO'!I13+'RMU-ost'!I13</f>
        <v>0</v>
      </c>
      <c r="J13" s="49">
        <f>'RMU-IO'!J13+'RMU-ost'!J13</f>
        <v>0</v>
      </c>
      <c r="K13" s="50">
        <f>'RMU-IO'!K13+'RMU-ost'!K13</f>
        <v>0</v>
      </c>
      <c r="L13" s="89">
        <f t="shared" si="3"/>
        <v>0</v>
      </c>
      <c r="M13" s="429">
        <v>450</v>
      </c>
    </row>
    <row r="14" spans="1:13" s="20" customFormat="1" ht="15" customHeight="1">
      <c r="A14" s="90">
        <v>7</v>
      </c>
      <c r="B14" s="44"/>
      <c r="C14" s="45" t="s">
        <v>9</v>
      </c>
      <c r="D14" s="110">
        <f t="shared" si="1"/>
        <v>0</v>
      </c>
      <c r="E14" s="53">
        <f>'RMU-IO'!E14+'RMU-ost'!E14</f>
        <v>0</v>
      </c>
      <c r="F14" s="46">
        <f>'RMU-IO'!F14+'RMU-ost'!F14</f>
        <v>0</v>
      </c>
      <c r="G14" s="47">
        <f>'RMU-IO'!G14+'RMU-ost'!G14</f>
        <v>0</v>
      </c>
      <c r="H14" s="66">
        <f t="shared" si="2"/>
        <v>0</v>
      </c>
      <c r="I14" s="53">
        <f>'RMU-IO'!I14+'RMU-ost'!I14</f>
        <v>0</v>
      </c>
      <c r="J14" s="46">
        <f>'RMU-IO'!J14+'RMU-ost'!J14</f>
        <v>0</v>
      </c>
      <c r="K14" s="47">
        <f>'RMU-IO'!K14+'RMU-ost'!K14</f>
        <v>0</v>
      </c>
      <c r="L14" s="91">
        <f t="shared" si="3"/>
        <v>0</v>
      </c>
      <c r="M14" s="429"/>
    </row>
    <row r="15" spans="1:13" s="17" customFormat="1" ht="15" customHeight="1">
      <c r="A15" s="92">
        <v>8</v>
      </c>
      <c r="B15" s="21" t="s">
        <v>19</v>
      </c>
      <c r="C15" s="23"/>
      <c r="D15" s="111">
        <f t="shared" si="1"/>
        <v>2950</v>
      </c>
      <c r="E15" s="198">
        <v>2950</v>
      </c>
      <c r="F15" s="180">
        <v>0</v>
      </c>
      <c r="G15" s="28">
        <v>0</v>
      </c>
      <c r="H15" s="67">
        <f t="shared" si="2"/>
        <v>2950</v>
      </c>
      <c r="I15" s="54">
        <v>0</v>
      </c>
      <c r="J15" s="27"/>
      <c r="K15" s="28">
        <f>'RMU-IO'!K15+'RMU-ost'!K15</f>
        <v>0</v>
      </c>
      <c r="L15" s="93">
        <f t="shared" si="3"/>
        <v>0</v>
      </c>
      <c r="M15" s="428"/>
    </row>
    <row r="16" spans="1:13" s="17" customFormat="1" ht="15" customHeight="1">
      <c r="A16" s="92">
        <v>9</v>
      </c>
      <c r="B16" s="21" t="s">
        <v>10</v>
      </c>
      <c r="C16" s="23"/>
      <c r="D16" s="111">
        <f t="shared" si="1"/>
        <v>0</v>
      </c>
      <c r="E16" s="54">
        <f>'RMU-IO'!E16+'RMU-ost'!E16</f>
        <v>0</v>
      </c>
      <c r="F16" s="27">
        <f>'RMU-IO'!F16+'RMU-ost'!F16</f>
        <v>0</v>
      </c>
      <c r="G16" s="28">
        <f>'RMU-IO'!G16+'RMU-ost'!G16</f>
        <v>0</v>
      </c>
      <c r="H16" s="67">
        <f t="shared" si="2"/>
        <v>0</v>
      </c>
      <c r="I16" s="54">
        <v>0</v>
      </c>
      <c r="J16" s="27">
        <f>'RMU-IO'!J16+'RMU-ost'!J16</f>
        <v>0</v>
      </c>
      <c r="K16" s="28">
        <f>'RMU-IO'!K16+'RMU-ost'!K16</f>
        <v>0</v>
      </c>
      <c r="L16" s="93">
        <f t="shared" si="3"/>
        <v>0</v>
      </c>
      <c r="M16" s="428"/>
    </row>
    <row r="17" spans="1:13" s="17" customFormat="1" ht="15" customHeight="1">
      <c r="A17" s="85">
        <v>10</v>
      </c>
      <c r="B17" s="22" t="s">
        <v>11</v>
      </c>
      <c r="C17" s="22"/>
      <c r="D17" s="111">
        <f t="shared" si="1"/>
        <v>0</v>
      </c>
      <c r="E17" s="55">
        <f>'RMU-IO'!E17+'RMU-ost'!E17</f>
        <v>0</v>
      </c>
      <c r="F17" s="29">
        <f>'RMU-IO'!F17+'RMU-ost'!F17</f>
        <v>0</v>
      </c>
      <c r="G17" s="30">
        <f>'RMU-IO'!G17+'RMU-ost'!G17</f>
        <v>0</v>
      </c>
      <c r="H17" s="68">
        <f t="shared" si="2"/>
        <v>0</v>
      </c>
      <c r="I17" s="55">
        <f>'RMU-IO'!I17+'RMU-ost'!I17</f>
        <v>0</v>
      </c>
      <c r="J17" s="29">
        <f>'RMU-IO'!J17+'RMU-ost'!J17</f>
        <v>0</v>
      </c>
      <c r="K17" s="30">
        <f>'RMU-IO'!K17+'RMU-ost'!K17</f>
        <v>0</v>
      </c>
      <c r="L17" s="94">
        <f t="shared" si="3"/>
        <v>0</v>
      </c>
      <c r="M17" s="428"/>
    </row>
    <row r="18" spans="1:13" s="17" customFormat="1" ht="15" customHeight="1">
      <c r="A18" s="92">
        <v>11</v>
      </c>
      <c r="B18" s="23" t="s">
        <v>17</v>
      </c>
      <c r="C18" s="23"/>
      <c r="D18" s="112">
        <f t="shared" si="1"/>
        <v>3398</v>
      </c>
      <c r="E18" s="55">
        <v>2000</v>
      </c>
      <c r="F18" s="29">
        <v>1398</v>
      </c>
      <c r="G18" s="30"/>
      <c r="H18" s="68">
        <f t="shared" si="2"/>
        <v>3398</v>
      </c>
      <c r="I18" s="55">
        <v>0</v>
      </c>
      <c r="J18" s="29">
        <v>0</v>
      </c>
      <c r="K18" s="30">
        <f>'RMU-IO'!K18+'RMU-ost'!K18</f>
        <v>0</v>
      </c>
      <c r="L18" s="94">
        <f t="shared" si="3"/>
        <v>0</v>
      </c>
      <c r="M18" s="428"/>
    </row>
    <row r="19" spans="1:13" s="17" customFormat="1" ht="15" customHeight="1">
      <c r="A19" s="92">
        <v>12</v>
      </c>
      <c r="B19" s="23" t="s">
        <v>12</v>
      </c>
      <c r="C19" s="23"/>
      <c r="D19" s="112">
        <f t="shared" si="1"/>
        <v>0</v>
      </c>
      <c r="E19" s="55">
        <f>'RMU-IO'!E19+'RMU-ost'!E19</f>
        <v>0</v>
      </c>
      <c r="F19" s="29">
        <f>'RMU-IO'!F19+'RMU-ost'!F19</f>
        <v>0</v>
      </c>
      <c r="G19" s="30">
        <f>'RMU-IO'!G19+'RMU-ost'!G19</f>
        <v>0</v>
      </c>
      <c r="H19" s="68">
        <f t="shared" si="2"/>
        <v>0</v>
      </c>
      <c r="I19" s="55">
        <v>0</v>
      </c>
      <c r="J19" s="29">
        <f>'RMU-IO'!J19+'RMU-ost'!J19</f>
        <v>0</v>
      </c>
      <c r="K19" s="30">
        <f>'RMU-IO'!K19+'RMU-ost'!K19</f>
        <v>0</v>
      </c>
      <c r="L19" s="94">
        <f t="shared" si="3"/>
        <v>0</v>
      </c>
      <c r="M19" s="428"/>
    </row>
    <row r="20" spans="1:13" s="17" customFormat="1" ht="15" customHeight="1" thickBot="1">
      <c r="A20" s="95">
        <v>13</v>
      </c>
      <c r="B20" s="96" t="s">
        <v>16</v>
      </c>
      <c r="C20" s="96"/>
      <c r="D20" s="113">
        <f t="shared" si="1"/>
        <v>0</v>
      </c>
      <c r="E20" s="97">
        <f>'RMU-IO'!E20+'RMU-ost'!E20</f>
        <v>0</v>
      </c>
      <c r="F20" s="98">
        <f>'RMU-IO'!F20+'RMU-ost'!F20</f>
        <v>0</v>
      </c>
      <c r="G20" s="99">
        <f>'RMU-IO'!G20+'RMU-ost'!G20</f>
        <v>0</v>
      </c>
      <c r="H20" s="100">
        <f t="shared" si="2"/>
        <v>0</v>
      </c>
      <c r="I20" s="97">
        <f>'RMU-IO'!I20+'RMU-ost'!I20</f>
        <v>0</v>
      </c>
      <c r="J20" s="98">
        <f>'RMU-IO'!J20+'RMU-ost'!J20</f>
        <v>0</v>
      </c>
      <c r="K20" s="99">
        <f>'RMU-IO'!K20+'RMU-ost'!K20</f>
        <v>0</v>
      </c>
      <c r="L20" s="101">
        <f t="shared" si="3"/>
        <v>0</v>
      </c>
      <c r="M20" s="428"/>
    </row>
    <row r="21" spans="1:13" s="114" customFormat="1" ht="15" customHeight="1">
      <c r="A21" s="24" t="s">
        <v>32</v>
      </c>
      <c r="B21" s="24" t="s">
        <v>31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430"/>
    </row>
    <row r="22" spans="1:13" s="114" customFormat="1" ht="15" customHeight="1">
      <c r="A22" s="24" t="s">
        <v>15</v>
      </c>
      <c r="B22" s="24" t="s">
        <v>117</v>
      </c>
      <c r="C22" s="24"/>
      <c r="D22" s="24"/>
      <c r="E22" s="179">
        <f>E23+E24</f>
        <v>3397</v>
      </c>
      <c r="F22" s="24"/>
      <c r="G22" s="24"/>
      <c r="H22" s="24"/>
      <c r="I22" s="24"/>
      <c r="J22" s="24"/>
      <c r="K22" s="24"/>
      <c r="L22" s="24"/>
      <c r="M22" s="430"/>
    </row>
    <row r="23" spans="2:13" s="2" customFormat="1" ht="12">
      <c r="B23" s="2" t="s">
        <v>115</v>
      </c>
      <c r="D23" s="118"/>
      <c r="E23" s="118">
        <v>249</v>
      </c>
      <c r="M23" s="431"/>
    </row>
    <row r="24" spans="2:13" s="2" customFormat="1" ht="12">
      <c r="B24" s="2" t="s">
        <v>116</v>
      </c>
      <c r="D24" s="351"/>
      <c r="E24" s="174">
        <v>3148</v>
      </c>
      <c r="M24" s="431"/>
    </row>
    <row r="25" spans="1:13" s="24" customFormat="1" ht="12">
      <c r="A25" s="24" t="s">
        <v>33</v>
      </c>
      <c r="D25" s="179"/>
      <c r="M25" s="432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39"/>
  <dimension ref="A2:L25"/>
  <sheetViews>
    <sheetView workbookViewId="0" topLeftCell="A1">
      <selection activeCell="E18" sqref="E18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6" t="s">
        <v>14</v>
      </c>
    </row>
    <row r="3" spans="1:12" s="1" customFormat="1" ht="15" customHeight="1">
      <c r="A3" s="75"/>
      <c r="B3" s="76"/>
      <c r="C3" s="102"/>
      <c r="D3" s="437" t="s">
        <v>24</v>
      </c>
      <c r="E3" s="438"/>
      <c r="F3" s="438"/>
      <c r="G3" s="438"/>
      <c r="H3" s="438"/>
      <c r="I3" s="438"/>
      <c r="J3" s="438"/>
      <c r="K3" s="438"/>
      <c r="L3" s="439"/>
    </row>
    <row r="4" spans="1:12" s="1" customFormat="1" ht="12.75">
      <c r="A4" s="77"/>
      <c r="B4" s="440" t="s">
        <v>114</v>
      </c>
      <c r="C4" s="441"/>
      <c r="D4" s="103"/>
      <c r="E4" s="443" t="s">
        <v>22</v>
      </c>
      <c r="F4" s="444"/>
      <c r="G4" s="444"/>
      <c r="H4" s="445"/>
      <c r="I4" s="443" t="s">
        <v>23</v>
      </c>
      <c r="J4" s="444"/>
      <c r="K4" s="444"/>
      <c r="L4" s="446"/>
    </row>
    <row r="5" spans="1:12" s="1" customFormat="1" ht="12.75">
      <c r="A5" s="77"/>
      <c r="B5" s="442"/>
      <c r="C5" s="441"/>
      <c r="D5" s="103" t="s">
        <v>0</v>
      </c>
      <c r="E5" s="3"/>
      <c r="F5" s="4" t="s">
        <v>1</v>
      </c>
      <c r="G5" s="5"/>
      <c r="H5" s="70" t="s">
        <v>21</v>
      </c>
      <c r="I5" s="3"/>
      <c r="J5" s="4" t="s">
        <v>1</v>
      </c>
      <c r="K5" s="5"/>
      <c r="L5" s="78" t="s">
        <v>21</v>
      </c>
    </row>
    <row r="6" spans="1:12" s="14" customFormat="1" ht="12.75">
      <c r="A6" s="79"/>
      <c r="B6" s="69" t="s">
        <v>2</v>
      </c>
      <c r="C6" s="6" t="s">
        <v>41</v>
      </c>
      <c r="D6" s="104" t="s">
        <v>27</v>
      </c>
      <c r="E6" s="7" t="s">
        <v>3</v>
      </c>
      <c r="F6" s="8" t="s">
        <v>4</v>
      </c>
      <c r="G6" s="9" t="s">
        <v>5</v>
      </c>
      <c r="H6" s="61" t="s">
        <v>25</v>
      </c>
      <c r="I6" s="7" t="s">
        <v>3</v>
      </c>
      <c r="J6" s="8" t="s">
        <v>4</v>
      </c>
      <c r="K6" s="9" t="s">
        <v>5</v>
      </c>
      <c r="L6" s="80" t="s">
        <v>26</v>
      </c>
    </row>
    <row r="7" spans="1:12" s="16" customFormat="1" ht="19.5" customHeight="1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</row>
    <row r="8" spans="1:12" s="17" customFormat="1" ht="15" customHeight="1">
      <c r="A8" s="83">
        <v>1</v>
      </c>
      <c r="B8" s="15" t="s">
        <v>29</v>
      </c>
      <c r="C8" s="15"/>
      <c r="D8" s="106">
        <f aca="true" t="shared" si="0" ref="D8:L8">SUM(D15:D20)+D9</f>
        <v>0</v>
      </c>
      <c r="E8" s="72">
        <f t="shared" si="0"/>
        <v>0</v>
      </c>
      <c r="F8" s="73">
        <f t="shared" si="0"/>
        <v>0</v>
      </c>
      <c r="G8" s="74">
        <f t="shared" si="0"/>
        <v>0</v>
      </c>
      <c r="H8" s="71">
        <f t="shared" si="0"/>
        <v>0</v>
      </c>
      <c r="I8" s="72">
        <f t="shared" si="0"/>
        <v>0</v>
      </c>
      <c r="J8" s="73">
        <f t="shared" si="0"/>
        <v>0</v>
      </c>
      <c r="K8" s="74">
        <f t="shared" si="0"/>
        <v>0</v>
      </c>
      <c r="L8" s="84">
        <f t="shared" si="0"/>
        <v>0</v>
      </c>
    </row>
    <row r="9" spans="1:12" s="17" customFormat="1" ht="15" customHeight="1">
      <c r="A9" s="85">
        <v>2</v>
      </c>
      <c r="B9" s="22" t="s">
        <v>28</v>
      </c>
      <c r="C9" s="48"/>
      <c r="D9" s="107">
        <f aca="true" t="shared" si="1" ref="D9:D20">H9+L9</f>
        <v>0</v>
      </c>
      <c r="E9" s="58">
        <f>'RMU-IO'!E10</f>
        <v>0</v>
      </c>
      <c r="F9" s="59">
        <f>SUM(F10:F14)</f>
        <v>0</v>
      </c>
      <c r="G9" s="60">
        <f>SUM(G10:G14)</f>
        <v>0</v>
      </c>
      <c r="H9" s="63">
        <f aca="true" t="shared" si="2" ref="H9:H20">SUM(E9:G9)</f>
        <v>0</v>
      </c>
      <c r="I9" s="58">
        <v>0</v>
      </c>
      <c r="J9" s="59">
        <f>SUM(J10:J14)</f>
        <v>0</v>
      </c>
      <c r="K9" s="60">
        <f>SUM(K10:K14)</f>
        <v>0</v>
      </c>
      <c r="L9" s="86">
        <f aca="true" t="shared" si="3" ref="L9:L20">SUM(I9:K9)</f>
        <v>0</v>
      </c>
    </row>
    <row r="10" spans="1:12" s="20" customFormat="1" ht="15" customHeight="1">
      <c r="A10" s="87">
        <v>3</v>
      </c>
      <c r="B10" s="19"/>
      <c r="C10" s="18" t="s">
        <v>6</v>
      </c>
      <c r="D10" s="108">
        <f t="shared" si="1"/>
        <v>0</v>
      </c>
      <c r="E10" s="51">
        <f>'RMU-IO'!E10+'RMU-ost'!E10</f>
        <v>0</v>
      </c>
      <c r="F10" s="25">
        <v>0</v>
      </c>
      <c r="G10" s="26">
        <f>'RMU-IO'!G10+'RMU-ost'!G10</f>
        <v>0</v>
      </c>
      <c r="H10" s="64">
        <f t="shared" si="2"/>
        <v>0</v>
      </c>
      <c r="I10" s="51">
        <f>'RMU-IO'!I10+'RMU-ost'!I10</f>
        <v>0</v>
      </c>
      <c r="J10" s="25">
        <f>'RMU-IO'!J10+'RMU-ost'!J10</f>
        <v>0</v>
      </c>
      <c r="K10" s="26">
        <f>'RMU-IO'!K10+'RMU-ost'!K10</f>
        <v>0</v>
      </c>
      <c r="L10" s="88">
        <f t="shared" si="3"/>
        <v>0</v>
      </c>
    </row>
    <row r="11" spans="1:12" s="20" customFormat="1" ht="15" customHeight="1">
      <c r="A11" s="87">
        <v>4</v>
      </c>
      <c r="B11" s="19"/>
      <c r="C11" s="18" t="s">
        <v>7</v>
      </c>
      <c r="D11" s="109">
        <f t="shared" si="1"/>
        <v>0</v>
      </c>
      <c r="E11" s="51">
        <f>'RMU-IO'!E11+'RMU-ost'!E11</f>
        <v>0</v>
      </c>
      <c r="F11" s="25">
        <v>0</v>
      </c>
      <c r="G11" s="26">
        <v>0</v>
      </c>
      <c r="H11" s="64">
        <f t="shared" si="2"/>
        <v>0</v>
      </c>
      <c r="I11" s="51">
        <f>'RMU-IO'!I11+'RMU-ost'!I11</f>
        <v>0</v>
      </c>
      <c r="J11" s="25">
        <f>'RMU-IO'!J11+'RMU-ost'!J11</f>
        <v>0</v>
      </c>
      <c r="K11" s="26">
        <f>'RMU-IO'!K11+'RMU-ost'!K11</f>
        <v>0</v>
      </c>
      <c r="L11" s="88">
        <f t="shared" si="3"/>
        <v>0</v>
      </c>
    </row>
    <row r="12" spans="1:12" s="20" customFormat="1" ht="15" customHeight="1">
      <c r="A12" s="87">
        <v>5</v>
      </c>
      <c r="B12" s="19"/>
      <c r="C12" s="18" t="s">
        <v>18</v>
      </c>
      <c r="D12" s="109">
        <f t="shared" si="1"/>
        <v>0</v>
      </c>
      <c r="E12" s="51">
        <f>'RMU-IO'!E12+'RMU-ost'!E12</f>
        <v>0</v>
      </c>
      <c r="F12" s="25">
        <f>'RMU-IO'!F12+'RMU-ost'!F12</f>
        <v>0</v>
      </c>
      <c r="G12" s="26">
        <f>'RMU-IO'!G12+'RMU-ost'!G12</f>
        <v>0</v>
      </c>
      <c r="H12" s="64">
        <f t="shared" si="2"/>
        <v>0</v>
      </c>
      <c r="I12" s="51">
        <v>0</v>
      </c>
      <c r="J12" s="25">
        <v>0</v>
      </c>
      <c r="K12" s="26">
        <f>'RMU-IO'!K12+'RMU-ost'!K12</f>
        <v>0</v>
      </c>
      <c r="L12" s="88">
        <f t="shared" si="3"/>
        <v>0</v>
      </c>
    </row>
    <row r="13" spans="1:12" s="20" customFormat="1" ht="15" customHeight="1">
      <c r="A13" s="87">
        <v>6</v>
      </c>
      <c r="B13" s="19"/>
      <c r="C13" s="18" t="s">
        <v>8</v>
      </c>
      <c r="D13" s="109">
        <f t="shared" si="1"/>
        <v>0</v>
      </c>
      <c r="E13" s="52">
        <f>'RMU-IO'!E13+'RMU-ost'!E13</f>
        <v>0</v>
      </c>
      <c r="F13" s="49">
        <f>'RMU-IO'!F13+'RMU-ost'!F13</f>
        <v>0</v>
      </c>
      <c r="G13" s="50">
        <f>'RMU-IO'!G13+'RMU-ost'!G13</f>
        <v>0</v>
      </c>
      <c r="H13" s="65">
        <f t="shared" si="2"/>
        <v>0</v>
      </c>
      <c r="I13" s="52">
        <f>'RMU-IO'!I13+'RMU-ost'!I13</f>
        <v>0</v>
      </c>
      <c r="J13" s="49">
        <f>'RMU-IO'!J13+'RMU-ost'!J13</f>
        <v>0</v>
      </c>
      <c r="K13" s="50">
        <f>'RMU-IO'!K13+'RMU-ost'!K13</f>
        <v>0</v>
      </c>
      <c r="L13" s="89">
        <f t="shared" si="3"/>
        <v>0</v>
      </c>
    </row>
    <row r="14" spans="1:12" s="20" customFormat="1" ht="15" customHeight="1">
      <c r="A14" s="90">
        <v>7</v>
      </c>
      <c r="B14" s="44"/>
      <c r="C14" s="45" t="s">
        <v>9</v>
      </c>
      <c r="D14" s="110">
        <f t="shared" si="1"/>
        <v>0</v>
      </c>
      <c r="E14" s="53">
        <f>'RMU-IO'!E14+'RMU-ost'!E14</f>
        <v>0</v>
      </c>
      <c r="F14" s="46">
        <f>'RMU-IO'!F14+'RMU-ost'!F14</f>
        <v>0</v>
      </c>
      <c r="G14" s="47">
        <f>'RMU-IO'!G14+'RMU-ost'!G14</f>
        <v>0</v>
      </c>
      <c r="H14" s="66">
        <f t="shared" si="2"/>
        <v>0</v>
      </c>
      <c r="I14" s="53">
        <f>'RMU-IO'!I14+'RMU-ost'!I14</f>
        <v>0</v>
      </c>
      <c r="J14" s="46">
        <f>'RMU-IO'!J14+'RMU-ost'!J14</f>
        <v>0</v>
      </c>
      <c r="K14" s="47">
        <f>'RMU-IO'!K14+'RMU-ost'!K14</f>
        <v>0</v>
      </c>
      <c r="L14" s="91">
        <f t="shared" si="3"/>
        <v>0</v>
      </c>
    </row>
    <row r="15" spans="1:12" s="17" customFormat="1" ht="15" customHeight="1">
      <c r="A15" s="92">
        <v>8</v>
      </c>
      <c r="B15" s="21" t="s">
        <v>19</v>
      </c>
      <c r="C15" s="23"/>
      <c r="D15" s="111">
        <f t="shared" si="1"/>
        <v>0</v>
      </c>
      <c r="E15" s="54">
        <v>0</v>
      </c>
      <c r="F15" s="27">
        <v>0</v>
      </c>
      <c r="G15" s="28">
        <v>0</v>
      </c>
      <c r="H15" s="67">
        <f t="shared" si="2"/>
        <v>0</v>
      </c>
      <c r="I15" s="54">
        <v>0</v>
      </c>
      <c r="J15" s="27"/>
      <c r="K15" s="28">
        <f>'RMU-IO'!K15+'RMU-ost'!K15</f>
        <v>0</v>
      </c>
      <c r="L15" s="93">
        <f t="shared" si="3"/>
        <v>0</v>
      </c>
    </row>
    <row r="16" spans="1:12" s="17" customFormat="1" ht="15" customHeight="1">
      <c r="A16" s="92">
        <v>9</v>
      </c>
      <c r="B16" s="21" t="s">
        <v>10</v>
      </c>
      <c r="C16" s="23"/>
      <c r="D16" s="111">
        <f t="shared" si="1"/>
        <v>0</v>
      </c>
      <c r="E16" s="54">
        <f>'RMU-IO'!E16+'RMU-ost'!E16</f>
        <v>0</v>
      </c>
      <c r="F16" s="27">
        <f>'RMU-IO'!F16+'RMU-ost'!F16</f>
        <v>0</v>
      </c>
      <c r="G16" s="28">
        <f>'RMU-IO'!G16+'RMU-ost'!G16</f>
        <v>0</v>
      </c>
      <c r="H16" s="67">
        <f t="shared" si="2"/>
        <v>0</v>
      </c>
      <c r="I16" s="54">
        <v>0</v>
      </c>
      <c r="J16" s="27">
        <f>'RMU-IO'!J16+'RMU-ost'!J16</f>
        <v>0</v>
      </c>
      <c r="K16" s="28">
        <f>'RMU-IO'!K16+'RMU-ost'!K16</f>
        <v>0</v>
      </c>
      <c r="L16" s="93">
        <f t="shared" si="3"/>
        <v>0</v>
      </c>
    </row>
    <row r="17" spans="1:12" s="17" customFormat="1" ht="15" customHeight="1">
      <c r="A17" s="85">
        <v>10</v>
      </c>
      <c r="B17" s="22" t="s">
        <v>11</v>
      </c>
      <c r="C17" s="22"/>
      <c r="D17" s="111">
        <f t="shared" si="1"/>
        <v>0</v>
      </c>
      <c r="E17" s="55">
        <f>'RMU-IO'!E17+'RMU-ost'!E17</f>
        <v>0</v>
      </c>
      <c r="F17" s="29">
        <f>'RMU-IO'!F17+'RMU-ost'!F17</f>
        <v>0</v>
      </c>
      <c r="G17" s="30">
        <f>'RMU-IO'!G17+'RMU-ost'!G17</f>
        <v>0</v>
      </c>
      <c r="H17" s="68">
        <f t="shared" si="2"/>
        <v>0</v>
      </c>
      <c r="I17" s="55">
        <f>'RMU-IO'!I17+'RMU-ost'!I17</f>
        <v>0</v>
      </c>
      <c r="J17" s="29">
        <f>'RMU-IO'!J17+'RMU-ost'!J17</f>
        <v>0</v>
      </c>
      <c r="K17" s="30">
        <f>'RMU-IO'!K17+'RMU-ost'!K17</f>
        <v>0</v>
      </c>
      <c r="L17" s="94">
        <f t="shared" si="3"/>
        <v>0</v>
      </c>
    </row>
    <row r="18" spans="1:12" s="17" customFormat="1" ht="15" customHeight="1">
      <c r="A18" s="92">
        <v>11</v>
      </c>
      <c r="B18" s="23" t="s">
        <v>17</v>
      </c>
      <c r="C18" s="23"/>
      <c r="D18" s="112">
        <f t="shared" si="1"/>
        <v>0</v>
      </c>
      <c r="E18" s="55">
        <v>0</v>
      </c>
      <c r="F18" s="29">
        <f>'RMU-IO'!F18+'RMU-ost'!F18</f>
        <v>0</v>
      </c>
      <c r="G18" s="30"/>
      <c r="H18" s="68">
        <f t="shared" si="2"/>
        <v>0</v>
      </c>
      <c r="I18" s="55">
        <v>0</v>
      </c>
      <c r="J18" s="29">
        <v>0</v>
      </c>
      <c r="K18" s="30">
        <f>'RMU-IO'!K18+'RMU-ost'!K18</f>
        <v>0</v>
      </c>
      <c r="L18" s="94">
        <f t="shared" si="3"/>
        <v>0</v>
      </c>
    </row>
    <row r="19" spans="1:12" s="17" customFormat="1" ht="15" customHeight="1">
      <c r="A19" s="92">
        <v>12</v>
      </c>
      <c r="B19" s="23" t="s">
        <v>12</v>
      </c>
      <c r="C19" s="23"/>
      <c r="D19" s="112">
        <f t="shared" si="1"/>
        <v>0</v>
      </c>
      <c r="E19" s="55">
        <f>'RMU-IO'!E19+'RMU-ost'!E19</f>
        <v>0</v>
      </c>
      <c r="F19" s="29">
        <f>'RMU-IO'!F19+'RMU-ost'!F19</f>
        <v>0</v>
      </c>
      <c r="G19" s="30">
        <f>'RMU-IO'!G19+'RMU-ost'!G19</f>
        <v>0</v>
      </c>
      <c r="H19" s="68">
        <f t="shared" si="2"/>
        <v>0</v>
      </c>
      <c r="I19" s="55">
        <v>0</v>
      </c>
      <c r="J19" s="29">
        <f>'RMU-IO'!J19+'RMU-ost'!J19</f>
        <v>0</v>
      </c>
      <c r="K19" s="30">
        <f>'RMU-IO'!K19+'RMU-ost'!K19</f>
        <v>0</v>
      </c>
      <c r="L19" s="94">
        <f t="shared" si="3"/>
        <v>0</v>
      </c>
    </row>
    <row r="20" spans="1:12" s="17" customFormat="1" ht="15" customHeight="1" thickBot="1">
      <c r="A20" s="95">
        <v>13</v>
      </c>
      <c r="B20" s="96" t="s">
        <v>16</v>
      </c>
      <c r="C20" s="96"/>
      <c r="D20" s="113">
        <f t="shared" si="1"/>
        <v>0</v>
      </c>
      <c r="E20" s="97">
        <f>'RMU-IO'!E20+'RMU-ost'!E20</f>
        <v>0</v>
      </c>
      <c r="F20" s="98">
        <f>'RMU-IO'!F20+'RMU-ost'!F20</f>
        <v>0</v>
      </c>
      <c r="G20" s="99">
        <f>'RMU-IO'!G20+'RMU-ost'!G20</f>
        <v>0</v>
      </c>
      <c r="H20" s="100">
        <f t="shared" si="2"/>
        <v>0</v>
      </c>
      <c r="I20" s="97">
        <f>'RMU-IO'!I20+'RMU-ost'!I20</f>
        <v>0</v>
      </c>
      <c r="J20" s="98">
        <f>'RMU-IO'!J20+'RMU-ost'!J20</f>
        <v>0</v>
      </c>
      <c r="K20" s="99">
        <f>'RMU-IO'!K20+'RMU-ost'!K20</f>
        <v>0</v>
      </c>
      <c r="L20" s="101">
        <f t="shared" si="3"/>
        <v>0</v>
      </c>
    </row>
    <row r="21" spans="1:12" s="114" customFormat="1" ht="15" customHeight="1">
      <c r="A21" s="24" t="s">
        <v>32</v>
      </c>
      <c r="B21" s="24" t="s">
        <v>31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s="114" customFormat="1" ht="15" customHeight="1">
      <c r="A22" s="24" t="s">
        <v>15</v>
      </c>
      <c r="B22" s="24" t="s">
        <v>117</v>
      </c>
      <c r="C22" s="24"/>
      <c r="D22" s="24"/>
      <c r="E22" s="179">
        <f>E23+E24</f>
        <v>1235</v>
      </c>
      <c r="F22" s="24"/>
      <c r="G22" s="24"/>
      <c r="H22" s="24"/>
      <c r="I22" s="24"/>
      <c r="J22" s="24"/>
      <c r="K22" s="24"/>
      <c r="L22" s="24"/>
    </row>
    <row r="23" spans="2:5" s="2" customFormat="1" ht="12">
      <c r="B23" s="2" t="s">
        <v>115</v>
      </c>
      <c r="D23" s="118"/>
      <c r="E23" s="118">
        <v>852</v>
      </c>
    </row>
    <row r="24" spans="2:5" s="2" customFormat="1" ht="12">
      <c r="B24" s="2" t="s">
        <v>116</v>
      </c>
      <c r="D24" s="351"/>
      <c r="E24" s="174">
        <v>383</v>
      </c>
    </row>
    <row r="25" s="24" customFormat="1" ht="12">
      <c r="A25" s="24" t="s">
        <v>33</v>
      </c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38"/>
  <dimension ref="A2:L25"/>
  <sheetViews>
    <sheetView workbookViewId="0" topLeftCell="A1">
      <selection activeCell="G18" sqref="G18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6" t="s">
        <v>14</v>
      </c>
    </row>
    <row r="3" spans="1:12" s="1" customFormat="1" ht="15" customHeight="1">
      <c r="A3" s="75"/>
      <c r="B3" s="76"/>
      <c r="C3" s="102"/>
      <c r="D3" s="437" t="s">
        <v>24</v>
      </c>
      <c r="E3" s="438"/>
      <c r="F3" s="438"/>
      <c r="G3" s="438"/>
      <c r="H3" s="438"/>
      <c r="I3" s="438"/>
      <c r="J3" s="438"/>
      <c r="K3" s="438"/>
      <c r="L3" s="439"/>
    </row>
    <row r="4" spans="1:12" s="1" customFormat="1" ht="12.75">
      <c r="A4" s="77"/>
      <c r="B4" s="440" t="s">
        <v>114</v>
      </c>
      <c r="C4" s="441"/>
      <c r="D4" s="103"/>
      <c r="E4" s="443" t="s">
        <v>22</v>
      </c>
      <c r="F4" s="444"/>
      <c r="G4" s="444"/>
      <c r="H4" s="445"/>
      <c r="I4" s="443" t="s">
        <v>23</v>
      </c>
      <c r="J4" s="444"/>
      <c r="K4" s="444"/>
      <c r="L4" s="446"/>
    </row>
    <row r="5" spans="1:12" s="1" customFormat="1" ht="12.75">
      <c r="A5" s="77"/>
      <c r="B5" s="442"/>
      <c r="C5" s="441"/>
      <c r="D5" s="103" t="s">
        <v>0</v>
      </c>
      <c r="E5" s="3"/>
      <c r="F5" s="4" t="s">
        <v>1</v>
      </c>
      <c r="G5" s="5"/>
      <c r="H5" s="70" t="s">
        <v>21</v>
      </c>
      <c r="I5" s="3"/>
      <c r="J5" s="4" t="s">
        <v>1</v>
      </c>
      <c r="K5" s="5"/>
      <c r="L5" s="78" t="s">
        <v>21</v>
      </c>
    </row>
    <row r="6" spans="1:12" s="14" customFormat="1" ht="12.75">
      <c r="A6" s="79"/>
      <c r="B6" s="69" t="s">
        <v>2</v>
      </c>
      <c r="C6" s="6" t="s">
        <v>40</v>
      </c>
      <c r="D6" s="104" t="s">
        <v>27</v>
      </c>
      <c r="E6" s="7" t="s">
        <v>3</v>
      </c>
      <c r="F6" s="8" t="s">
        <v>4</v>
      </c>
      <c r="G6" s="9" t="s">
        <v>5</v>
      </c>
      <c r="H6" s="61" t="s">
        <v>25</v>
      </c>
      <c r="I6" s="7" t="s">
        <v>3</v>
      </c>
      <c r="J6" s="8" t="s">
        <v>4</v>
      </c>
      <c r="K6" s="9" t="s">
        <v>5</v>
      </c>
      <c r="L6" s="80" t="s">
        <v>26</v>
      </c>
    </row>
    <row r="7" spans="1:12" s="16" customFormat="1" ht="19.5" customHeight="1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</row>
    <row r="8" spans="1:12" s="17" customFormat="1" ht="15" customHeight="1">
      <c r="A8" s="83">
        <v>1</v>
      </c>
      <c r="B8" s="15" t="s">
        <v>29</v>
      </c>
      <c r="C8" s="15"/>
      <c r="D8" s="106">
        <f aca="true" t="shared" si="0" ref="D8:L8">SUM(D15:D20)+D9</f>
        <v>800</v>
      </c>
      <c r="E8" s="72">
        <f t="shared" si="0"/>
        <v>550</v>
      </c>
      <c r="F8" s="73">
        <f t="shared" si="0"/>
        <v>250</v>
      </c>
      <c r="G8" s="74">
        <f t="shared" si="0"/>
        <v>0</v>
      </c>
      <c r="H8" s="71">
        <f t="shared" si="0"/>
        <v>800</v>
      </c>
      <c r="I8" s="72">
        <f t="shared" si="0"/>
        <v>0</v>
      </c>
      <c r="J8" s="73">
        <f t="shared" si="0"/>
        <v>0</v>
      </c>
      <c r="K8" s="74">
        <f t="shared" si="0"/>
        <v>0</v>
      </c>
      <c r="L8" s="84">
        <f t="shared" si="0"/>
        <v>0</v>
      </c>
    </row>
    <row r="9" spans="1:12" s="17" customFormat="1" ht="15" customHeight="1">
      <c r="A9" s="85">
        <v>2</v>
      </c>
      <c r="B9" s="22" t="s">
        <v>28</v>
      </c>
      <c r="C9" s="48"/>
      <c r="D9" s="107">
        <f aca="true" t="shared" si="1" ref="D9:D20">H9+L9</f>
        <v>0</v>
      </c>
      <c r="E9" s="58">
        <f>'RMU-IO'!E10</f>
        <v>0</v>
      </c>
      <c r="F9" s="59">
        <f>SUM(F10:F14)</f>
        <v>0</v>
      </c>
      <c r="G9" s="60">
        <f>SUM(G10:G14)</f>
        <v>0</v>
      </c>
      <c r="H9" s="63">
        <f aca="true" t="shared" si="2" ref="H9:H20">SUM(E9:G9)</f>
        <v>0</v>
      </c>
      <c r="I9" s="58">
        <v>0</v>
      </c>
      <c r="J9" s="59">
        <f>SUM(J10:J14)</f>
        <v>0</v>
      </c>
      <c r="K9" s="60">
        <f>SUM(K10:K14)</f>
        <v>0</v>
      </c>
      <c r="L9" s="86">
        <f aca="true" t="shared" si="3" ref="L9:L20">SUM(I9:K9)</f>
        <v>0</v>
      </c>
    </row>
    <row r="10" spans="1:12" s="20" customFormat="1" ht="15" customHeight="1">
      <c r="A10" s="87">
        <v>3</v>
      </c>
      <c r="B10" s="19"/>
      <c r="C10" s="18" t="s">
        <v>6</v>
      </c>
      <c r="D10" s="108">
        <f t="shared" si="1"/>
        <v>0</v>
      </c>
      <c r="E10" s="51">
        <f>'RMU-IO'!E10+'RMU-ost'!E10</f>
        <v>0</v>
      </c>
      <c r="F10" s="25">
        <v>0</v>
      </c>
      <c r="G10" s="26">
        <f>'RMU-IO'!G10+'RMU-ost'!G10</f>
        <v>0</v>
      </c>
      <c r="H10" s="64">
        <f t="shared" si="2"/>
        <v>0</v>
      </c>
      <c r="I10" s="51">
        <f>'RMU-IO'!I10+'RMU-ost'!I10</f>
        <v>0</v>
      </c>
      <c r="J10" s="25">
        <f>'RMU-IO'!J10+'RMU-ost'!J10</f>
        <v>0</v>
      </c>
      <c r="K10" s="26">
        <f>'RMU-IO'!K10+'RMU-ost'!K10</f>
        <v>0</v>
      </c>
      <c r="L10" s="88">
        <f t="shared" si="3"/>
        <v>0</v>
      </c>
    </row>
    <row r="11" spans="1:12" s="20" customFormat="1" ht="15" customHeight="1">
      <c r="A11" s="87">
        <v>4</v>
      </c>
      <c r="B11" s="19"/>
      <c r="C11" s="18" t="s">
        <v>7</v>
      </c>
      <c r="D11" s="109">
        <f t="shared" si="1"/>
        <v>0</v>
      </c>
      <c r="E11" s="51">
        <f>'RMU-IO'!E11+'RMU-ost'!E11</f>
        <v>0</v>
      </c>
      <c r="F11" s="25">
        <v>0</v>
      </c>
      <c r="G11" s="26">
        <v>0</v>
      </c>
      <c r="H11" s="64">
        <f t="shared" si="2"/>
        <v>0</v>
      </c>
      <c r="I11" s="51">
        <f>'RMU-IO'!I11+'RMU-ost'!I11</f>
        <v>0</v>
      </c>
      <c r="J11" s="25">
        <f>'RMU-IO'!J11+'RMU-ost'!J11</f>
        <v>0</v>
      </c>
      <c r="K11" s="26">
        <f>'RMU-IO'!K11+'RMU-ost'!K11</f>
        <v>0</v>
      </c>
      <c r="L11" s="88">
        <f t="shared" si="3"/>
        <v>0</v>
      </c>
    </row>
    <row r="12" spans="1:12" s="20" customFormat="1" ht="15" customHeight="1">
      <c r="A12" s="87">
        <v>5</v>
      </c>
      <c r="B12" s="19"/>
      <c r="C12" s="18" t="s">
        <v>18</v>
      </c>
      <c r="D12" s="109">
        <f t="shared" si="1"/>
        <v>0</v>
      </c>
      <c r="E12" s="51">
        <f>'RMU-IO'!E12+'RMU-ost'!E12</f>
        <v>0</v>
      </c>
      <c r="F12" s="25">
        <f>'RMU-IO'!F12+'RMU-ost'!F12</f>
        <v>0</v>
      </c>
      <c r="G12" s="26">
        <f>'RMU-IO'!G12+'RMU-ost'!G12</f>
        <v>0</v>
      </c>
      <c r="H12" s="64">
        <f t="shared" si="2"/>
        <v>0</v>
      </c>
      <c r="I12" s="51">
        <v>0</v>
      </c>
      <c r="J12" s="25">
        <v>0</v>
      </c>
      <c r="K12" s="26">
        <f>'RMU-IO'!K12+'RMU-ost'!K12</f>
        <v>0</v>
      </c>
      <c r="L12" s="88">
        <f t="shared" si="3"/>
        <v>0</v>
      </c>
    </row>
    <row r="13" spans="1:12" s="20" customFormat="1" ht="15" customHeight="1">
      <c r="A13" s="87">
        <v>6</v>
      </c>
      <c r="B13" s="19"/>
      <c r="C13" s="18" t="s">
        <v>8</v>
      </c>
      <c r="D13" s="109">
        <f t="shared" si="1"/>
        <v>0</v>
      </c>
      <c r="E13" s="52">
        <f>'RMU-IO'!E13+'RMU-ost'!E13</f>
        <v>0</v>
      </c>
      <c r="F13" s="49">
        <f>'RMU-IO'!F13+'RMU-ost'!F13</f>
        <v>0</v>
      </c>
      <c r="G13" s="50">
        <f>'RMU-IO'!G13+'RMU-ost'!G13</f>
        <v>0</v>
      </c>
      <c r="H13" s="65">
        <f t="shared" si="2"/>
        <v>0</v>
      </c>
      <c r="I13" s="52">
        <f>'RMU-IO'!I13+'RMU-ost'!I13</f>
        <v>0</v>
      </c>
      <c r="J13" s="49">
        <f>'RMU-IO'!J13+'RMU-ost'!J13</f>
        <v>0</v>
      </c>
      <c r="K13" s="50">
        <f>'RMU-IO'!K13+'RMU-ost'!K13</f>
        <v>0</v>
      </c>
      <c r="L13" s="89">
        <f t="shared" si="3"/>
        <v>0</v>
      </c>
    </row>
    <row r="14" spans="1:12" s="20" customFormat="1" ht="15" customHeight="1">
      <c r="A14" s="90">
        <v>7</v>
      </c>
      <c r="B14" s="44"/>
      <c r="C14" s="45" t="s">
        <v>9</v>
      </c>
      <c r="D14" s="110">
        <f t="shared" si="1"/>
        <v>0</v>
      </c>
      <c r="E14" s="53">
        <f>'RMU-IO'!E14+'RMU-ost'!E14</f>
        <v>0</v>
      </c>
      <c r="F14" s="46">
        <f>'RMU-IO'!F14+'RMU-ost'!F14</f>
        <v>0</v>
      </c>
      <c r="G14" s="47">
        <f>'RMU-IO'!G14+'RMU-ost'!G14</f>
        <v>0</v>
      </c>
      <c r="H14" s="66">
        <f t="shared" si="2"/>
        <v>0</v>
      </c>
      <c r="I14" s="53">
        <f>'RMU-IO'!I14+'RMU-ost'!I14</f>
        <v>0</v>
      </c>
      <c r="J14" s="46">
        <f>'RMU-IO'!J14+'RMU-ost'!J14</f>
        <v>0</v>
      </c>
      <c r="K14" s="47">
        <f>'RMU-IO'!K14+'RMU-ost'!K14</f>
        <v>0</v>
      </c>
      <c r="L14" s="91">
        <f t="shared" si="3"/>
        <v>0</v>
      </c>
    </row>
    <row r="15" spans="1:12" s="17" customFormat="1" ht="15" customHeight="1">
      <c r="A15" s="92">
        <v>8</v>
      </c>
      <c r="B15" s="21" t="s">
        <v>19</v>
      </c>
      <c r="C15" s="23"/>
      <c r="D15" s="111">
        <f t="shared" si="1"/>
        <v>0</v>
      </c>
      <c r="E15" s="54">
        <v>0</v>
      </c>
      <c r="F15" s="27">
        <v>0</v>
      </c>
      <c r="G15" s="28">
        <v>0</v>
      </c>
      <c r="H15" s="67">
        <f t="shared" si="2"/>
        <v>0</v>
      </c>
      <c r="I15" s="54">
        <v>0</v>
      </c>
      <c r="J15" s="27"/>
      <c r="K15" s="28">
        <f>'RMU-IO'!K15+'RMU-ost'!K15</f>
        <v>0</v>
      </c>
      <c r="L15" s="93">
        <f t="shared" si="3"/>
        <v>0</v>
      </c>
    </row>
    <row r="16" spans="1:12" s="17" customFormat="1" ht="15" customHeight="1">
      <c r="A16" s="92">
        <v>9</v>
      </c>
      <c r="B16" s="21" t="s">
        <v>10</v>
      </c>
      <c r="C16" s="23"/>
      <c r="D16" s="111">
        <f t="shared" si="1"/>
        <v>0</v>
      </c>
      <c r="E16" s="54">
        <f>'RMU-IO'!E16+'RMU-ost'!E16</f>
        <v>0</v>
      </c>
      <c r="F16" s="27">
        <f>'RMU-IO'!F16+'RMU-ost'!F16</f>
        <v>0</v>
      </c>
      <c r="G16" s="28">
        <f>'RMU-IO'!G16+'RMU-ost'!G16</f>
        <v>0</v>
      </c>
      <c r="H16" s="67">
        <f t="shared" si="2"/>
        <v>0</v>
      </c>
      <c r="I16" s="54">
        <v>0</v>
      </c>
      <c r="J16" s="27">
        <f>'RMU-IO'!J16+'RMU-ost'!J16</f>
        <v>0</v>
      </c>
      <c r="K16" s="28">
        <f>'RMU-IO'!K16+'RMU-ost'!K16</f>
        <v>0</v>
      </c>
      <c r="L16" s="93">
        <f t="shared" si="3"/>
        <v>0</v>
      </c>
    </row>
    <row r="17" spans="1:12" s="17" customFormat="1" ht="15" customHeight="1">
      <c r="A17" s="85">
        <v>10</v>
      </c>
      <c r="B17" s="22" t="s">
        <v>11</v>
      </c>
      <c r="C17" s="22"/>
      <c r="D17" s="111">
        <f t="shared" si="1"/>
        <v>0</v>
      </c>
      <c r="E17" s="55">
        <f>'RMU-IO'!E17+'RMU-ost'!E17</f>
        <v>0</v>
      </c>
      <c r="F17" s="29">
        <f>'RMU-IO'!F17+'RMU-ost'!F17</f>
        <v>0</v>
      </c>
      <c r="G17" s="30">
        <f>'RMU-IO'!G17+'RMU-ost'!G17</f>
        <v>0</v>
      </c>
      <c r="H17" s="68">
        <f t="shared" si="2"/>
        <v>0</v>
      </c>
      <c r="I17" s="55">
        <f>'RMU-IO'!I17+'RMU-ost'!I17</f>
        <v>0</v>
      </c>
      <c r="J17" s="29">
        <f>'RMU-IO'!J17+'RMU-ost'!J17</f>
        <v>0</v>
      </c>
      <c r="K17" s="30">
        <f>'RMU-IO'!K17+'RMU-ost'!K17</f>
        <v>0</v>
      </c>
      <c r="L17" s="94">
        <f t="shared" si="3"/>
        <v>0</v>
      </c>
    </row>
    <row r="18" spans="1:12" s="17" customFormat="1" ht="15" customHeight="1">
      <c r="A18" s="92">
        <v>11</v>
      </c>
      <c r="B18" s="23" t="s">
        <v>17</v>
      </c>
      <c r="C18" s="23"/>
      <c r="D18" s="112">
        <f t="shared" si="1"/>
        <v>800</v>
      </c>
      <c r="E18" s="55">
        <v>550</v>
      </c>
      <c r="F18" s="29">
        <v>250</v>
      </c>
      <c r="G18" s="30"/>
      <c r="H18" s="68">
        <f t="shared" si="2"/>
        <v>800</v>
      </c>
      <c r="I18" s="55">
        <v>0</v>
      </c>
      <c r="J18" s="29">
        <v>0</v>
      </c>
      <c r="K18" s="30">
        <f>'RMU-IO'!K18+'RMU-ost'!K18</f>
        <v>0</v>
      </c>
      <c r="L18" s="94">
        <f t="shared" si="3"/>
        <v>0</v>
      </c>
    </row>
    <row r="19" spans="1:12" s="17" customFormat="1" ht="15" customHeight="1">
      <c r="A19" s="92">
        <v>12</v>
      </c>
      <c r="B19" s="23" t="s">
        <v>12</v>
      </c>
      <c r="C19" s="23"/>
      <c r="D19" s="112">
        <f t="shared" si="1"/>
        <v>0</v>
      </c>
      <c r="E19" s="55">
        <f>'RMU-IO'!E19+'RMU-ost'!E19</f>
        <v>0</v>
      </c>
      <c r="F19" s="29">
        <f>'RMU-IO'!F19+'RMU-ost'!F19</f>
        <v>0</v>
      </c>
      <c r="G19" s="30">
        <f>'RMU-IO'!G19+'RMU-ost'!G19</f>
        <v>0</v>
      </c>
      <c r="H19" s="68">
        <f t="shared" si="2"/>
        <v>0</v>
      </c>
      <c r="I19" s="55">
        <v>0</v>
      </c>
      <c r="J19" s="29">
        <f>'RMU-IO'!J19+'RMU-ost'!J19</f>
        <v>0</v>
      </c>
      <c r="K19" s="30">
        <f>'RMU-IO'!K19+'RMU-ost'!K19</f>
        <v>0</v>
      </c>
      <c r="L19" s="94">
        <f t="shared" si="3"/>
        <v>0</v>
      </c>
    </row>
    <row r="20" spans="1:12" s="17" customFormat="1" ht="15" customHeight="1" thickBot="1">
      <c r="A20" s="95">
        <v>13</v>
      </c>
      <c r="B20" s="96" t="s">
        <v>16</v>
      </c>
      <c r="C20" s="96"/>
      <c r="D20" s="113">
        <f t="shared" si="1"/>
        <v>0</v>
      </c>
      <c r="E20" s="97">
        <f>'RMU-IO'!E20+'RMU-ost'!E20</f>
        <v>0</v>
      </c>
      <c r="F20" s="98">
        <f>'RMU-IO'!F20+'RMU-ost'!F20</f>
        <v>0</v>
      </c>
      <c r="G20" s="99">
        <f>'RMU-IO'!G20+'RMU-ost'!G20</f>
        <v>0</v>
      </c>
      <c r="H20" s="100">
        <f t="shared" si="2"/>
        <v>0</v>
      </c>
      <c r="I20" s="97">
        <f>'RMU-IO'!I20+'RMU-ost'!I20</f>
        <v>0</v>
      </c>
      <c r="J20" s="98">
        <f>'RMU-IO'!J20+'RMU-ost'!J20</f>
        <v>0</v>
      </c>
      <c r="K20" s="99">
        <f>'RMU-IO'!K20+'RMU-ost'!K20</f>
        <v>0</v>
      </c>
      <c r="L20" s="101">
        <f t="shared" si="3"/>
        <v>0</v>
      </c>
    </row>
    <row r="21" spans="1:12" s="114" customFormat="1" ht="15" customHeight="1">
      <c r="A21" s="24" t="s">
        <v>32</v>
      </c>
      <c r="B21" s="24" t="s">
        <v>31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s="114" customFormat="1" ht="15" customHeight="1">
      <c r="A22" s="24" t="s">
        <v>15</v>
      </c>
      <c r="B22" s="24" t="s">
        <v>117</v>
      </c>
      <c r="C22" s="24"/>
      <c r="D22" s="24"/>
      <c r="E22" s="179">
        <f>E23+E24</f>
        <v>1024</v>
      </c>
      <c r="F22" s="24"/>
      <c r="G22" s="24"/>
      <c r="H22" s="24"/>
      <c r="I22" s="24"/>
      <c r="J22" s="24"/>
      <c r="K22" s="24"/>
      <c r="L22" s="24"/>
    </row>
    <row r="23" spans="2:5" s="2" customFormat="1" ht="12">
      <c r="B23" s="2" t="s">
        <v>115</v>
      </c>
      <c r="D23" s="118"/>
      <c r="E23" s="118">
        <v>0</v>
      </c>
    </row>
    <row r="24" spans="2:5" s="2" customFormat="1" ht="12">
      <c r="B24" s="2" t="s">
        <v>116</v>
      </c>
      <c r="D24" s="118"/>
      <c r="E24" s="174">
        <v>1024</v>
      </c>
    </row>
    <row r="25" s="24" customFormat="1" ht="12">
      <c r="A25" s="24" t="s">
        <v>33</v>
      </c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36"/>
  <dimension ref="A2:L25"/>
  <sheetViews>
    <sheetView workbookViewId="0" topLeftCell="B1">
      <selection activeCell="H36" sqref="H36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6" t="s">
        <v>14</v>
      </c>
    </row>
    <row r="3" spans="1:12" s="1" customFormat="1" ht="15" customHeight="1">
      <c r="A3" s="75"/>
      <c r="B3" s="76"/>
      <c r="C3" s="102"/>
      <c r="D3" s="437" t="s">
        <v>24</v>
      </c>
      <c r="E3" s="438"/>
      <c r="F3" s="438"/>
      <c r="G3" s="438"/>
      <c r="H3" s="438"/>
      <c r="I3" s="438"/>
      <c r="J3" s="438"/>
      <c r="K3" s="438"/>
      <c r="L3" s="439"/>
    </row>
    <row r="4" spans="1:12" s="1" customFormat="1" ht="12.75">
      <c r="A4" s="77"/>
      <c r="B4" s="440" t="s">
        <v>114</v>
      </c>
      <c r="C4" s="441"/>
      <c r="D4" s="103"/>
      <c r="E4" s="443" t="s">
        <v>22</v>
      </c>
      <c r="F4" s="444"/>
      <c r="G4" s="444"/>
      <c r="H4" s="445"/>
      <c r="I4" s="443" t="s">
        <v>23</v>
      </c>
      <c r="J4" s="444"/>
      <c r="K4" s="444"/>
      <c r="L4" s="446"/>
    </row>
    <row r="5" spans="1:12" s="1" customFormat="1" ht="12.75">
      <c r="A5" s="77"/>
      <c r="B5" s="442"/>
      <c r="C5" s="441"/>
      <c r="D5" s="103" t="s">
        <v>0</v>
      </c>
      <c r="E5" s="3"/>
      <c r="F5" s="4" t="s">
        <v>1</v>
      </c>
      <c r="G5" s="5"/>
      <c r="H5" s="70" t="s">
        <v>21</v>
      </c>
      <c r="I5" s="3"/>
      <c r="J5" s="4" t="s">
        <v>1</v>
      </c>
      <c r="K5" s="5"/>
      <c r="L5" s="78" t="s">
        <v>21</v>
      </c>
    </row>
    <row r="6" spans="1:12" s="14" customFormat="1" ht="12.75">
      <c r="A6" s="79"/>
      <c r="B6" s="69" t="s">
        <v>2</v>
      </c>
      <c r="C6" s="6" t="s">
        <v>39</v>
      </c>
      <c r="D6" s="104" t="s">
        <v>27</v>
      </c>
      <c r="E6" s="7" t="s">
        <v>3</v>
      </c>
      <c r="F6" s="8" t="s">
        <v>4</v>
      </c>
      <c r="G6" s="9" t="s">
        <v>5</v>
      </c>
      <c r="H6" s="61" t="s">
        <v>25</v>
      </c>
      <c r="I6" s="7" t="s">
        <v>3</v>
      </c>
      <c r="J6" s="8" t="s">
        <v>4</v>
      </c>
      <c r="K6" s="9" t="s">
        <v>5</v>
      </c>
      <c r="L6" s="80" t="s">
        <v>26</v>
      </c>
    </row>
    <row r="7" spans="1:12" s="16" customFormat="1" ht="19.5" customHeight="1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</row>
    <row r="8" spans="1:12" s="17" customFormat="1" ht="15" customHeight="1">
      <c r="A8" s="83">
        <v>1</v>
      </c>
      <c r="B8" s="15" t="s">
        <v>29</v>
      </c>
      <c r="C8" s="15"/>
      <c r="D8" s="106">
        <f aca="true" t="shared" si="0" ref="D8:L8">SUM(D15:D20)+D9</f>
        <v>4074</v>
      </c>
      <c r="E8" s="72">
        <f t="shared" si="0"/>
        <v>2300</v>
      </c>
      <c r="F8" s="73">
        <f t="shared" si="0"/>
        <v>1774</v>
      </c>
      <c r="G8" s="74">
        <f t="shared" si="0"/>
        <v>0</v>
      </c>
      <c r="H8" s="71">
        <f t="shared" si="0"/>
        <v>4074</v>
      </c>
      <c r="I8" s="72">
        <f t="shared" si="0"/>
        <v>0</v>
      </c>
      <c r="J8" s="73">
        <f t="shared" si="0"/>
        <v>0</v>
      </c>
      <c r="K8" s="74">
        <f t="shared" si="0"/>
        <v>0</v>
      </c>
      <c r="L8" s="84">
        <f t="shared" si="0"/>
        <v>0</v>
      </c>
    </row>
    <row r="9" spans="1:12" s="17" customFormat="1" ht="15" customHeight="1">
      <c r="A9" s="85">
        <v>2</v>
      </c>
      <c r="B9" s="22" t="s">
        <v>28</v>
      </c>
      <c r="C9" s="48"/>
      <c r="D9" s="107">
        <f aca="true" t="shared" si="1" ref="D9:D20">H9+L9</f>
        <v>0</v>
      </c>
      <c r="E9" s="58">
        <f>'RMU-IO'!E10</f>
        <v>0</v>
      </c>
      <c r="F9" s="59">
        <f>SUM(F10:F14)</f>
        <v>0</v>
      </c>
      <c r="G9" s="60">
        <f>SUM(G10:G14)</f>
        <v>0</v>
      </c>
      <c r="H9" s="63">
        <f aca="true" t="shared" si="2" ref="H9:H20">SUM(E9:G9)</f>
        <v>0</v>
      </c>
      <c r="I9" s="58">
        <v>0</v>
      </c>
      <c r="J9" s="59">
        <f>SUM(J10:J14)</f>
        <v>0</v>
      </c>
      <c r="K9" s="60">
        <f>SUM(K10:K14)</f>
        <v>0</v>
      </c>
      <c r="L9" s="86">
        <f aca="true" t="shared" si="3" ref="L9:L20">SUM(I9:K9)</f>
        <v>0</v>
      </c>
    </row>
    <row r="10" spans="1:12" s="20" customFormat="1" ht="15" customHeight="1">
      <c r="A10" s="87">
        <v>3</v>
      </c>
      <c r="B10" s="19"/>
      <c r="C10" s="18" t="s">
        <v>6</v>
      </c>
      <c r="D10" s="108">
        <f t="shared" si="1"/>
        <v>0</v>
      </c>
      <c r="E10" s="51">
        <f>'RMU-IO'!E10+'RMU-ost'!E10</f>
        <v>0</v>
      </c>
      <c r="F10" s="25">
        <v>0</v>
      </c>
      <c r="G10" s="26">
        <f>'RMU-IO'!G10+'RMU-ost'!G10</f>
        <v>0</v>
      </c>
      <c r="H10" s="64">
        <f t="shared" si="2"/>
        <v>0</v>
      </c>
      <c r="I10" s="51">
        <f>'RMU-IO'!I10+'RMU-ost'!I10</f>
        <v>0</v>
      </c>
      <c r="J10" s="25">
        <f>'RMU-IO'!J10+'RMU-ost'!J10</f>
        <v>0</v>
      </c>
      <c r="K10" s="26">
        <f>'RMU-IO'!K10+'RMU-ost'!K10</f>
        <v>0</v>
      </c>
      <c r="L10" s="88">
        <f t="shared" si="3"/>
        <v>0</v>
      </c>
    </row>
    <row r="11" spans="1:12" s="20" customFormat="1" ht="15" customHeight="1">
      <c r="A11" s="87">
        <v>4</v>
      </c>
      <c r="B11" s="19"/>
      <c r="C11" s="18" t="s">
        <v>7</v>
      </c>
      <c r="D11" s="109">
        <f t="shared" si="1"/>
        <v>0</v>
      </c>
      <c r="E11" s="51">
        <f>'RMU-IO'!E11+'RMU-ost'!E11</f>
        <v>0</v>
      </c>
      <c r="F11" s="25">
        <v>0</v>
      </c>
      <c r="G11" s="26">
        <v>0</v>
      </c>
      <c r="H11" s="64">
        <f t="shared" si="2"/>
        <v>0</v>
      </c>
      <c r="I11" s="51">
        <f>'RMU-IO'!I11+'RMU-ost'!I11</f>
        <v>0</v>
      </c>
      <c r="J11" s="25">
        <f>'RMU-IO'!J11+'RMU-ost'!J11</f>
        <v>0</v>
      </c>
      <c r="K11" s="26">
        <f>'RMU-IO'!K11+'RMU-ost'!K11</f>
        <v>0</v>
      </c>
      <c r="L11" s="88">
        <f t="shared" si="3"/>
        <v>0</v>
      </c>
    </row>
    <row r="12" spans="1:12" s="20" customFormat="1" ht="15" customHeight="1">
      <c r="A12" s="87">
        <v>5</v>
      </c>
      <c r="B12" s="19"/>
      <c r="C12" s="18" t="s">
        <v>18</v>
      </c>
      <c r="D12" s="109">
        <f t="shared" si="1"/>
        <v>0</v>
      </c>
      <c r="E12" s="51">
        <f>'RMU-IO'!E12+'RMU-ost'!E12</f>
        <v>0</v>
      </c>
      <c r="F12" s="25">
        <f>'RMU-IO'!F12+'RMU-ost'!F12</f>
        <v>0</v>
      </c>
      <c r="G12" s="26">
        <f>'RMU-IO'!G12+'RMU-ost'!G12</f>
        <v>0</v>
      </c>
      <c r="H12" s="64">
        <f t="shared" si="2"/>
        <v>0</v>
      </c>
      <c r="I12" s="51">
        <v>0</v>
      </c>
      <c r="J12" s="25">
        <v>0</v>
      </c>
      <c r="K12" s="26">
        <f>'RMU-IO'!K12+'RMU-ost'!K12</f>
        <v>0</v>
      </c>
      <c r="L12" s="88">
        <f t="shared" si="3"/>
        <v>0</v>
      </c>
    </row>
    <row r="13" spans="1:12" s="20" customFormat="1" ht="15" customHeight="1">
      <c r="A13" s="87">
        <v>6</v>
      </c>
      <c r="B13" s="19"/>
      <c r="C13" s="18" t="s">
        <v>8</v>
      </c>
      <c r="D13" s="109">
        <f t="shared" si="1"/>
        <v>0</v>
      </c>
      <c r="E13" s="52">
        <f>'RMU-IO'!E13+'RMU-ost'!E13</f>
        <v>0</v>
      </c>
      <c r="F13" s="49">
        <f>'RMU-IO'!F13+'RMU-ost'!F13</f>
        <v>0</v>
      </c>
      <c r="G13" s="50">
        <f>'RMU-IO'!G13+'RMU-ost'!G13</f>
        <v>0</v>
      </c>
      <c r="H13" s="65">
        <f t="shared" si="2"/>
        <v>0</v>
      </c>
      <c r="I13" s="52">
        <f>'RMU-IO'!I13+'RMU-ost'!I13</f>
        <v>0</v>
      </c>
      <c r="J13" s="49">
        <f>'RMU-IO'!J13+'RMU-ost'!J13</f>
        <v>0</v>
      </c>
      <c r="K13" s="50">
        <f>'RMU-IO'!K13+'RMU-ost'!K13</f>
        <v>0</v>
      </c>
      <c r="L13" s="89">
        <f t="shared" si="3"/>
        <v>0</v>
      </c>
    </row>
    <row r="14" spans="1:12" s="20" customFormat="1" ht="15" customHeight="1">
      <c r="A14" s="90">
        <v>7</v>
      </c>
      <c r="B14" s="44"/>
      <c r="C14" s="45" t="s">
        <v>9</v>
      </c>
      <c r="D14" s="110">
        <f t="shared" si="1"/>
        <v>0</v>
      </c>
      <c r="E14" s="53">
        <f>'RMU-IO'!E14+'RMU-ost'!E14</f>
        <v>0</v>
      </c>
      <c r="F14" s="46">
        <f>'RMU-IO'!F14+'RMU-ost'!F14</f>
        <v>0</v>
      </c>
      <c r="G14" s="47">
        <f>'RMU-IO'!G14+'RMU-ost'!G14</f>
        <v>0</v>
      </c>
      <c r="H14" s="66">
        <f t="shared" si="2"/>
        <v>0</v>
      </c>
      <c r="I14" s="53">
        <f>'RMU-IO'!I14+'RMU-ost'!I14</f>
        <v>0</v>
      </c>
      <c r="J14" s="46">
        <f>'RMU-IO'!J14+'RMU-ost'!J14</f>
        <v>0</v>
      </c>
      <c r="K14" s="47">
        <f>'RMU-IO'!K14+'RMU-ost'!K14</f>
        <v>0</v>
      </c>
      <c r="L14" s="91">
        <f t="shared" si="3"/>
        <v>0</v>
      </c>
    </row>
    <row r="15" spans="1:12" s="17" customFormat="1" ht="15" customHeight="1">
      <c r="A15" s="92">
        <v>8</v>
      </c>
      <c r="B15" s="21" t="s">
        <v>19</v>
      </c>
      <c r="C15" s="23"/>
      <c r="D15" s="111">
        <f t="shared" si="1"/>
        <v>0</v>
      </c>
      <c r="E15" s="54">
        <v>0</v>
      </c>
      <c r="F15" s="27">
        <v>0</v>
      </c>
      <c r="G15" s="28">
        <v>0</v>
      </c>
      <c r="H15" s="67">
        <f t="shared" si="2"/>
        <v>0</v>
      </c>
      <c r="I15" s="54">
        <v>0</v>
      </c>
      <c r="J15" s="27"/>
      <c r="K15" s="28">
        <f>'RMU-IO'!K15+'RMU-ost'!K15</f>
        <v>0</v>
      </c>
      <c r="L15" s="93">
        <f t="shared" si="3"/>
        <v>0</v>
      </c>
    </row>
    <row r="16" spans="1:12" s="17" customFormat="1" ht="15" customHeight="1">
      <c r="A16" s="92">
        <v>9</v>
      </c>
      <c r="B16" s="21" t="s">
        <v>10</v>
      </c>
      <c r="C16" s="23"/>
      <c r="D16" s="111">
        <f t="shared" si="1"/>
        <v>0</v>
      </c>
      <c r="E16" s="54">
        <f>'RMU-IO'!E16+'RMU-ost'!E16</f>
        <v>0</v>
      </c>
      <c r="F16" s="27">
        <f>'RMU-IO'!F16+'RMU-ost'!F16</f>
        <v>0</v>
      </c>
      <c r="G16" s="28">
        <f>'RMU-IO'!G16+'RMU-ost'!G16</f>
        <v>0</v>
      </c>
      <c r="H16" s="67">
        <f t="shared" si="2"/>
        <v>0</v>
      </c>
      <c r="I16" s="54">
        <v>0</v>
      </c>
      <c r="J16" s="27">
        <f>'RMU-IO'!J16+'RMU-ost'!J16</f>
        <v>0</v>
      </c>
      <c r="K16" s="28">
        <f>'RMU-IO'!K16+'RMU-ost'!K16</f>
        <v>0</v>
      </c>
      <c r="L16" s="93">
        <f t="shared" si="3"/>
        <v>0</v>
      </c>
    </row>
    <row r="17" spans="1:12" s="17" customFormat="1" ht="15" customHeight="1">
      <c r="A17" s="85">
        <v>10</v>
      </c>
      <c r="B17" s="22" t="s">
        <v>11</v>
      </c>
      <c r="C17" s="22"/>
      <c r="D17" s="111">
        <f t="shared" si="1"/>
        <v>0</v>
      </c>
      <c r="E17" s="55">
        <f>'RMU-IO'!E17+'RMU-ost'!E17</f>
        <v>0</v>
      </c>
      <c r="F17" s="29">
        <f>'RMU-IO'!F17+'RMU-ost'!F17</f>
        <v>0</v>
      </c>
      <c r="G17" s="30">
        <f>'RMU-IO'!G17+'RMU-ost'!G17</f>
        <v>0</v>
      </c>
      <c r="H17" s="68">
        <f t="shared" si="2"/>
        <v>0</v>
      </c>
      <c r="I17" s="55">
        <f>'RMU-IO'!I17+'RMU-ost'!I17</f>
        <v>0</v>
      </c>
      <c r="J17" s="29">
        <f>'RMU-IO'!J17+'RMU-ost'!J17</f>
        <v>0</v>
      </c>
      <c r="K17" s="30">
        <f>'RMU-IO'!K17+'RMU-ost'!K17</f>
        <v>0</v>
      </c>
      <c r="L17" s="94">
        <f t="shared" si="3"/>
        <v>0</v>
      </c>
    </row>
    <row r="18" spans="1:12" s="17" customFormat="1" ht="15" customHeight="1">
      <c r="A18" s="92">
        <v>11</v>
      </c>
      <c r="B18" s="23" t="s">
        <v>17</v>
      </c>
      <c r="C18" s="23"/>
      <c r="D18" s="112">
        <f t="shared" si="1"/>
        <v>4074</v>
      </c>
      <c r="E18" s="55">
        <v>2300</v>
      </c>
      <c r="F18" s="29">
        <v>1774</v>
      </c>
      <c r="G18" s="30"/>
      <c r="H18" s="68">
        <f t="shared" si="2"/>
        <v>4074</v>
      </c>
      <c r="I18" s="55">
        <v>0</v>
      </c>
      <c r="J18" s="29">
        <v>0</v>
      </c>
      <c r="K18" s="30">
        <f>'RMU-IO'!K18+'RMU-ost'!K18</f>
        <v>0</v>
      </c>
      <c r="L18" s="94">
        <f t="shared" si="3"/>
        <v>0</v>
      </c>
    </row>
    <row r="19" spans="1:12" s="17" customFormat="1" ht="15" customHeight="1">
      <c r="A19" s="92">
        <v>12</v>
      </c>
      <c r="B19" s="23" t="s">
        <v>12</v>
      </c>
      <c r="C19" s="23"/>
      <c r="D19" s="112">
        <f t="shared" si="1"/>
        <v>0</v>
      </c>
      <c r="E19" s="55">
        <f>'RMU-IO'!E19+'RMU-ost'!E19</f>
        <v>0</v>
      </c>
      <c r="F19" s="29">
        <f>'RMU-IO'!F19+'RMU-ost'!F19</f>
        <v>0</v>
      </c>
      <c r="G19" s="30">
        <f>'RMU-IO'!G19+'RMU-ost'!G19</f>
        <v>0</v>
      </c>
      <c r="H19" s="68">
        <f t="shared" si="2"/>
        <v>0</v>
      </c>
      <c r="I19" s="55">
        <v>0</v>
      </c>
      <c r="J19" s="29">
        <f>'RMU-IO'!J19+'RMU-ost'!J19</f>
        <v>0</v>
      </c>
      <c r="K19" s="30">
        <f>'RMU-IO'!K19+'RMU-ost'!K19</f>
        <v>0</v>
      </c>
      <c r="L19" s="94">
        <f t="shared" si="3"/>
        <v>0</v>
      </c>
    </row>
    <row r="20" spans="1:12" s="17" customFormat="1" ht="15" customHeight="1" thickBot="1">
      <c r="A20" s="95">
        <v>13</v>
      </c>
      <c r="B20" s="96" t="s">
        <v>16</v>
      </c>
      <c r="C20" s="96"/>
      <c r="D20" s="113">
        <f t="shared" si="1"/>
        <v>0</v>
      </c>
      <c r="E20" s="97">
        <f>'RMU-IO'!E20+'RMU-ost'!E20</f>
        <v>0</v>
      </c>
      <c r="F20" s="98">
        <f>'RMU-IO'!F20+'RMU-ost'!F20</f>
        <v>0</v>
      </c>
      <c r="G20" s="99">
        <f>'RMU-IO'!G20+'RMU-ost'!G20</f>
        <v>0</v>
      </c>
      <c r="H20" s="100">
        <f t="shared" si="2"/>
        <v>0</v>
      </c>
      <c r="I20" s="97">
        <f>'RMU-IO'!I20+'RMU-ost'!I20</f>
        <v>0</v>
      </c>
      <c r="J20" s="98">
        <f>'RMU-IO'!J20+'RMU-ost'!J20</f>
        <v>0</v>
      </c>
      <c r="K20" s="99">
        <f>'RMU-IO'!K20+'RMU-ost'!K20</f>
        <v>0</v>
      </c>
      <c r="L20" s="101">
        <f t="shared" si="3"/>
        <v>0</v>
      </c>
    </row>
    <row r="21" spans="1:12" s="114" customFormat="1" ht="15" customHeight="1">
      <c r="A21" s="24" t="s">
        <v>32</v>
      </c>
      <c r="B21" s="24" t="s">
        <v>31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s="114" customFormat="1" ht="15" customHeight="1">
      <c r="A22" s="24" t="s">
        <v>15</v>
      </c>
      <c r="B22" s="24" t="s">
        <v>117</v>
      </c>
      <c r="C22" s="24"/>
      <c r="D22" s="24"/>
      <c r="E22" s="352">
        <f>E23+E24</f>
        <v>4074</v>
      </c>
      <c r="F22" s="24"/>
      <c r="G22" s="24"/>
      <c r="H22" s="24"/>
      <c r="I22" s="24"/>
      <c r="J22" s="24"/>
      <c r="K22" s="24"/>
      <c r="L22" s="24"/>
    </row>
    <row r="23" spans="2:5" s="2" customFormat="1" ht="12">
      <c r="B23" s="2" t="s">
        <v>115</v>
      </c>
      <c r="D23" s="176"/>
      <c r="E23" s="118">
        <v>1914</v>
      </c>
    </row>
    <row r="24" spans="2:5" s="2" customFormat="1" ht="12">
      <c r="B24" s="2" t="s">
        <v>116</v>
      </c>
      <c r="D24" s="176"/>
      <c r="E24" s="174">
        <v>2160</v>
      </c>
    </row>
    <row r="25" s="24" customFormat="1" ht="12">
      <c r="A25" s="24" t="s">
        <v>33</v>
      </c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35"/>
  <dimension ref="A2:L25"/>
  <sheetViews>
    <sheetView workbookViewId="0" topLeftCell="A1">
      <selection activeCell="H36" sqref="H36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7.25390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6" t="s">
        <v>14</v>
      </c>
    </row>
    <row r="3" spans="1:12" s="1" customFormat="1" ht="15" customHeight="1">
      <c r="A3" s="75"/>
      <c r="B3" s="76"/>
      <c r="C3" s="102"/>
      <c r="D3" s="437" t="s">
        <v>24</v>
      </c>
      <c r="E3" s="438"/>
      <c r="F3" s="438"/>
      <c r="G3" s="438"/>
      <c r="H3" s="438"/>
      <c r="I3" s="438"/>
      <c r="J3" s="438"/>
      <c r="K3" s="438"/>
      <c r="L3" s="439"/>
    </row>
    <row r="4" spans="1:12" s="1" customFormat="1" ht="12.75">
      <c r="A4" s="77"/>
      <c r="B4" s="440" t="s">
        <v>114</v>
      </c>
      <c r="C4" s="441"/>
      <c r="D4" s="103"/>
      <c r="E4" s="443" t="s">
        <v>22</v>
      </c>
      <c r="F4" s="444"/>
      <c r="G4" s="444"/>
      <c r="H4" s="445"/>
      <c r="I4" s="443" t="s">
        <v>23</v>
      </c>
      <c r="J4" s="444"/>
      <c r="K4" s="444"/>
      <c r="L4" s="446"/>
    </row>
    <row r="5" spans="1:12" s="1" customFormat="1" ht="12.75">
      <c r="A5" s="77"/>
      <c r="B5" s="442"/>
      <c r="C5" s="441"/>
      <c r="D5" s="103" t="s">
        <v>0</v>
      </c>
      <c r="E5" s="3"/>
      <c r="F5" s="4" t="s">
        <v>1</v>
      </c>
      <c r="G5" s="5"/>
      <c r="H5" s="70" t="s">
        <v>21</v>
      </c>
      <c r="I5" s="3"/>
      <c r="J5" s="4" t="s">
        <v>1</v>
      </c>
      <c r="K5" s="5"/>
      <c r="L5" s="78" t="s">
        <v>21</v>
      </c>
    </row>
    <row r="6" spans="1:12" s="14" customFormat="1" ht="12.75">
      <c r="A6" s="79"/>
      <c r="B6" s="69" t="s">
        <v>2</v>
      </c>
      <c r="C6" s="6" t="s">
        <v>38</v>
      </c>
      <c r="D6" s="104" t="s">
        <v>27</v>
      </c>
      <c r="E6" s="7" t="s">
        <v>3</v>
      </c>
      <c r="F6" s="8" t="s">
        <v>4</v>
      </c>
      <c r="G6" s="9" t="s">
        <v>5</v>
      </c>
      <c r="H6" s="61" t="s">
        <v>25</v>
      </c>
      <c r="I6" s="7" t="s">
        <v>3</v>
      </c>
      <c r="J6" s="8" t="s">
        <v>4</v>
      </c>
      <c r="K6" s="9" t="s">
        <v>5</v>
      </c>
      <c r="L6" s="80" t="s">
        <v>26</v>
      </c>
    </row>
    <row r="7" spans="1:12" s="16" customFormat="1" ht="19.5" customHeight="1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</row>
    <row r="8" spans="1:12" s="17" customFormat="1" ht="15" customHeight="1">
      <c r="A8" s="83">
        <v>1</v>
      </c>
      <c r="B8" s="15" t="s">
        <v>29</v>
      </c>
      <c r="C8" s="15"/>
      <c r="D8" s="106">
        <f aca="true" t="shared" si="0" ref="D8:L8">SUM(D15:D20)+D9</f>
        <v>0</v>
      </c>
      <c r="E8" s="72">
        <f t="shared" si="0"/>
        <v>0</v>
      </c>
      <c r="F8" s="73">
        <f t="shared" si="0"/>
        <v>0</v>
      </c>
      <c r="G8" s="74">
        <f t="shared" si="0"/>
        <v>0</v>
      </c>
      <c r="H8" s="71">
        <f t="shared" si="0"/>
        <v>0</v>
      </c>
      <c r="I8" s="72">
        <f t="shared" si="0"/>
        <v>0</v>
      </c>
      <c r="J8" s="73">
        <f t="shared" si="0"/>
        <v>0</v>
      </c>
      <c r="K8" s="74">
        <f t="shared" si="0"/>
        <v>0</v>
      </c>
      <c r="L8" s="84">
        <f t="shared" si="0"/>
        <v>0</v>
      </c>
    </row>
    <row r="9" spans="1:12" s="17" customFormat="1" ht="15" customHeight="1">
      <c r="A9" s="85">
        <v>2</v>
      </c>
      <c r="B9" s="22" t="s">
        <v>28</v>
      </c>
      <c r="C9" s="48"/>
      <c r="D9" s="107">
        <f aca="true" t="shared" si="1" ref="D9:D20">H9+L9</f>
        <v>0</v>
      </c>
      <c r="E9" s="58">
        <f>'RMU-IO'!E10</f>
        <v>0</v>
      </c>
      <c r="F9" s="59">
        <f>SUM(F10:F14)</f>
        <v>0</v>
      </c>
      <c r="G9" s="60">
        <f>SUM(G10:G14)</f>
        <v>0</v>
      </c>
      <c r="H9" s="63">
        <f aca="true" t="shared" si="2" ref="H9:H20">SUM(E9:G9)</f>
        <v>0</v>
      </c>
      <c r="I9" s="58">
        <v>0</v>
      </c>
      <c r="J9" s="59">
        <f>SUM(J10:J14)</f>
        <v>0</v>
      </c>
      <c r="K9" s="60">
        <f>SUM(K10:K14)</f>
        <v>0</v>
      </c>
      <c r="L9" s="86">
        <f aca="true" t="shared" si="3" ref="L9:L20">SUM(I9:K9)</f>
        <v>0</v>
      </c>
    </row>
    <row r="10" spans="1:12" s="20" customFormat="1" ht="15" customHeight="1">
      <c r="A10" s="87">
        <v>3</v>
      </c>
      <c r="B10" s="19"/>
      <c r="C10" s="18" t="s">
        <v>6</v>
      </c>
      <c r="D10" s="108">
        <f t="shared" si="1"/>
        <v>0</v>
      </c>
      <c r="E10" s="51">
        <f>'RMU-IO'!E10+'RMU-ost'!E10</f>
        <v>0</v>
      </c>
      <c r="F10" s="25">
        <v>0</v>
      </c>
      <c r="G10" s="26">
        <f>'RMU-IO'!G10+'RMU-ost'!G10</f>
        <v>0</v>
      </c>
      <c r="H10" s="64">
        <f t="shared" si="2"/>
        <v>0</v>
      </c>
      <c r="I10" s="51">
        <f>'RMU-IO'!I10+'RMU-ost'!I10</f>
        <v>0</v>
      </c>
      <c r="J10" s="25">
        <f>'RMU-IO'!J10+'RMU-ost'!J10</f>
        <v>0</v>
      </c>
      <c r="K10" s="26">
        <f>'RMU-IO'!K10+'RMU-ost'!K10</f>
        <v>0</v>
      </c>
      <c r="L10" s="88">
        <f t="shared" si="3"/>
        <v>0</v>
      </c>
    </row>
    <row r="11" spans="1:12" s="20" customFormat="1" ht="15" customHeight="1">
      <c r="A11" s="87">
        <v>4</v>
      </c>
      <c r="B11" s="19"/>
      <c r="C11" s="18" t="s">
        <v>7</v>
      </c>
      <c r="D11" s="109">
        <f t="shared" si="1"/>
        <v>0</v>
      </c>
      <c r="E11" s="51">
        <f>'RMU-IO'!E11+'RMU-ost'!E11</f>
        <v>0</v>
      </c>
      <c r="F11" s="25">
        <v>0</v>
      </c>
      <c r="G11" s="26">
        <v>0</v>
      </c>
      <c r="H11" s="64">
        <f t="shared" si="2"/>
        <v>0</v>
      </c>
      <c r="I11" s="51">
        <f>'RMU-IO'!I11+'RMU-ost'!I11</f>
        <v>0</v>
      </c>
      <c r="J11" s="25">
        <f>'RMU-IO'!J11+'RMU-ost'!J11</f>
        <v>0</v>
      </c>
      <c r="K11" s="26">
        <f>'RMU-IO'!K11+'RMU-ost'!K11</f>
        <v>0</v>
      </c>
      <c r="L11" s="88">
        <f t="shared" si="3"/>
        <v>0</v>
      </c>
    </row>
    <row r="12" spans="1:12" s="20" customFormat="1" ht="15" customHeight="1">
      <c r="A12" s="87">
        <v>5</v>
      </c>
      <c r="B12" s="19"/>
      <c r="C12" s="18" t="s">
        <v>18</v>
      </c>
      <c r="D12" s="109">
        <f t="shared" si="1"/>
        <v>0</v>
      </c>
      <c r="E12" s="51">
        <f>'RMU-IO'!E12+'RMU-ost'!E12</f>
        <v>0</v>
      </c>
      <c r="F12" s="25">
        <f>'RMU-IO'!F12+'RMU-ost'!F12</f>
        <v>0</v>
      </c>
      <c r="G12" s="26">
        <f>'RMU-IO'!G12+'RMU-ost'!G12</f>
        <v>0</v>
      </c>
      <c r="H12" s="64">
        <f t="shared" si="2"/>
        <v>0</v>
      </c>
      <c r="I12" s="51">
        <v>0</v>
      </c>
      <c r="J12" s="25">
        <v>0</v>
      </c>
      <c r="K12" s="26">
        <f>'RMU-IO'!K12+'RMU-ost'!K12</f>
        <v>0</v>
      </c>
      <c r="L12" s="88">
        <f t="shared" si="3"/>
        <v>0</v>
      </c>
    </row>
    <row r="13" spans="1:12" s="20" customFormat="1" ht="15" customHeight="1">
      <c r="A13" s="87">
        <v>6</v>
      </c>
      <c r="B13" s="19"/>
      <c r="C13" s="18" t="s">
        <v>8</v>
      </c>
      <c r="D13" s="109">
        <f t="shared" si="1"/>
        <v>0</v>
      </c>
      <c r="E13" s="52">
        <f>'RMU-IO'!E13+'RMU-ost'!E13</f>
        <v>0</v>
      </c>
      <c r="F13" s="49">
        <f>'RMU-IO'!F13+'RMU-ost'!F13</f>
        <v>0</v>
      </c>
      <c r="G13" s="50">
        <f>'RMU-IO'!G13+'RMU-ost'!G13</f>
        <v>0</v>
      </c>
      <c r="H13" s="65">
        <f t="shared" si="2"/>
        <v>0</v>
      </c>
      <c r="I13" s="52">
        <f>'RMU-IO'!I13+'RMU-ost'!I13</f>
        <v>0</v>
      </c>
      <c r="J13" s="49">
        <f>'RMU-IO'!J13+'RMU-ost'!J13</f>
        <v>0</v>
      </c>
      <c r="K13" s="50">
        <f>'RMU-IO'!K13+'RMU-ost'!K13</f>
        <v>0</v>
      </c>
      <c r="L13" s="89">
        <f t="shared" si="3"/>
        <v>0</v>
      </c>
    </row>
    <row r="14" spans="1:12" s="20" customFormat="1" ht="15" customHeight="1">
      <c r="A14" s="90">
        <v>7</v>
      </c>
      <c r="B14" s="44"/>
      <c r="C14" s="45" t="s">
        <v>9</v>
      </c>
      <c r="D14" s="110">
        <f t="shared" si="1"/>
        <v>0</v>
      </c>
      <c r="E14" s="53">
        <f>'RMU-IO'!E14+'RMU-ost'!E14</f>
        <v>0</v>
      </c>
      <c r="F14" s="46">
        <f>'RMU-IO'!F14+'RMU-ost'!F14</f>
        <v>0</v>
      </c>
      <c r="G14" s="47">
        <f>'RMU-IO'!G14+'RMU-ost'!G14</f>
        <v>0</v>
      </c>
      <c r="H14" s="66">
        <f t="shared" si="2"/>
        <v>0</v>
      </c>
      <c r="I14" s="53">
        <f>'RMU-IO'!I14+'RMU-ost'!I14</f>
        <v>0</v>
      </c>
      <c r="J14" s="46">
        <f>'RMU-IO'!J14+'RMU-ost'!J14</f>
        <v>0</v>
      </c>
      <c r="K14" s="47">
        <f>'RMU-IO'!K14+'RMU-ost'!K14</f>
        <v>0</v>
      </c>
      <c r="L14" s="91">
        <f t="shared" si="3"/>
        <v>0</v>
      </c>
    </row>
    <row r="15" spans="1:12" s="17" customFormat="1" ht="15" customHeight="1">
      <c r="A15" s="92">
        <v>8</v>
      </c>
      <c r="B15" s="21" t="s">
        <v>19</v>
      </c>
      <c r="C15" s="23"/>
      <c r="D15" s="111">
        <f t="shared" si="1"/>
        <v>0</v>
      </c>
      <c r="E15" s="54">
        <v>0</v>
      </c>
      <c r="F15" s="27">
        <v>0</v>
      </c>
      <c r="G15" s="28">
        <v>0</v>
      </c>
      <c r="H15" s="67">
        <f t="shared" si="2"/>
        <v>0</v>
      </c>
      <c r="I15" s="54">
        <v>0</v>
      </c>
      <c r="J15" s="27"/>
      <c r="K15" s="28">
        <f>'RMU-IO'!K15+'RMU-ost'!K15</f>
        <v>0</v>
      </c>
      <c r="L15" s="93">
        <f t="shared" si="3"/>
        <v>0</v>
      </c>
    </row>
    <row r="16" spans="1:12" s="17" customFormat="1" ht="15" customHeight="1">
      <c r="A16" s="92">
        <v>9</v>
      </c>
      <c r="B16" s="21" t="s">
        <v>10</v>
      </c>
      <c r="C16" s="23"/>
      <c r="D16" s="111">
        <f t="shared" si="1"/>
        <v>0</v>
      </c>
      <c r="E16" s="54">
        <f>'RMU-IO'!E16+'RMU-ost'!E16</f>
        <v>0</v>
      </c>
      <c r="F16" s="27">
        <f>'RMU-IO'!F16+'RMU-ost'!F16</f>
        <v>0</v>
      </c>
      <c r="G16" s="28">
        <f>'RMU-IO'!G16+'RMU-ost'!G16</f>
        <v>0</v>
      </c>
      <c r="H16" s="67">
        <f t="shared" si="2"/>
        <v>0</v>
      </c>
      <c r="I16" s="54">
        <v>0</v>
      </c>
      <c r="J16" s="27">
        <f>'RMU-IO'!J16+'RMU-ost'!J16</f>
        <v>0</v>
      </c>
      <c r="K16" s="28">
        <f>'RMU-IO'!K16+'RMU-ost'!K16</f>
        <v>0</v>
      </c>
      <c r="L16" s="93">
        <f t="shared" si="3"/>
        <v>0</v>
      </c>
    </row>
    <row r="17" spans="1:12" s="17" customFormat="1" ht="15" customHeight="1">
      <c r="A17" s="85">
        <v>10</v>
      </c>
      <c r="B17" s="22" t="s">
        <v>11</v>
      </c>
      <c r="C17" s="22"/>
      <c r="D17" s="111">
        <f t="shared" si="1"/>
        <v>0</v>
      </c>
      <c r="E17" s="55">
        <f>'RMU-IO'!E17+'RMU-ost'!E17</f>
        <v>0</v>
      </c>
      <c r="F17" s="29">
        <f>'RMU-IO'!F17+'RMU-ost'!F17</f>
        <v>0</v>
      </c>
      <c r="G17" s="30">
        <f>'RMU-IO'!G17+'RMU-ost'!G17</f>
        <v>0</v>
      </c>
      <c r="H17" s="68">
        <f t="shared" si="2"/>
        <v>0</v>
      </c>
      <c r="I17" s="55">
        <f>'RMU-IO'!I17+'RMU-ost'!I17</f>
        <v>0</v>
      </c>
      <c r="J17" s="29">
        <f>'RMU-IO'!J17+'RMU-ost'!J17</f>
        <v>0</v>
      </c>
      <c r="K17" s="30">
        <f>'RMU-IO'!K17+'RMU-ost'!K17</f>
        <v>0</v>
      </c>
      <c r="L17" s="94">
        <f t="shared" si="3"/>
        <v>0</v>
      </c>
    </row>
    <row r="18" spans="1:12" s="17" customFormat="1" ht="15" customHeight="1">
      <c r="A18" s="92">
        <v>11</v>
      </c>
      <c r="B18" s="23" t="s">
        <v>17</v>
      </c>
      <c r="C18" s="23"/>
      <c r="D18" s="112">
        <f t="shared" si="1"/>
        <v>0</v>
      </c>
      <c r="E18" s="55">
        <v>0</v>
      </c>
      <c r="F18" s="29">
        <f>'RMU-IO'!F18+'RMU-ost'!F18</f>
        <v>0</v>
      </c>
      <c r="G18" s="30"/>
      <c r="H18" s="68">
        <f t="shared" si="2"/>
        <v>0</v>
      </c>
      <c r="I18" s="55">
        <v>0</v>
      </c>
      <c r="J18" s="29">
        <v>0</v>
      </c>
      <c r="K18" s="30">
        <f>'RMU-IO'!K18+'RMU-ost'!K18</f>
        <v>0</v>
      </c>
      <c r="L18" s="94">
        <f t="shared" si="3"/>
        <v>0</v>
      </c>
    </row>
    <row r="19" spans="1:12" s="17" customFormat="1" ht="15" customHeight="1">
      <c r="A19" s="92">
        <v>12</v>
      </c>
      <c r="B19" s="23" t="s">
        <v>12</v>
      </c>
      <c r="C19" s="23"/>
      <c r="D19" s="112">
        <f t="shared" si="1"/>
        <v>0</v>
      </c>
      <c r="E19" s="55">
        <f>'RMU-IO'!E19+'RMU-ost'!E19</f>
        <v>0</v>
      </c>
      <c r="F19" s="29">
        <f>'RMU-IO'!F19+'RMU-ost'!F19</f>
        <v>0</v>
      </c>
      <c r="G19" s="30">
        <f>'RMU-IO'!G19+'RMU-ost'!G19</f>
        <v>0</v>
      </c>
      <c r="H19" s="68">
        <f t="shared" si="2"/>
        <v>0</v>
      </c>
      <c r="I19" s="55">
        <v>0</v>
      </c>
      <c r="J19" s="29">
        <f>'RMU-IO'!J19+'RMU-ost'!J19</f>
        <v>0</v>
      </c>
      <c r="K19" s="30">
        <f>'RMU-IO'!K19+'RMU-ost'!K19</f>
        <v>0</v>
      </c>
      <c r="L19" s="94">
        <f t="shared" si="3"/>
        <v>0</v>
      </c>
    </row>
    <row r="20" spans="1:12" s="17" customFormat="1" ht="15" customHeight="1" thickBot="1">
      <c r="A20" s="95">
        <v>13</v>
      </c>
      <c r="B20" s="96" t="s">
        <v>16</v>
      </c>
      <c r="C20" s="96"/>
      <c r="D20" s="113">
        <f t="shared" si="1"/>
        <v>0</v>
      </c>
      <c r="E20" s="97">
        <f>'RMU-IO'!E20+'RMU-ost'!E20</f>
        <v>0</v>
      </c>
      <c r="F20" s="98">
        <f>'RMU-IO'!F20+'RMU-ost'!F20</f>
        <v>0</v>
      </c>
      <c r="G20" s="99">
        <f>'RMU-IO'!G20+'RMU-ost'!G20</f>
        <v>0</v>
      </c>
      <c r="H20" s="100">
        <f t="shared" si="2"/>
        <v>0</v>
      </c>
      <c r="I20" s="97">
        <f>'RMU-IO'!I20+'RMU-ost'!I20</f>
        <v>0</v>
      </c>
      <c r="J20" s="98">
        <f>'RMU-IO'!J20+'RMU-ost'!J20</f>
        <v>0</v>
      </c>
      <c r="K20" s="99">
        <f>'RMU-IO'!K20+'RMU-ost'!K20</f>
        <v>0</v>
      </c>
      <c r="L20" s="101">
        <f t="shared" si="3"/>
        <v>0</v>
      </c>
    </row>
    <row r="21" spans="1:12" s="114" customFormat="1" ht="15" customHeight="1">
      <c r="A21" s="24" t="s">
        <v>32</v>
      </c>
      <c r="B21" s="24" t="s">
        <v>31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s="114" customFormat="1" ht="15" customHeight="1">
      <c r="A22" s="24" t="s">
        <v>15</v>
      </c>
      <c r="B22" s="24" t="s">
        <v>117</v>
      </c>
      <c r="C22" s="24"/>
      <c r="D22" s="24"/>
      <c r="E22" s="352">
        <f>E23+E24</f>
        <v>77</v>
      </c>
      <c r="F22" s="24"/>
      <c r="G22" s="24"/>
      <c r="H22" s="24"/>
      <c r="I22" s="24"/>
      <c r="J22" s="24"/>
      <c r="K22" s="24"/>
      <c r="L22" s="24"/>
    </row>
    <row r="23" spans="2:5" s="2" customFormat="1" ht="12">
      <c r="B23" s="2" t="s">
        <v>115</v>
      </c>
      <c r="D23" s="176"/>
      <c r="E23" s="118">
        <v>0</v>
      </c>
    </row>
    <row r="24" spans="2:5" s="2" customFormat="1" ht="12">
      <c r="B24" s="2" t="s">
        <v>116</v>
      </c>
      <c r="D24" s="176"/>
      <c r="E24" s="174">
        <v>77</v>
      </c>
    </row>
    <row r="25" s="24" customFormat="1" ht="12">
      <c r="A25" s="24" t="s">
        <v>33</v>
      </c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34"/>
  <dimension ref="A2:L25"/>
  <sheetViews>
    <sheetView workbookViewId="0" topLeftCell="A1">
      <selection activeCell="F22" sqref="F22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7.25390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6" t="s">
        <v>14</v>
      </c>
    </row>
    <row r="3" spans="1:12" s="1" customFormat="1" ht="15" customHeight="1">
      <c r="A3" s="75"/>
      <c r="B3" s="76"/>
      <c r="C3" s="102"/>
      <c r="D3" s="437" t="s">
        <v>24</v>
      </c>
      <c r="E3" s="438"/>
      <c r="F3" s="438"/>
      <c r="G3" s="438"/>
      <c r="H3" s="438"/>
      <c r="I3" s="438"/>
      <c r="J3" s="438"/>
      <c r="K3" s="438"/>
      <c r="L3" s="439"/>
    </row>
    <row r="4" spans="1:12" s="1" customFormat="1" ht="12.75">
      <c r="A4" s="77"/>
      <c r="B4" s="440" t="s">
        <v>114</v>
      </c>
      <c r="C4" s="441"/>
      <c r="D4" s="103"/>
      <c r="E4" s="443" t="s">
        <v>22</v>
      </c>
      <c r="F4" s="444"/>
      <c r="G4" s="444"/>
      <c r="H4" s="445"/>
      <c r="I4" s="443" t="s">
        <v>23</v>
      </c>
      <c r="J4" s="444"/>
      <c r="K4" s="444"/>
      <c r="L4" s="446"/>
    </row>
    <row r="5" spans="1:12" s="1" customFormat="1" ht="12.75">
      <c r="A5" s="77"/>
      <c r="B5" s="442"/>
      <c r="C5" s="441"/>
      <c r="D5" s="103" t="s">
        <v>0</v>
      </c>
      <c r="E5" s="3"/>
      <c r="F5" s="4" t="s">
        <v>1</v>
      </c>
      <c r="G5" s="5"/>
      <c r="H5" s="70" t="s">
        <v>21</v>
      </c>
      <c r="I5" s="3"/>
      <c r="J5" s="4" t="s">
        <v>1</v>
      </c>
      <c r="K5" s="5"/>
      <c r="L5" s="78" t="s">
        <v>21</v>
      </c>
    </row>
    <row r="6" spans="1:12" s="14" customFormat="1" ht="12.75">
      <c r="A6" s="79"/>
      <c r="B6" s="69" t="s">
        <v>2</v>
      </c>
      <c r="C6" s="6" t="s">
        <v>37</v>
      </c>
      <c r="D6" s="104" t="s">
        <v>27</v>
      </c>
      <c r="E6" s="7" t="s">
        <v>3</v>
      </c>
      <c r="F6" s="8" t="s">
        <v>4</v>
      </c>
      <c r="G6" s="9" t="s">
        <v>5</v>
      </c>
      <c r="H6" s="61" t="s">
        <v>25</v>
      </c>
      <c r="I6" s="7" t="s">
        <v>3</v>
      </c>
      <c r="J6" s="8" t="s">
        <v>4</v>
      </c>
      <c r="K6" s="9" t="s">
        <v>5</v>
      </c>
      <c r="L6" s="80" t="s">
        <v>26</v>
      </c>
    </row>
    <row r="7" spans="1:12" s="16" customFormat="1" ht="19.5" customHeight="1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</row>
    <row r="8" spans="1:12" s="17" customFormat="1" ht="15" customHeight="1">
      <c r="A8" s="83">
        <v>1</v>
      </c>
      <c r="B8" s="15" t="s">
        <v>29</v>
      </c>
      <c r="C8" s="15"/>
      <c r="D8" s="106">
        <f aca="true" t="shared" si="0" ref="D8:L8">SUM(D15:D20)+D9</f>
        <v>429</v>
      </c>
      <c r="E8" s="72">
        <f t="shared" si="0"/>
        <v>0</v>
      </c>
      <c r="F8" s="73">
        <f t="shared" si="0"/>
        <v>429</v>
      </c>
      <c r="G8" s="74">
        <f t="shared" si="0"/>
        <v>0</v>
      </c>
      <c r="H8" s="71">
        <f t="shared" si="0"/>
        <v>429</v>
      </c>
      <c r="I8" s="72">
        <f t="shared" si="0"/>
        <v>0</v>
      </c>
      <c r="J8" s="73">
        <f t="shared" si="0"/>
        <v>0</v>
      </c>
      <c r="K8" s="74">
        <f t="shared" si="0"/>
        <v>0</v>
      </c>
      <c r="L8" s="84">
        <f t="shared" si="0"/>
        <v>0</v>
      </c>
    </row>
    <row r="9" spans="1:12" s="17" customFormat="1" ht="15" customHeight="1">
      <c r="A9" s="85">
        <v>2</v>
      </c>
      <c r="B9" s="22" t="s">
        <v>28</v>
      </c>
      <c r="C9" s="48"/>
      <c r="D9" s="107">
        <f aca="true" t="shared" si="1" ref="D9:D20">H9+L9</f>
        <v>0</v>
      </c>
      <c r="E9" s="58">
        <f>'RMU-IO'!E10</f>
        <v>0</v>
      </c>
      <c r="F9" s="59">
        <f>SUM(F10:F14)</f>
        <v>0</v>
      </c>
      <c r="G9" s="60">
        <f>SUM(G10:G14)</f>
        <v>0</v>
      </c>
      <c r="H9" s="63">
        <f aca="true" t="shared" si="2" ref="H9:H20">SUM(E9:G9)</f>
        <v>0</v>
      </c>
      <c r="I9" s="58">
        <v>0</v>
      </c>
      <c r="J9" s="59">
        <f>SUM(J10:J14)</f>
        <v>0</v>
      </c>
      <c r="K9" s="60">
        <f>SUM(K10:K14)</f>
        <v>0</v>
      </c>
      <c r="L9" s="86">
        <f aca="true" t="shared" si="3" ref="L9:L20">SUM(I9:K9)</f>
        <v>0</v>
      </c>
    </row>
    <row r="10" spans="1:12" s="20" customFormat="1" ht="15" customHeight="1">
      <c r="A10" s="87">
        <v>3</v>
      </c>
      <c r="B10" s="19"/>
      <c r="C10" s="18" t="s">
        <v>6</v>
      </c>
      <c r="D10" s="108">
        <f t="shared" si="1"/>
        <v>0</v>
      </c>
      <c r="E10" s="51">
        <f>'RMU-IO'!E10+'RMU-ost'!E10</f>
        <v>0</v>
      </c>
      <c r="F10" s="25">
        <v>0</v>
      </c>
      <c r="G10" s="26">
        <f>'RMU-IO'!G10+'RMU-ost'!G10</f>
        <v>0</v>
      </c>
      <c r="H10" s="64">
        <f t="shared" si="2"/>
        <v>0</v>
      </c>
      <c r="I10" s="51">
        <f>'RMU-IO'!I10+'RMU-ost'!I10</f>
        <v>0</v>
      </c>
      <c r="J10" s="25">
        <f>'RMU-IO'!J10+'RMU-ost'!J10</f>
        <v>0</v>
      </c>
      <c r="K10" s="26">
        <f>'RMU-IO'!K10+'RMU-ost'!K10</f>
        <v>0</v>
      </c>
      <c r="L10" s="88">
        <f t="shared" si="3"/>
        <v>0</v>
      </c>
    </row>
    <row r="11" spans="1:12" s="20" customFormat="1" ht="15" customHeight="1">
      <c r="A11" s="87">
        <v>4</v>
      </c>
      <c r="B11" s="19"/>
      <c r="C11" s="18" t="s">
        <v>7</v>
      </c>
      <c r="D11" s="109">
        <f t="shared" si="1"/>
        <v>0</v>
      </c>
      <c r="E11" s="51">
        <f>'RMU-IO'!E11+'RMU-ost'!E11</f>
        <v>0</v>
      </c>
      <c r="F11" s="25">
        <v>0</v>
      </c>
      <c r="G11" s="26">
        <v>0</v>
      </c>
      <c r="H11" s="64">
        <f t="shared" si="2"/>
        <v>0</v>
      </c>
      <c r="I11" s="51">
        <f>'RMU-IO'!I11+'RMU-ost'!I11</f>
        <v>0</v>
      </c>
      <c r="J11" s="25">
        <f>'RMU-IO'!J11+'RMU-ost'!J11</f>
        <v>0</v>
      </c>
      <c r="K11" s="26">
        <f>'RMU-IO'!K11+'RMU-ost'!K11</f>
        <v>0</v>
      </c>
      <c r="L11" s="88">
        <f t="shared" si="3"/>
        <v>0</v>
      </c>
    </row>
    <row r="12" spans="1:12" s="20" customFormat="1" ht="15" customHeight="1">
      <c r="A12" s="87">
        <v>5</v>
      </c>
      <c r="B12" s="19"/>
      <c r="C12" s="18" t="s">
        <v>18</v>
      </c>
      <c r="D12" s="109">
        <f t="shared" si="1"/>
        <v>0</v>
      </c>
      <c r="E12" s="51">
        <f>'RMU-IO'!E12+'RMU-ost'!E12</f>
        <v>0</v>
      </c>
      <c r="F12" s="25">
        <f>'RMU-IO'!F12+'RMU-ost'!F12</f>
        <v>0</v>
      </c>
      <c r="G12" s="26">
        <f>'RMU-IO'!G12+'RMU-ost'!G12</f>
        <v>0</v>
      </c>
      <c r="H12" s="64">
        <f t="shared" si="2"/>
        <v>0</v>
      </c>
      <c r="I12" s="51">
        <v>0</v>
      </c>
      <c r="J12" s="25">
        <v>0</v>
      </c>
      <c r="K12" s="26">
        <f>'RMU-IO'!K12+'RMU-ost'!K12</f>
        <v>0</v>
      </c>
      <c r="L12" s="88">
        <f t="shared" si="3"/>
        <v>0</v>
      </c>
    </row>
    <row r="13" spans="1:12" s="20" customFormat="1" ht="15" customHeight="1">
      <c r="A13" s="87">
        <v>6</v>
      </c>
      <c r="B13" s="19"/>
      <c r="C13" s="18" t="s">
        <v>8</v>
      </c>
      <c r="D13" s="109">
        <f t="shared" si="1"/>
        <v>0</v>
      </c>
      <c r="E13" s="52">
        <f>'RMU-IO'!E13+'RMU-ost'!E13</f>
        <v>0</v>
      </c>
      <c r="F13" s="49">
        <f>'RMU-IO'!F13+'RMU-ost'!F13</f>
        <v>0</v>
      </c>
      <c r="G13" s="50">
        <f>'RMU-IO'!G13+'RMU-ost'!G13</f>
        <v>0</v>
      </c>
      <c r="H13" s="65">
        <f t="shared" si="2"/>
        <v>0</v>
      </c>
      <c r="I13" s="52">
        <f>'RMU-IO'!I13+'RMU-ost'!I13</f>
        <v>0</v>
      </c>
      <c r="J13" s="49">
        <f>'RMU-IO'!J13+'RMU-ost'!J13</f>
        <v>0</v>
      </c>
      <c r="K13" s="50">
        <f>'RMU-IO'!K13+'RMU-ost'!K13</f>
        <v>0</v>
      </c>
      <c r="L13" s="89">
        <f t="shared" si="3"/>
        <v>0</v>
      </c>
    </row>
    <row r="14" spans="1:12" s="20" customFormat="1" ht="15" customHeight="1">
      <c r="A14" s="90">
        <v>7</v>
      </c>
      <c r="B14" s="44"/>
      <c r="C14" s="45" t="s">
        <v>9</v>
      </c>
      <c r="D14" s="110">
        <f t="shared" si="1"/>
        <v>0</v>
      </c>
      <c r="E14" s="53">
        <f>'RMU-IO'!E14+'RMU-ost'!E14</f>
        <v>0</v>
      </c>
      <c r="F14" s="46">
        <f>'RMU-IO'!F14+'RMU-ost'!F14</f>
        <v>0</v>
      </c>
      <c r="G14" s="47">
        <f>'RMU-IO'!G14+'RMU-ost'!G14</f>
        <v>0</v>
      </c>
      <c r="H14" s="66">
        <f t="shared" si="2"/>
        <v>0</v>
      </c>
      <c r="I14" s="53">
        <f>'RMU-IO'!I14+'RMU-ost'!I14</f>
        <v>0</v>
      </c>
      <c r="J14" s="46">
        <f>'RMU-IO'!J14+'RMU-ost'!J14</f>
        <v>0</v>
      </c>
      <c r="K14" s="47">
        <f>'RMU-IO'!K14+'RMU-ost'!K14</f>
        <v>0</v>
      </c>
      <c r="L14" s="91">
        <f t="shared" si="3"/>
        <v>0</v>
      </c>
    </row>
    <row r="15" spans="1:12" s="17" customFormat="1" ht="15" customHeight="1">
      <c r="A15" s="92">
        <v>8</v>
      </c>
      <c r="B15" s="21" t="s">
        <v>19</v>
      </c>
      <c r="C15" s="23"/>
      <c r="D15" s="111">
        <f t="shared" si="1"/>
        <v>0</v>
      </c>
      <c r="E15" s="54">
        <v>0</v>
      </c>
      <c r="F15" s="27">
        <v>0</v>
      </c>
      <c r="G15" s="28">
        <v>0</v>
      </c>
      <c r="H15" s="67">
        <f t="shared" si="2"/>
        <v>0</v>
      </c>
      <c r="I15" s="54">
        <v>0</v>
      </c>
      <c r="J15" s="27"/>
      <c r="K15" s="28">
        <f>'RMU-IO'!K15+'RMU-ost'!K15</f>
        <v>0</v>
      </c>
      <c r="L15" s="93">
        <f t="shared" si="3"/>
        <v>0</v>
      </c>
    </row>
    <row r="16" spans="1:12" s="17" customFormat="1" ht="15" customHeight="1">
      <c r="A16" s="92">
        <v>9</v>
      </c>
      <c r="B16" s="21" t="s">
        <v>10</v>
      </c>
      <c r="C16" s="23"/>
      <c r="D16" s="111">
        <f t="shared" si="1"/>
        <v>0</v>
      </c>
      <c r="E16" s="54">
        <f>'RMU-IO'!E16+'RMU-ost'!E16</f>
        <v>0</v>
      </c>
      <c r="F16" s="27">
        <f>'RMU-IO'!F16+'RMU-ost'!F16</f>
        <v>0</v>
      </c>
      <c r="G16" s="28">
        <f>'RMU-IO'!G16+'RMU-ost'!G16</f>
        <v>0</v>
      </c>
      <c r="H16" s="67">
        <f t="shared" si="2"/>
        <v>0</v>
      </c>
      <c r="I16" s="54">
        <v>0</v>
      </c>
      <c r="J16" s="27">
        <f>'RMU-IO'!J16+'RMU-ost'!J16</f>
        <v>0</v>
      </c>
      <c r="K16" s="28">
        <f>'RMU-IO'!K16+'RMU-ost'!K16</f>
        <v>0</v>
      </c>
      <c r="L16" s="93">
        <f t="shared" si="3"/>
        <v>0</v>
      </c>
    </row>
    <row r="17" spans="1:12" s="17" customFormat="1" ht="15" customHeight="1">
      <c r="A17" s="85">
        <v>10</v>
      </c>
      <c r="B17" s="22" t="s">
        <v>11</v>
      </c>
      <c r="C17" s="22"/>
      <c r="D17" s="111">
        <f t="shared" si="1"/>
        <v>0</v>
      </c>
      <c r="E17" s="55">
        <f>'RMU-IO'!E17+'RMU-ost'!E17</f>
        <v>0</v>
      </c>
      <c r="F17" s="29">
        <f>'RMU-IO'!F17+'RMU-ost'!F17</f>
        <v>0</v>
      </c>
      <c r="G17" s="30">
        <f>'RMU-IO'!G17+'RMU-ost'!G17</f>
        <v>0</v>
      </c>
      <c r="H17" s="68">
        <f t="shared" si="2"/>
        <v>0</v>
      </c>
      <c r="I17" s="55">
        <f>'RMU-IO'!I17+'RMU-ost'!I17</f>
        <v>0</v>
      </c>
      <c r="J17" s="29">
        <f>'RMU-IO'!J17+'RMU-ost'!J17</f>
        <v>0</v>
      </c>
      <c r="K17" s="30">
        <f>'RMU-IO'!K17+'RMU-ost'!K17</f>
        <v>0</v>
      </c>
      <c r="L17" s="94">
        <f t="shared" si="3"/>
        <v>0</v>
      </c>
    </row>
    <row r="18" spans="1:12" s="17" customFormat="1" ht="15" customHeight="1">
      <c r="A18" s="92">
        <v>11</v>
      </c>
      <c r="B18" s="23" t="s">
        <v>17</v>
      </c>
      <c r="C18" s="23"/>
      <c r="D18" s="112">
        <f t="shared" si="1"/>
        <v>429</v>
      </c>
      <c r="E18" s="55">
        <v>0</v>
      </c>
      <c r="F18" s="387">
        <v>429</v>
      </c>
      <c r="G18" s="30"/>
      <c r="H18" s="68">
        <f t="shared" si="2"/>
        <v>429</v>
      </c>
      <c r="I18" s="55">
        <v>0</v>
      </c>
      <c r="J18" s="29">
        <v>0</v>
      </c>
      <c r="K18" s="30">
        <f>'RMU-IO'!K18+'RMU-ost'!K18</f>
        <v>0</v>
      </c>
      <c r="L18" s="94">
        <f t="shared" si="3"/>
        <v>0</v>
      </c>
    </row>
    <row r="19" spans="1:12" s="17" customFormat="1" ht="15" customHeight="1">
      <c r="A19" s="92">
        <v>12</v>
      </c>
      <c r="B19" s="23" t="s">
        <v>12</v>
      </c>
      <c r="C19" s="23"/>
      <c r="D19" s="112">
        <f t="shared" si="1"/>
        <v>0</v>
      </c>
      <c r="E19" s="55">
        <f>'RMU-IO'!E19+'RMU-ost'!E19</f>
        <v>0</v>
      </c>
      <c r="F19" s="29">
        <f>'RMU-IO'!F19+'RMU-ost'!F19</f>
        <v>0</v>
      </c>
      <c r="G19" s="30">
        <f>'RMU-IO'!G19+'RMU-ost'!G19</f>
        <v>0</v>
      </c>
      <c r="H19" s="68">
        <f t="shared" si="2"/>
        <v>0</v>
      </c>
      <c r="I19" s="55">
        <v>0</v>
      </c>
      <c r="J19" s="29">
        <f>'RMU-IO'!J19+'RMU-ost'!J19</f>
        <v>0</v>
      </c>
      <c r="K19" s="30">
        <f>'RMU-IO'!K19+'RMU-ost'!K19</f>
        <v>0</v>
      </c>
      <c r="L19" s="94">
        <f t="shared" si="3"/>
        <v>0</v>
      </c>
    </row>
    <row r="20" spans="1:12" s="17" customFormat="1" ht="15" customHeight="1" thickBot="1">
      <c r="A20" s="95">
        <v>13</v>
      </c>
      <c r="B20" s="96" t="s">
        <v>16</v>
      </c>
      <c r="C20" s="96"/>
      <c r="D20" s="113">
        <f t="shared" si="1"/>
        <v>0</v>
      </c>
      <c r="E20" s="97">
        <f>'RMU-IO'!E20+'RMU-ost'!E20</f>
        <v>0</v>
      </c>
      <c r="F20" s="98">
        <f>'RMU-IO'!F20+'RMU-ost'!F20</f>
        <v>0</v>
      </c>
      <c r="G20" s="99">
        <f>'RMU-IO'!G20+'RMU-ost'!G20</f>
        <v>0</v>
      </c>
      <c r="H20" s="100">
        <f t="shared" si="2"/>
        <v>0</v>
      </c>
      <c r="I20" s="97">
        <f>'RMU-IO'!I20+'RMU-ost'!I20</f>
        <v>0</v>
      </c>
      <c r="J20" s="98">
        <f>'RMU-IO'!J20+'RMU-ost'!J20</f>
        <v>0</v>
      </c>
      <c r="K20" s="99">
        <f>'RMU-IO'!K20+'RMU-ost'!K20</f>
        <v>0</v>
      </c>
      <c r="L20" s="101">
        <f t="shared" si="3"/>
        <v>0</v>
      </c>
    </row>
    <row r="21" spans="1:12" s="114" customFormat="1" ht="15" customHeight="1">
      <c r="A21" s="24" t="s">
        <v>32</v>
      </c>
      <c r="B21" s="24" t="s">
        <v>31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s="114" customFormat="1" ht="15" customHeight="1">
      <c r="A22" s="24" t="s">
        <v>15</v>
      </c>
      <c r="B22" s="24" t="s">
        <v>117</v>
      </c>
      <c r="C22" s="24"/>
      <c r="D22" s="24"/>
      <c r="E22" s="352">
        <f>E23+E24</f>
        <v>429</v>
      </c>
      <c r="F22" s="432" t="s">
        <v>289</v>
      </c>
      <c r="G22" s="24"/>
      <c r="H22" s="24"/>
      <c r="I22" s="24"/>
      <c r="J22" s="24"/>
      <c r="K22" s="24"/>
      <c r="L22" s="24"/>
    </row>
    <row r="23" spans="2:5" s="2" customFormat="1" ht="12">
      <c r="B23" s="2" t="s">
        <v>115</v>
      </c>
      <c r="D23" s="176"/>
      <c r="E23" s="118">
        <v>293</v>
      </c>
    </row>
    <row r="24" spans="2:5" s="2" customFormat="1" ht="12">
      <c r="B24" s="2" t="s">
        <v>116</v>
      </c>
      <c r="D24" s="176"/>
      <c r="E24" s="174">
        <v>136</v>
      </c>
    </row>
    <row r="25" s="24" customFormat="1" ht="12">
      <c r="A25" s="24" t="s">
        <v>33</v>
      </c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33"/>
  <dimension ref="A2:M25"/>
  <sheetViews>
    <sheetView workbookViewId="0" topLeftCell="A1">
      <selection activeCell="H36" sqref="H36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7.25390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6" t="s">
        <v>14</v>
      </c>
    </row>
    <row r="3" spans="1:12" s="1" customFormat="1" ht="15" customHeight="1">
      <c r="A3" s="75"/>
      <c r="B3" s="76"/>
      <c r="C3" s="102"/>
      <c r="D3" s="437" t="s">
        <v>24</v>
      </c>
      <c r="E3" s="438"/>
      <c r="F3" s="438"/>
      <c r="G3" s="438"/>
      <c r="H3" s="438"/>
      <c r="I3" s="438"/>
      <c r="J3" s="438"/>
      <c r="K3" s="438"/>
      <c r="L3" s="439"/>
    </row>
    <row r="4" spans="1:12" s="1" customFormat="1" ht="12.75">
      <c r="A4" s="77"/>
      <c r="B4" s="440" t="s">
        <v>114</v>
      </c>
      <c r="C4" s="441"/>
      <c r="D4" s="103"/>
      <c r="E4" s="443" t="s">
        <v>22</v>
      </c>
      <c r="F4" s="444"/>
      <c r="G4" s="444"/>
      <c r="H4" s="445"/>
      <c r="I4" s="443" t="s">
        <v>23</v>
      </c>
      <c r="J4" s="444"/>
      <c r="K4" s="444"/>
      <c r="L4" s="446"/>
    </row>
    <row r="5" spans="1:12" s="1" customFormat="1" ht="12.75">
      <c r="A5" s="77"/>
      <c r="B5" s="442"/>
      <c r="C5" s="441"/>
      <c r="D5" s="103" t="s">
        <v>0</v>
      </c>
      <c r="E5" s="3"/>
      <c r="F5" s="4" t="s">
        <v>1</v>
      </c>
      <c r="G5" s="5"/>
      <c r="H5" s="70" t="s">
        <v>21</v>
      </c>
      <c r="I5" s="3"/>
      <c r="J5" s="4" t="s">
        <v>1</v>
      </c>
      <c r="K5" s="5"/>
      <c r="L5" s="78" t="s">
        <v>21</v>
      </c>
    </row>
    <row r="6" spans="1:12" s="14" customFormat="1" ht="12.75">
      <c r="A6" s="79"/>
      <c r="B6" s="69" t="s">
        <v>2</v>
      </c>
      <c r="C6" s="6" t="s">
        <v>36</v>
      </c>
      <c r="D6" s="104" t="s">
        <v>27</v>
      </c>
      <c r="E6" s="7" t="s">
        <v>3</v>
      </c>
      <c r="F6" s="8" t="s">
        <v>4</v>
      </c>
      <c r="G6" s="9" t="s">
        <v>5</v>
      </c>
      <c r="H6" s="61" t="s">
        <v>25</v>
      </c>
      <c r="I6" s="7" t="s">
        <v>3</v>
      </c>
      <c r="J6" s="8" t="s">
        <v>4</v>
      </c>
      <c r="K6" s="9" t="s">
        <v>5</v>
      </c>
      <c r="L6" s="80" t="s">
        <v>26</v>
      </c>
    </row>
    <row r="7" spans="1:12" s="16" customFormat="1" ht="19.5" customHeight="1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</row>
    <row r="8" spans="1:12" s="17" customFormat="1" ht="15" customHeight="1">
      <c r="A8" s="83">
        <v>1</v>
      </c>
      <c r="B8" s="15" t="s">
        <v>29</v>
      </c>
      <c r="C8" s="15"/>
      <c r="D8" s="106">
        <f aca="true" t="shared" si="0" ref="D8:L8">SUM(D15:D20)+D9</f>
        <v>580</v>
      </c>
      <c r="E8" s="72">
        <f t="shared" si="0"/>
        <v>50</v>
      </c>
      <c r="F8" s="73">
        <f t="shared" si="0"/>
        <v>450</v>
      </c>
      <c r="G8" s="74">
        <f t="shared" si="0"/>
        <v>80</v>
      </c>
      <c r="H8" s="71">
        <f t="shared" si="0"/>
        <v>580</v>
      </c>
      <c r="I8" s="72">
        <f t="shared" si="0"/>
        <v>0</v>
      </c>
      <c r="J8" s="73">
        <f t="shared" si="0"/>
        <v>0</v>
      </c>
      <c r="K8" s="74">
        <f t="shared" si="0"/>
        <v>0</v>
      </c>
      <c r="L8" s="84">
        <f t="shared" si="0"/>
        <v>0</v>
      </c>
    </row>
    <row r="9" spans="1:12" s="17" customFormat="1" ht="15" customHeight="1">
      <c r="A9" s="85">
        <v>2</v>
      </c>
      <c r="B9" s="22" t="s">
        <v>28</v>
      </c>
      <c r="C9" s="48"/>
      <c r="D9" s="107">
        <f aca="true" t="shared" si="1" ref="D9:D20">H9+L9</f>
        <v>530</v>
      </c>
      <c r="E9" s="58">
        <f>'RMU-IO'!E10</f>
        <v>0</v>
      </c>
      <c r="F9" s="59">
        <f>SUM(F10:F14)</f>
        <v>450</v>
      </c>
      <c r="G9" s="60">
        <f>SUM(G10:G14)</f>
        <v>80</v>
      </c>
      <c r="H9" s="63">
        <f aca="true" t="shared" si="2" ref="H9:H20">SUM(E9:G9)</f>
        <v>530</v>
      </c>
      <c r="I9" s="58">
        <v>0</v>
      </c>
      <c r="J9" s="59">
        <f>SUM(J10:J14)</f>
        <v>0</v>
      </c>
      <c r="K9" s="60">
        <f>SUM(K10:K14)</f>
        <v>0</v>
      </c>
      <c r="L9" s="86">
        <f aca="true" t="shared" si="3" ref="L9:L20">SUM(I9:K9)</f>
        <v>0</v>
      </c>
    </row>
    <row r="10" spans="1:12" s="20" customFormat="1" ht="15" customHeight="1">
      <c r="A10" s="87">
        <v>3</v>
      </c>
      <c r="B10" s="19"/>
      <c r="C10" s="18" t="s">
        <v>6</v>
      </c>
      <c r="D10" s="108">
        <f t="shared" si="1"/>
        <v>0</v>
      </c>
      <c r="E10" s="51">
        <f>'RMU-IO'!E10+'RMU-ost'!E10</f>
        <v>0</v>
      </c>
      <c r="F10" s="25">
        <v>0</v>
      </c>
      <c r="G10" s="26">
        <f>'RMU-IO'!G10+'RMU-ost'!G10</f>
        <v>0</v>
      </c>
      <c r="H10" s="64">
        <f t="shared" si="2"/>
        <v>0</v>
      </c>
      <c r="I10" s="51">
        <f>'RMU-IO'!I10+'RMU-ost'!I10</f>
        <v>0</v>
      </c>
      <c r="J10" s="25">
        <f>'RMU-IO'!J10+'RMU-ost'!J10</f>
        <v>0</v>
      </c>
      <c r="K10" s="26">
        <f>'RMU-IO'!K10+'RMU-ost'!K10</f>
        <v>0</v>
      </c>
      <c r="L10" s="88">
        <f t="shared" si="3"/>
        <v>0</v>
      </c>
    </row>
    <row r="11" spans="1:13" s="20" customFormat="1" ht="15" customHeight="1">
      <c r="A11" s="87">
        <v>4</v>
      </c>
      <c r="B11" s="19"/>
      <c r="C11" s="18" t="s">
        <v>7</v>
      </c>
      <c r="D11" s="109">
        <f t="shared" si="1"/>
        <v>530</v>
      </c>
      <c r="E11" s="51">
        <f>'RMU-IO'!E11+'RMU-ost'!E11</f>
        <v>0</v>
      </c>
      <c r="F11" s="25">
        <v>450</v>
      </c>
      <c r="G11" s="26">
        <v>80</v>
      </c>
      <c r="H11" s="64">
        <f t="shared" si="2"/>
        <v>530</v>
      </c>
      <c r="I11" s="51">
        <f>'RMU-IO'!I11+'RMU-ost'!I11</f>
        <v>0</v>
      </c>
      <c r="J11" s="25">
        <f>'RMU-IO'!J11+'RMU-ost'!J11</f>
        <v>0</v>
      </c>
      <c r="K11" s="26">
        <f>'RMU-IO'!K11+'RMU-ost'!K11</f>
        <v>0</v>
      </c>
      <c r="L11" s="88">
        <f t="shared" si="3"/>
        <v>0</v>
      </c>
      <c r="M11" s="115"/>
    </row>
    <row r="12" spans="1:12" s="20" customFormat="1" ht="15" customHeight="1">
      <c r="A12" s="87">
        <v>5</v>
      </c>
      <c r="B12" s="19"/>
      <c r="C12" s="18" t="s">
        <v>18</v>
      </c>
      <c r="D12" s="109">
        <f t="shared" si="1"/>
        <v>0</v>
      </c>
      <c r="E12" s="51">
        <f>'RMU-IO'!E12+'RMU-ost'!E12</f>
        <v>0</v>
      </c>
      <c r="F12" s="25">
        <f>'RMU-IO'!F12+'RMU-ost'!F12</f>
        <v>0</v>
      </c>
      <c r="G12" s="26">
        <f>'RMU-IO'!G12+'RMU-ost'!G12</f>
        <v>0</v>
      </c>
      <c r="H12" s="64">
        <f t="shared" si="2"/>
        <v>0</v>
      </c>
      <c r="I12" s="51">
        <v>0</v>
      </c>
      <c r="J12" s="25">
        <v>0</v>
      </c>
      <c r="K12" s="26">
        <f>'RMU-IO'!K12+'RMU-ost'!K12</f>
        <v>0</v>
      </c>
      <c r="L12" s="88">
        <f t="shared" si="3"/>
        <v>0</v>
      </c>
    </row>
    <row r="13" spans="1:12" s="20" customFormat="1" ht="15" customHeight="1">
      <c r="A13" s="87">
        <v>6</v>
      </c>
      <c r="B13" s="19"/>
      <c r="C13" s="18" t="s">
        <v>8</v>
      </c>
      <c r="D13" s="109">
        <f t="shared" si="1"/>
        <v>0</v>
      </c>
      <c r="E13" s="52">
        <f>'RMU-IO'!E13+'RMU-ost'!E13</f>
        <v>0</v>
      </c>
      <c r="F13" s="49">
        <f>'RMU-IO'!F13+'RMU-ost'!F13</f>
        <v>0</v>
      </c>
      <c r="G13" s="50">
        <f>'RMU-IO'!G13+'RMU-ost'!G13</f>
        <v>0</v>
      </c>
      <c r="H13" s="65">
        <f t="shared" si="2"/>
        <v>0</v>
      </c>
      <c r="I13" s="52">
        <f>'RMU-IO'!I13+'RMU-ost'!I13</f>
        <v>0</v>
      </c>
      <c r="J13" s="49">
        <f>'RMU-IO'!J13+'RMU-ost'!J13</f>
        <v>0</v>
      </c>
      <c r="K13" s="50">
        <f>'RMU-IO'!K13+'RMU-ost'!K13</f>
        <v>0</v>
      </c>
      <c r="L13" s="89">
        <f t="shared" si="3"/>
        <v>0</v>
      </c>
    </row>
    <row r="14" spans="1:12" s="20" customFormat="1" ht="15" customHeight="1">
      <c r="A14" s="90">
        <v>7</v>
      </c>
      <c r="B14" s="44"/>
      <c r="C14" s="45" t="s">
        <v>9</v>
      </c>
      <c r="D14" s="110">
        <f t="shared" si="1"/>
        <v>0</v>
      </c>
      <c r="E14" s="53">
        <f>'RMU-IO'!E14+'RMU-ost'!E14</f>
        <v>0</v>
      </c>
      <c r="F14" s="46">
        <f>'RMU-IO'!F14+'RMU-ost'!F14</f>
        <v>0</v>
      </c>
      <c r="G14" s="47">
        <f>'RMU-IO'!G14+'RMU-ost'!G14</f>
        <v>0</v>
      </c>
      <c r="H14" s="66">
        <f t="shared" si="2"/>
        <v>0</v>
      </c>
      <c r="I14" s="53">
        <f>'RMU-IO'!I14+'RMU-ost'!I14</f>
        <v>0</v>
      </c>
      <c r="J14" s="46">
        <f>'RMU-IO'!J14+'RMU-ost'!J14</f>
        <v>0</v>
      </c>
      <c r="K14" s="47">
        <f>'RMU-IO'!K14+'RMU-ost'!K14</f>
        <v>0</v>
      </c>
      <c r="L14" s="91">
        <f t="shared" si="3"/>
        <v>0</v>
      </c>
    </row>
    <row r="15" spans="1:12" s="17" customFormat="1" ht="15" customHeight="1">
      <c r="A15" s="92">
        <v>8</v>
      </c>
      <c r="B15" s="21" t="s">
        <v>19</v>
      </c>
      <c r="C15" s="23"/>
      <c r="D15" s="111">
        <f t="shared" si="1"/>
        <v>0</v>
      </c>
      <c r="E15" s="54">
        <v>0</v>
      </c>
      <c r="F15" s="27">
        <v>0</v>
      </c>
      <c r="G15" s="28">
        <v>0</v>
      </c>
      <c r="H15" s="67">
        <f t="shared" si="2"/>
        <v>0</v>
      </c>
      <c r="I15" s="54">
        <v>0</v>
      </c>
      <c r="J15" s="27"/>
      <c r="K15" s="28">
        <f>'RMU-IO'!K15+'RMU-ost'!K15</f>
        <v>0</v>
      </c>
      <c r="L15" s="93">
        <f t="shared" si="3"/>
        <v>0</v>
      </c>
    </row>
    <row r="16" spans="1:12" s="17" customFormat="1" ht="15" customHeight="1">
      <c r="A16" s="92">
        <v>9</v>
      </c>
      <c r="B16" s="21" t="s">
        <v>10</v>
      </c>
      <c r="C16" s="23"/>
      <c r="D16" s="111">
        <f t="shared" si="1"/>
        <v>0</v>
      </c>
      <c r="E16" s="54">
        <f>'RMU-IO'!E16+'RMU-ost'!E16</f>
        <v>0</v>
      </c>
      <c r="F16" s="27">
        <v>0</v>
      </c>
      <c r="G16" s="28">
        <f>'RMU-IO'!G16+'RMU-ost'!G16</f>
        <v>0</v>
      </c>
      <c r="H16" s="67">
        <f t="shared" si="2"/>
        <v>0</v>
      </c>
      <c r="I16" s="54">
        <v>0</v>
      </c>
      <c r="J16" s="27">
        <f>'RMU-IO'!J16+'RMU-ost'!J16</f>
        <v>0</v>
      </c>
      <c r="K16" s="28">
        <f>'RMU-IO'!K16+'RMU-ost'!K16</f>
        <v>0</v>
      </c>
      <c r="L16" s="93">
        <f t="shared" si="3"/>
        <v>0</v>
      </c>
    </row>
    <row r="17" spans="1:12" s="17" customFormat="1" ht="15" customHeight="1">
      <c r="A17" s="85">
        <v>10</v>
      </c>
      <c r="B17" s="22" t="s">
        <v>11</v>
      </c>
      <c r="C17" s="22"/>
      <c r="D17" s="111">
        <f t="shared" si="1"/>
        <v>0</v>
      </c>
      <c r="E17" s="55">
        <f>'RMU-IO'!E17+'RMU-ost'!E17</f>
        <v>0</v>
      </c>
      <c r="F17" s="29">
        <v>0</v>
      </c>
      <c r="G17" s="30">
        <v>0</v>
      </c>
      <c r="H17" s="68">
        <f t="shared" si="2"/>
        <v>0</v>
      </c>
      <c r="I17" s="55">
        <f>'RMU-IO'!I17+'RMU-ost'!I17</f>
        <v>0</v>
      </c>
      <c r="J17" s="29">
        <f>'RMU-IO'!J17+'RMU-ost'!J17</f>
        <v>0</v>
      </c>
      <c r="K17" s="30">
        <f>'RMU-IO'!K17+'RMU-ost'!K17</f>
        <v>0</v>
      </c>
      <c r="L17" s="94">
        <f t="shared" si="3"/>
        <v>0</v>
      </c>
    </row>
    <row r="18" spans="1:12" s="17" customFormat="1" ht="15" customHeight="1">
      <c r="A18" s="92">
        <v>11</v>
      </c>
      <c r="B18" s="23" t="s">
        <v>17</v>
      </c>
      <c r="C18" s="23"/>
      <c r="D18" s="112">
        <f t="shared" si="1"/>
        <v>50</v>
      </c>
      <c r="E18" s="388">
        <v>50</v>
      </c>
      <c r="F18" s="386">
        <f>'RMU-IO'!F18+'RMU-ost'!F18</f>
        <v>0</v>
      </c>
      <c r="G18" s="193"/>
      <c r="H18" s="68">
        <f t="shared" si="2"/>
        <v>50</v>
      </c>
      <c r="I18" s="55">
        <v>0</v>
      </c>
      <c r="J18" s="29">
        <v>0</v>
      </c>
      <c r="K18" s="30">
        <f>'RMU-IO'!K18+'RMU-ost'!K18</f>
        <v>0</v>
      </c>
      <c r="L18" s="94">
        <f t="shared" si="3"/>
        <v>0</v>
      </c>
    </row>
    <row r="19" spans="1:12" s="17" customFormat="1" ht="15" customHeight="1">
      <c r="A19" s="92">
        <v>12</v>
      </c>
      <c r="B19" s="23" t="s">
        <v>12</v>
      </c>
      <c r="C19" s="23"/>
      <c r="D19" s="112">
        <f t="shared" si="1"/>
        <v>0</v>
      </c>
      <c r="E19" s="55">
        <f>'RMU-IO'!E19+'RMU-ost'!E19</f>
        <v>0</v>
      </c>
      <c r="F19" s="29">
        <f>'RMU-IO'!F19+'RMU-ost'!F19</f>
        <v>0</v>
      </c>
      <c r="G19" s="30">
        <f>'RMU-IO'!G19+'RMU-ost'!G19</f>
        <v>0</v>
      </c>
      <c r="H19" s="68">
        <f t="shared" si="2"/>
        <v>0</v>
      </c>
      <c r="I19" s="55">
        <v>0</v>
      </c>
      <c r="J19" s="29">
        <f>'RMU-IO'!J19+'RMU-ost'!J19</f>
        <v>0</v>
      </c>
      <c r="K19" s="30">
        <f>'RMU-IO'!K19+'RMU-ost'!K19</f>
        <v>0</v>
      </c>
      <c r="L19" s="94">
        <f t="shared" si="3"/>
        <v>0</v>
      </c>
    </row>
    <row r="20" spans="1:12" s="17" customFormat="1" ht="15" customHeight="1" thickBot="1">
      <c r="A20" s="95">
        <v>13</v>
      </c>
      <c r="B20" s="96" t="s">
        <v>16</v>
      </c>
      <c r="C20" s="96"/>
      <c r="D20" s="113">
        <f t="shared" si="1"/>
        <v>0</v>
      </c>
      <c r="E20" s="97">
        <f>'RMU-IO'!E20+'RMU-ost'!E20</f>
        <v>0</v>
      </c>
      <c r="F20" s="98">
        <f>'RMU-IO'!F20+'RMU-ost'!F20</f>
        <v>0</v>
      </c>
      <c r="G20" s="99">
        <f>'RMU-IO'!G20+'RMU-ost'!G20</f>
        <v>0</v>
      </c>
      <c r="H20" s="100">
        <f t="shared" si="2"/>
        <v>0</v>
      </c>
      <c r="I20" s="97">
        <f>'RMU-IO'!I20+'RMU-ost'!I20</f>
        <v>0</v>
      </c>
      <c r="J20" s="98">
        <f>'RMU-IO'!J20+'RMU-ost'!J20</f>
        <v>0</v>
      </c>
      <c r="K20" s="99">
        <f>'RMU-IO'!K20+'RMU-ost'!K20</f>
        <v>0</v>
      </c>
      <c r="L20" s="101">
        <f t="shared" si="3"/>
        <v>0</v>
      </c>
    </row>
    <row r="21" spans="1:12" s="114" customFormat="1" ht="15" customHeight="1">
      <c r="A21" s="24" t="s">
        <v>32</v>
      </c>
      <c r="B21" s="24" t="s">
        <v>31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s="114" customFormat="1" ht="15" customHeight="1">
      <c r="A22" s="24" t="s">
        <v>15</v>
      </c>
      <c r="B22" s="24" t="s">
        <v>117</v>
      </c>
      <c r="C22" s="24"/>
      <c r="D22" s="24"/>
      <c r="E22" s="352">
        <f>E23+E24</f>
        <v>172</v>
      </c>
      <c r="F22" s="24"/>
      <c r="G22" s="24"/>
      <c r="H22" s="24"/>
      <c r="I22" s="24"/>
      <c r="J22" s="24"/>
      <c r="K22" s="24"/>
      <c r="L22" s="24"/>
    </row>
    <row r="23" spans="2:5" s="2" customFormat="1" ht="12">
      <c r="B23" s="2" t="s">
        <v>115</v>
      </c>
      <c r="D23" s="176"/>
      <c r="E23" s="176">
        <v>151</v>
      </c>
    </row>
    <row r="24" spans="2:5" s="2" customFormat="1" ht="12">
      <c r="B24" s="2" t="s">
        <v>116</v>
      </c>
      <c r="D24" s="176"/>
      <c r="E24" s="174">
        <v>21</v>
      </c>
    </row>
    <row r="25" s="24" customFormat="1" ht="12">
      <c r="A25" s="24" t="s">
        <v>33</v>
      </c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31"/>
  <dimension ref="A2:L25"/>
  <sheetViews>
    <sheetView workbookViewId="0" topLeftCell="A1">
      <selection activeCell="H36" sqref="H36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7.25390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6" t="s">
        <v>14</v>
      </c>
    </row>
    <row r="3" spans="1:12" s="1" customFormat="1" ht="15" customHeight="1">
      <c r="A3" s="75"/>
      <c r="B3" s="76"/>
      <c r="C3" s="102"/>
      <c r="D3" s="437" t="s">
        <v>24</v>
      </c>
      <c r="E3" s="438"/>
      <c r="F3" s="438"/>
      <c r="G3" s="438"/>
      <c r="H3" s="438"/>
      <c r="I3" s="438"/>
      <c r="J3" s="438"/>
      <c r="K3" s="438"/>
      <c r="L3" s="439"/>
    </row>
    <row r="4" spans="1:12" s="1" customFormat="1" ht="12.75">
      <c r="A4" s="77"/>
      <c r="B4" s="440" t="s">
        <v>114</v>
      </c>
      <c r="C4" s="441"/>
      <c r="D4" s="103"/>
      <c r="E4" s="443" t="s">
        <v>22</v>
      </c>
      <c r="F4" s="444"/>
      <c r="G4" s="444"/>
      <c r="H4" s="445"/>
      <c r="I4" s="443" t="s">
        <v>23</v>
      </c>
      <c r="J4" s="444"/>
      <c r="K4" s="444"/>
      <c r="L4" s="446"/>
    </row>
    <row r="5" spans="1:12" s="1" customFormat="1" ht="12.75">
      <c r="A5" s="77"/>
      <c r="B5" s="442"/>
      <c r="C5" s="441"/>
      <c r="D5" s="103" t="s">
        <v>0</v>
      </c>
      <c r="E5" s="3"/>
      <c r="F5" s="4" t="s">
        <v>1</v>
      </c>
      <c r="G5" s="5"/>
      <c r="H5" s="70" t="s">
        <v>21</v>
      </c>
      <c r="I5" s="3"/>
      <c r="J5" s="4" t="s">
        <v>1</v>
      </c>
      <c r="K5" s="5"/>
      <c r="L5" s="78" t="s">
        <v>21</v>
      </c>
    </row>
    <row r="6" spans="1:12" s="14" customFormat="1" ht="12.75">
      <c r="A6" s="79"/>
      <c r="B6" s="69" t="s">
        <v>2</v>
      </c>
      <c r="C6" s="6" t="s">
        <v>105</v>
      </c>
      <c r="D6" s="104" t="s">
        <v>27</v>
      </c>
      <c r="E6" s="7" t="s">
        <v>3</v>
      </c>
      <c r="F6" s="8" t="s">
        <v>4</v>
      </c>
      <c r="G6" s="9" t="s">
        <v>5</v>
      </c>
      <c r="H6" s="61" t="s">
        <v>25</v>
      </c>
      <c r="I6" s="7" t="s">
        <v>3</v>
      </c>
      <c r="J6" s="8" t="s">
        <v>4</v>
      </c>
      <c r="K6" s="9" t="s">
        <v>5</v>
      </c>
      <c r="L6" s="80" t="s">
        <v>26</v>
      </c>
    </row>
    <row r="7" spans="1:12" s="16" customFormat="1" ht="19.5" customHeight="1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</row>
    <row r="8" spans="1:12" s="17" customFormat="1" ht="15" customHeight="1">
      <c r="A8" s="83">
        <v>1</v>
      </c>
      <c r="B8" s="15" t="s">
        <v>29</v>
      </c>
      <c r="C8" s="15"/>
      <c r="D8" s="106">
        <f aca="true" t="shared" si="0" ref="D8:L8">SUM(D15:D20)+D9</f>
        <v>0</v>
      </c>
      <c r="E8" s="72">
        <f t="shared" si="0"/>
        <v>0</v>
      </c>
      <c r="F8" s="73">
        <f t="shared" si="0"/>
        <v>0</v>
      </c>
      <c r="G8" s="74">
        <f t="shared" si="0"/>
        <v>0</v>
      </c>
      <c r="H8" s="71">
        <f t="shared" si="0"/>
        <v>0</v>
      </c>
      <c r="I8" s="72">
        <f t="shared" si="0"/>
        <v>0</v>
      </c>
      <c r="J8" s="73">
        <f t="shared" si="0"/>
        <v>0</v>
      </c>
      <c r="K8" s="74">
        <f t="shared" si="0"/>
        <v>0</v>
      </c>
      <c r="L8" s="84">
        <f t="shared" si="0"/>
        <v>0</v>
      </c>
    </row>
    <row r="9" spans="1:12" s="17" customFormat="1" ht="15" customHeight="1">
      <c r="A9" s="85">
        <v>2</v>
      </c>
      <c r="B9" s="22" t="s">
        <v>28</v>
      </c>
      <c r="C9" s="48"/>
      <c r="D9" s="107">
        <f aca="true" t="shared" si="1" ref="D9:D20">H9+L9</f>
        <v>0</v>
      </c>
      <c r="E9" s="58">
        <f>'RMU-IO'!E10</f>
        <v>0</v>
      </c>
      <c r="F9" s="59">
        <f>SUM(F10:F14)</f>
        <v>0</v>
      </c>
      <c r="G9" s="60">
        <f>SUM(G10:G14)</f>
        <v>0</v>
      </c>
      <c r="H9" s="63">
        <f aca="true" t="shared" si="2" ref="H9:H20">SUM(E9:G9)</f>
        <v>0</v>
      </c>
      <c r="I9" s="58">
        <v>0</v>
      </c>
      <c r="J9" s="59">
        <f>SUM(J10:J14)</f>
        <v>0</v>
      </c>
      <c r="K9" s="60">
        <f>SUM(K10:K14)</f>
        <v>0</v>
      </c>
      <c r="L9" s="86">
        <f aca="true" t="shared" si="3" ref="L9:L20">SUM(I9:K9)</f>
        <v>0</v>
      </c>
    </row>
    <row r="10" spans="1:12" s="20" customFormat="1" ht="15" customHeight="1">
      <c r="A10" s="87">
        <v>3</v>
      </c>
      <c r="B10" s="19"/>
      <c r="C10" s="18" t="s">
        <v>6</v>
      </c>
      <c r="D10" s="108">
        <f t="shared" si="1"/>
        <v>0</v>
      </c>
      <c r="E10" s="51">
        <f>'RMU-IO'!E10+'RMU-ost'!E10</f>
        <v>0</v>
      </c>
      <c r="F10" s="25">
        <f>'RMU-IO'!F10+'RMU-ost'!F10</f>
        <v>0</v>
      </c>
      <c r="G10" s="26">
        <f>'RMU-IO'!G10+'RMU-ost'!G10</f>
        <v>0</v>
      </c>
      <c r="H10" s="64">
        <f t="shared" si="2"/>
        <v>0</v>
      </c>
      <c r="I10" s="51">
        <f>'RMU-IO'!I10+'RMU-ost'!I10</f>
        <v>0</v>
      </c>
      <c r="J10" s="25">
        <f>'RMU-IO'!J10+'RMU-ost'!J10</f>
        <v>0</v>
      </c>
      <c r="K10" s="26">
        <f>'RMU-IO'!K10+'RMU-ost'!K10</f>
        <v>0</v>
      </c>
      <c r="L10" s="88">
        <f t="shared" si="3"/>
        <v>0</v>
      </c>
    </row>
    <row r="11" spans="1:12" s="20" customFormat="1" ht="15" customHeight="1">
      <c r="A11" s="87">
        <v>4</v>
      </c>
      <c r="B11" s="19"/>
      <c r="C11" s="18" t="s">
        <v>7</v>
      </c>
      <c r="D11" s="109">
        <f t="shared" si="1"/>
        <v>0</v>
      </c>
      <c r="E11" s="51">
        <f>'RMU-IO'!E11+'RMU-ost'!E11</f>
        <v>0</v>
      </c>
      <c r="F11" s="25">
        <v>0</v>
      </c>
      <c r="G11" s="26">
        <v>0</v>
      </c>
      <c r="H11" s="64">
        <f t="shared" si="2"/>
        <v>0</v>
      </c>
      <c r="I11" s="51">
        <f>'RMU-IO'!I11+'RMU-ost'!I11</f>
        <v>0</v>
      </c>
      <c r="J11" s="25">
        <f>'RMU-IO'!J11+'RMU-ost'!J11</f>
        <v>0</v>
      </c>
      <c r="K11" s="26">
        <f>'RMU-IO'!K11+'RMU-ost'!K11</f>
        <v>0</v>
      </c>
      <c r="L11" s="88">
        <f t="shared" si="3"/>
        <v>0</v>
      </c>
    </row>
    <row r="12" spans="1:12" s="20" customFormat="1" ht="15" customHeight="1">
      <c r="A12" s="87">
        <v>5</v>
      </c>
      <c r="B12" s="19"/>
      <c r="C12" s="18" t="s">
        <v>18</v>
      </c>
      <c r="D12" s="109">
        <f t="shared" si="1"/>
        <v>0</v>
      </c>
      <c r="E12" s="51">
        <f>'RMU-IO'!E12+'RMU-ost'!E12</f>
        <v>0</v>
      </c>
      <c r="F12" s="25">
        <f>'RMU-IO'!F12+'RMU-ost'!F12</f>
        <v>0</v>
      </c>
      <c r="G12" s="26">
        <f>'RMU-IO'!G12+'RMU-ost'!G12</f>
        <v>0</v>
      </c>
      <c r="H12" s="64">
        <f t="shared" si="2"/>
        <v>0</v>
      </c>
      <c r="I12" s="51">
        <v>0</v>
      </c>
      <c r="J12" s="25">
        <v>0</v>
      </c>
      <c r="K12" s="26">
        <f>'RMU-IO'!K12+'RMU-ost'!K12</f>
        <v>0</v>
      </c>
      <c r="L12" s="88">
        <f t="shared" si="3"/>
        <v>0</v>
      </c>
    </row>
    <row r="13" spans="1:12" s="20" customFormat="1" ht="15" customHeight="1">
      <c r="A13" s="87">
        <v>6</v>
      </c>
      <c r="B13" s="19"/>
      <c r="C13" s="18" t="s">
        <v>8</v>
      </c>
      <c r="D13" s="109">
        <f t="shared" si="1"/>
        <v>0</v>
      </c>
      <c r="E13" s="52">
        <f>'RMU-IO'!E13+'RMU-ost'!E13</f>
        <v>0</v>
      </c>
      <c r="F13" s="49">
        <f>'RMU-IO'!F13+'RMU-ost'!F13</f>
        <v>0</v>
      </c>
      <c r="G13" s="50">
        <f>'RMU-IO'!G13+'RMU-ost'!G13</f>
        <v>0</v>
      </c>
      <c r="H13" s="65">
        <f t="shared" si="2"/>
        <v>0</v>
      </c>
      <c r="I13" s="52">
        <f>'RMU-IO'!I13+'RMU-ost'!I13</f>
        <v>0</v>
      </c>
      <c r="J13" s="49">
        <f>'RMU-IO'!J13+'RMU-ost'!J13</f>
        <v>0</v>
      </c>
      <c r="K13" s="50">
        <f>'RMU-IO'!K13+'RMU-ost'!K13</f>
        <v>0</v>
      </c>
      <c r="L13" s="89">
        <f t="shared" si="3"/>
        <v>0</v>
      </c>
    </row>
    <row r="14" spans="1:12" s="20" customFormat="1" ht="15" customHeight="1">
      <c r="A14" s="90">
        <v>7</v>
      </c>
      <c r="B14" s="44"/>
      <c r="C14" s="45" t="s">
        <v>9</v>
      </c>
      <c r="D14" s="110">
        <f t="shared" si="1"/>
        <v>0</v>
      </c>
      <c r="E14" s="53">
        <f>'RMU-IO'!E14+'RMU-ost'!E14</f>
        <v>0</v>
      </c>
      <c r="F14" s="46">
        <f>'RMU-IO'!F14+'RMU-ost'!F14</f>
        <v>0</v>
      </c>
      <c r="G14" s="47">
        <f>'RMU-IO'!G14+'RMU-ost'!G14</f>
        <v>0</v>
      </c>
      <c r="H14" s="66">
        <f t="shared" si="2"/>
        <v>0</v>
      </c>
      <c r="I14" s="53">
        <f>'RMU-IO'!I14+'RMU-ost'!I14</f>
        <v>0</v>
      </c>
      <c r="J14" s="46">
        <f>'RMU-IO'!J14+'RMU-ost'!J14</f>
        <v>0</v>
      </c>
      <c r="K14" s="47">
        <f>'RMU-IO'!K14+'RMU-ost'!K14</f>
        <v>0</v>
      </c>
      <c r="L14" s="91">
        <f t="shared" si="3"/>
        <v>0</v>
      </c>
    </row>
    <row r="15" spans="1:12" s="17" customFormat="1" ht="15" customHeight="1">
      <c r="A15" s="92">
        <v>8</v>
      </c>
      <c r="B15" s="21" t="s">
        <v>19</v>
      </c>
      <c r="C15" s="23"/>
      <c r="D15" s="111">
        <f t="shared" si="1"/>
        <v>0</v>
      </c>
      <c r="E15" s="54">
        <v>0</v>
      </c>
      <c r="F15" s="27">
        <v>0</v>
      </c>
      <c r="G15" s="28">
        <v>0</v>
      </c>
      <c r="H15" s="67">
        <f t="shared" si="2"/>
        <v>0</v>
      </c>
      <c r="I15" s="54">
        <v>0</v>
      </c>
      <c r="J15" s="27"/>
      <c r="K15" s="28">
        <f>'RMU-IO'!K15+'RMU-ost'!K15</f>
        <v>0</v>
      </c>
      <c r="L15" s="93">
        <f t="shared" si="3"/>
        <v>0</v>
      </c>
    </row>
    <row r="16" spans="1:12" s="17" customFormat="1" ht="15" customHeight="1">
      <c r="A16" s="92">
        <v>9</v>
      </c>
      <c r="B16" s="21" t="s">
        <v>10</v>
      </c>
      <c r="C16" s="23"/>
      <c r="D16" s="111">
        <f t="shared" si="1"/>
        <v>0</v>
      </c>
      <c r="E16" s="54">
        <f>'RMU-IO'!E16+'RMU-ost'!E16</f>
        <v>0</v>
      </c>
      <c r="F16" s="27">
        <f>'RMU-IO'!F16+'RMU-ost'!F16</f>
        <v>0</v>
      </c>
      <c r="G16" s="28">
        <f>'RMU-IO'!G16+'RMU-ost'!G16</f>
        <v>0</v>
      </c>
      <c r="H16" s="67">
        <f t="shared" si="2"/>
        <v>0</v>
      </c>
      <c r="I16" s="54">
        <v>0</v>
      </c>
      <c r="J16" s="27">
        <f>'RMU-IO'!J16+'RMU-ost'!J16</f>
        <v>0</v>
      </c>
      <c r="K16" s="28">
        <f>'RMU-IO'!K16+'RMU-ost'!K16</f>
        <v>0</v>
      </c>
      <c r="L16" s="93">
        <f t="shared" si="3"/>
        <v>0</v>
      </c>
    </row>
    <row r="17" spans="1:12" s="17" customFormat="1" ht="15" customHeight="1">
      <c r="A17" s="85">
        <v>10</v>
      </c>
      <c r="B17" s="22" t="s">
        <v>11</v>
      </c>
      <c r="C17" s="22"/>
      <c r="D17" s="111">
        <f t="shared" si="1"/>
        <v>0</v>
      </c>
      <c r="E17" s="55">
        <f>'RMU-IO'!E17+'RMU-ost'!E17</f>
        <v>0</v>
      </c>
      <c r="F17" s="29">
        <f>'RMU-IO'!F17+'RMU-ost'!F17</f>
        <v>0</v>
      </c>
      <c r="G17" s="30">
        <f>'RMU-IO'!G17+'RMU-ost'!G17</f>
        <v>0</v>
      </c>
      <c r="H17" s="68">
        <f t="shared" si="2"/>
        <v>0</v>
      </c>
      <c r="I17" s="55">
        <f>'RMU-IO'!I17+'RMU-ost'!I17</f>
        <v>0</v>
      </c>
      <c r="J17" s="29">
        <f>'RMU-IO'!J17+'RMU-ost'!J17</f>
        <v>0</v>
      </c>
      <c r="K17" s="30">
        <f>'RMU-IO'!K17+'RMU-ost'!K17</f>
        <v>0</v>
      </c>
      <c r="L17" s="94">
        <f t="shared" si="3"/>
        <v>0</v>
      </c>
    </row>
    <row r="18" spans="1:12" s="17" customFormat="1" ht="15" customHeight="1">
      <c r="A18" s="92">
        <v>11</v>
      </c>
      <c r="B18" s="23" t="s">
        <v>17</v>
      </c>
      <c r="C18" s="23"/>
      <c r="D18" s="112">
        <f t="shared" si="1"/>
        <v>0</v>
      </c>
      <c r="E18" s="55">
        <v>0</v>
      </c>
      <c r="F18" s="29">
        <f>'RMU-IO'!F18+'RMU-ost'!F18</f>
        <v>0</v>
      </c>
      <c r="G18" s="30"/>
      <c r="H18" s="68">
        <f t="shared" si="2"/>
        <v>0</v>
      </c>
      <c r="I18" s="55">
        <v>0</v>
      </c>
      <c r="J18" s="29">
        <v>0</v>
      </c>
      <c r="K18" s="30">
        <f>'RMU-IO'!K18+'RMU-ost'!K18</f>
        <v>0</v>
      </c>
      <c r="L18" s="94">
        <f t="shared" si="3"/>
        <v>0</v>
      </c>
    </row>
    <row r="19" spans="1:12" s="17" customFormat="1" ht="15" customHeight="1">
      <c r="A19" s="92">
        <v>12</v>
      </c>
      <c r="B19" s="23" t="s">
        <v>12</v>
      </c>
      <c r="C19" s="23"/>
      <c r="D19" s="112">
        <f t="shared" si="1"/>
        <v>0</v>
      </c>
      <c r="E19" s="55">
        <f>'RMU-IO'!E19+'RMU-ost'!E19</f>
        <v>0</v>
      </c>
      <c r="F19" s="29">
        <f>'RMU-IO'!F19+'RMU-ost'!F19</f>
        <v>0</v>
      </c>
      <c r="G19" s="30">
        <f>'RMU-IO'!G19+'RMU-ost'!G19</f>
        <v>0</v>
      </c>
      <c r="H19" s="68">
        <f t="shared" si="2"/>
        <v>0</v>
      </c>
      <c r="I19" s="55">
        <v>0</v>
      </c>
      <c r="J19" s="29">
        <f>'RMU-IO'!J19+'RMU-ost'!J19</f>
        <v>0</v>
      </c>
      <c r="K19" s="30">
        <f>'RMU-IO'!K19+'RMU-ost'!K19</f>
        <v>0</v>
      </c>
      <c r="L19" s="94">
        <f t="shared" si="3"/>
        <v>0</v>
      </c>
    </row>
    <row r="20" spans="1:12" s="17" customFormat="1" ht="15" customHeight="1" thickBot="1">
      <c r="A20" s="95">
        <v>13</v>
      </c>
      <c r="B20" s="96" t="s">
        <v>16</v>
      </c>
      <c r="C20" s="96"/>
      <c r="D20" s="113">
        <f t="shared" si="1"/>
        <v>0</v>
      </c>
      <c r="E20" s="97">
        <f>'RMU-IO'!E20+'RMU-ost'!E20</f>
        <v>0</v>
      </c>
      <c r="F20" s="98">
        <f>'RMU-IO'!F20+'RMU-ost'!F20</f>
        <v>0</v>
      </c>
      <c r="G20" s="99">
        <f>'RMU-IO'!G20+'RMU-ost'!G20</f>
        <v>0</v>
      </c>
      <c r="H20" s="100">
        <f t="shared" si="2"/>
        <v>0</v>
      </c>
      <c r="I20" s="97">
        <f>'RMU-IO'!I20+'RMU-ost'!I20</f>
        <v>0</v>
      </c>
      <c r="J20" s="98">
        <f>'RMU-IO'!J20+'RMU-ost'!J20</f>
        <v>0</v>
      </c>
      <c r="K20" s="99">
        <f>'RMU-IO'!K20+'RMU-ost'!K20</f>
        <v>0</v>
      </c>
      <c r="L20" s="101">
        <f t="shared" si="3"/>
        <v>0</v>
      </c>
    </row>
    <row r="21" spans="1:12" s="114" customFormat="1" ht="15" customHeight="1">
      <c r="A21" s="24" t="s">
        <v>32</v>
      </c>
      <c r="B21" s="24" t="s">
        <v>31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s="114" customFormat="1" ht="15" customHeight="1">
      <c r="A22" s="24" t="s">
        <v>15</v>
      </c>
      <c r="B22" s="24" t="s">
        <v>117</v>
      </c>
      <c r="C22" s="24"/>
      <c r="D22" s="24"/>
      <c r="E22" s="352">
        <f>E23+E24</f>
        <v>117</v>
      </c>
      <c r="F22" s="24"/>
      <c r="G22" s="24"/>
      <c r="H22" s="24"/>
      <c r="I22" s="24"/>
      <c r="J22" s="24"/>
      <c r="K22" s="24"/>
      <c r="L22" s="24"/>
    </row>
    <row r="23" spans="2:5" s="2" customFormat="1" ht="12">
      <c r="B23" s="2" t="s">
        <v>115</v>
      </c>
      <c r="D23" s="176"/>
      <c r="E23" s="118">
        <v>117</v>
      </c>
    </row>
    <row r="24" spans="2:5" s="2" customFormat="1" ht="12">
      <c r="B24" s="2" t="s">
        <v>116</v>
      </c>
      <c r="D24" s="176"/>
      <c r="E24" s="174"/>
    </row>
    <row r="25" s="24" customFormat="1" ht="12">
      <c r="A25" s="24" t="s">
        <v>33</v>
      </c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9">
    <tabColor indexed="12"/>
  </sheetPr>
  <dimension ref="A2:N29"/>
  <sheetViews>
    <sheetView workbookViewId="0" topLeftCell="A1">
      <selection activeCell="F35" sqref="F35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9.875" style="0" customWidth="1"/>
    <col min="5" max="5" width="9.00390625" style="0" customWidth="1"/>
    <col min="6" max="6" width="9.25390625" style="31" customWidth="1"/>
    <col min="7" max="8" width="8.625" style="31" customWidth="1"/>
    <col min="9" max="9" width="9.25390625" style="31" customWidth="1"/>
    <col min="10" max="10" width="9.00390625" style="31" customWidth="1"/>
    <col min="11" max="11" width="7.875" style="31" customWidth="1"/>
    <col min="12" max="12" width="8.625" style="31" customWidth="1"/>
    <col min="13" max="13" width="8.00390625" style="402" customWidth="1"/>
    <col min="14" max="14" width="7.875" style="402" customWidth="1"/>
  </cols>
  <sheetData>
    <row r="2" ht="13.5" thickBot="1">
      <c r="L2" s="56" t="s">
        <v>14</v>
      </c>
    </row>
    <row r="3" spans="1:12" ht="18.75" customHeight="1">
      <c r="A3" s="75"/>
      <c r="B3" s="76"/>
      <c r="C3" s="102"/>
      <c r="D3" s="437" t="s">
        <v>24</v>
      </c>
      <c r="E3" s="438"/>
      <c r="F3" s="438"/>
      <c r="G3" s="438"/>
      <c r="H3" s="438"/>
      <c r="I3" s="438"/>
      <c r="J3" s="438"/>
      <c r="K3" s="438"/>
      <c r="L3" s="439"/>
    </row>
    <row r="4" spans="1:14" s="1" customFormat="1" ht="12.75">
      <c r="A4" s="77"/>
      <c r="B4" s="440" t="s">
        <v>114</v>
      </c>
      <c r="C4" s="441"/>
      <c r="D4" s="103"/>
      <c r="E4" s="443" t="s">
        <v>22</v>
      </c>
      <c r="F4" s="444"/>
      <c r="G4" s="444"/>
      <c r="H4" s="445"/>
      <c r="I4" s="443" t="s">
        <v>23</v>
      </c>
      <c r="J4" s="444"/>
      <c r="K4" s="444"/>
      <c r="L4" s="446"/>
      <c r="M4" s="403"/>
      <c r="N4" s="403"/>
    </row>
    <row r="5" spans="1:14" s="1" customFormat="1" ht="12.75">
      <c r="A5" s="77"/>
      <c r="B5" s="442"/>
      <c r="C5" s="441"/>
      <c r="D5" s="103" t="s">
        <v>0</v>
      </c>
      <c r="E5" s="3"/>
      <c r="F5" s="4" t="s">
        <v>1</v>
      </c>
      <c r="G5" s="5"/>
      <c r="H5" s="70" t="s">
        <v>21</v>
      </c>
      <c r="I5" s="3"/>
      <c r="J5" s="4" t="s">
        <v>1</v>
      </c>
      <c r="K5" s="5"/>
      <c r="L5" s="78" t="s">
        <v>21</v>
      </c>
      <c r="M5" s="403"/>
      <c r="N5" s="403"/>
    </row>
    <row r="6" spans="1:14" s="1" customFormat="1" ht="12.75">
      <c r="A6" s="79"/>
      <c r="B6" s="69" t="s">
        <v>2</v>
      </c>
      <c r="C6" s="6" t="s">
        <v>13</v>
      </c>
      <c r="D6" s="104" t="s">
        <v>27</v>
      </c>
      <c r="E6" s="7" t="s">
        <v>3</v>
      </c>
      <c r="F6" s="8" t="s">
        <v>4</v>
      </c>
      <c r="G6" s="9" t="s">
        <v>5</v>
      </c>
      <c r="H6" s="61" t="s">
        <v>25</v>
      </c>
      <c r="I6" s="7" t="s">
        <v>3</v>
      </c>
      <c r="J6" s="8" t="s">
        <v>4</v>
      </c>
      <c r="K6" s="9" t="s">
        <v>5</v>
      </c>
      <c r="L6" s="80" t="s">
        <v>26</v>
      </c>
      <c r="M6" s="403"/>
      <c r="N6" s="403"/>
    </row>
    <row r="7" spans="1:14" s="14" customFormat="1" ht="12.75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  <c r="M7" s="404"/>
      <c r="N7" s="404"/>
    </row>
    <row r="8" spans="1:14" s="16" customFormat="1" ht="19.5" customHeight="1">
      <c r="A8" s="83">
        <v>1</v>
      </c>
      <c r="B8" s="15" t="s">
        <v>29</v>
      </c>
      <c r="C8" s="15"/>
      <c r="D8" s="106">
        <f aca="true" t="shared" si="0" ref="D8:L8">SUM(D15:D20)+D9</f>
        <v>1819687</v>
      </c>
      <c r="E8" s="72">
        <f t="shared" si="0"/>
        <v>89249</v>
      </c>
      <c r="F8" s="73">
        <f t="shared" si="0"/>
        <v>198838</v>
      </c>
      <c r="G8" s="74">
        <f t="shared" si="0"/>
        <v>20530</v>
      </c>
      <c r="H8" s="71">
        <f t="shared" si="0"/>
        <v>308617</v>
      </c>
      <c r="I8" s="72">
        <f t="shared" si="0"/>
        <v>1511070</v>
      </c>
      <c r="J8" s="73">
        <f t="shared" si="0"/>
        <v>0</v>
      </c>
      <c r="K8" s="74">
        <f t="shared" si="0"/>
        <v>0</v>
      </c>
      <c r="L8" s="84">
        <f t="shared" si="0"/>
        <v>1511070</v>
      </c>
      <c r="M8" s="405"/>
      <c r="N8" s="405"/>
    </row>
    <row r="9" spans="1:14" s="17" customFormat="1" ht="15" customHeight="1">
      <c r="A9" s="85">
        <v>2</v>
      </c>
      <c r="B9" s="22" t="s">
        <v>28</v>
      </c>
      <c r="C9" s="48"/>
      <c r="D9" s="107">
        <f aca="true" t="shared" si="1" ref="D9:D20">H9+L9</f>
        <v>827417</v>
      </c>
      <c r="E9" s="58">
        <f>'RMU-IO'!E10</f>
        <v>0</v>
      </c>
      <c r="F9" s="59">
        <f>SUM(F10:F14)</f>
        <v>146655</v>
      </c>
      <c r="G9" s="60">
        <f>SUM(G10:G14)</f>
        <v>80</v>
      </c>
      <c r="H9" s="63">
        <f aca="true" t="shared" si="2" ref="H9:H20">SUM(E9:G9)</f>
        <v>146735</v>
      </c>
      <c r="I9" s="58">
        <f>SUM(I10:I14)</f>
        <v>680682</v>
      </c>
      <c r="J9" s="59">
        <f>SUM(J10:J14)</f>
        <v>0</v>
      </c>
      <c r="K9" s="60">
        <f>SUM(K10:K14)</f>
        <v>0</v>
      </c>
      <c r="L9" s="86">
        <f aca="true" t="shared" si="3" ref="L9:L20">SUM(I9:K9)</f>
        <v>680682</v>
      </c>
      <c r="M9" s="406"/>
      <c r="N9" s="406"/>
    </row>
    <row r="10" spans="1:14" s="20" customFormat="1" ht="15" customHeight="1">
      <c r="A10" s="87">
        <v>3</v>
      </c>
      <c r="B10" s="19"/>
      <c r="C10" s="18" t="s">
        <v>6</v>
      </c>
      <c r="D10" s="108">
        <f t="shared" si="1"/>
        <v>16039</v>
      </c>
      <c r="E10" s="51">
        <f>fak!E10+ostatni!E10</f>
        <v>0</v>
      </c>
      <c r="F10" s="25">
        <f>fak!F10+ostatni!F10</f>
        <v>16039</v>
      </c>
      <c r="G10" s="26">
        <f>fak!G10+ostatni!G10</f>
        <v>0</v>
      </c>
      <c r="H10" s="64">
        <f t="shared" si="2"/>
        <v>16039</v>
      </c>
      <c r="I10" s="51">
        <f>fak!I10+ostatni!I10</f>
        <v>0</v>
      </c>
      <c r="J10" s="25">
        <f>fak!J10+ostatni!J10</f>
        <v>0</v>
      </c>
      <c r="K10" s="26">
        <f>fak!K10+ostatni!K10</f>
        <v>0</v>
      </c>
      <c r="L10" s="88">
        <f t="shared" si="3"/>
        <v>0</v>
      </c>
      <c r="M10" s="408">
        <v>17785</v>
      </c>
      <c r="N10" s="408">
        <f>M10-D10</f>
        <v>1746</v>
      </c>
    </row>
    <row r="11" spans="1:14" s="20" customFormat="1" ht="15" customHeight="1">
      <c r="A11" s="87">
        <v>4</v>
      </c>
      <c r="B11" s="19"/>
      <c r="C11" s="18" t="s">
        <v>7</v>
      </c>
      <c r="D11" s="109">
        <f t="shared" si="1"/>
        <v>67335</v>
      </c>
      <c r="E11" s="51">
        <f>fak!E11+ostatni!E11</f>
        <v>0</v>
      </c>
      <c r="F11" s="25">
        <f>fak!F11+ostatni!F11</f>
        <v>67255</v>
      </c>
      <c r="G11" s="26">
        <f>fak!G11+ostatni!G11</f>
        <v>80</v>
      </c>
      <c r="H11" s="64">
        <f t="shared" si="2"/>
        <v>67335</v>
      </c>
      <c r="I11" s="51">
        <f>fak!I11+ostatni!I11</f>
        <v>0</v>
      </c>
      <c r="J11" s="25">
        <f>fak!J11+ostatni!J11</f>
        <v>0</v>
      </c>
      <c r="K11" s="26">
        <f>fak!K11+ostatni!K11</f>
        <v>0</v>
      </c>
      <c r="L11" s="88">
        <f t="shared" si="3"/>
        <v>0</v>
      </c>
      <c r="M11" s="408">
        <v>42025</v>
      </c>
      <c r="N11" s="408">
        <f>M11-D11</f>
        <v>-25310</v>
      </c>
    </row>
    <row r="12" spans="1:14" s="20" customFormat="1" ht="15" customHeight="1">
      <c r="A12" s="87">
        <v>5</v>
      </c>
      <c r="B12" s="19"/>
      <c r="C12" s="18" t="s">
        <v>18</v>
      </c>
      <c r="D12" s="109">
        <f t="shared" si="1"/>
        <v>680682</v>
      </c>
      <c r="E12" s="51">
        <f>fak!E12+ostatni!E12</f>
        <v>0</v>
      </c>
      <c r="F12" s="25">
        <f>fak!F12+ostatni!F12</f>
        <v>0</v>
      </c>
      <c r="G12" s="26">
        <f>fak!G12+ostatni!G12</f>
        <v>0</v>
      </c>
      <c r="H12" s="64">
        <f t="shared" si="2"/>
        <v>0</v>
      </c>
      <c r="I12" s="51">
        <f>fak!I12+ostatni!I12</f>
        <v>680682</v>
      </c>
      <c r="J12" s="25">
        <f>fak!J12+ostatni!J12</f>
        <v>0</v>
      </c>
      <c r="K12" s="26">
        <f>fak!K12+ostatni!K12</f>
        <v>0</v>
      </c>
      <c r="L12" s="88">
        <f t="shared" si="3"/>
        <v>680682</v>
      </c>
      <c r="M12" s="407"/>
      <c r="N12" s="407"/>
    </row>
    <row r="13" spans="1:14" s="20" customFormat="1" ht="15" customHeight="1">
      <c r="A13" s="87">
        <v>6</v>
      </c>
      <c r="B13" s="19"/>
      <c r="C13" s="18" t="s">
        <v>8</v>
      </c>
      <c r="D13" s="109">
        <f t="shared" si="1"/>
        <v>58892</v>
      </c>
      <c r="E13" s="52">
        <f>fak!E13+ostatni!E13</f>
        <v>100</v>
      </c>
      <c r="F13" s="49">
        <f>fak!F13+ostatni!F13</f>
        <v>58792</v>
      </c>
      <c r="G13" s="50">
        <f>fak!G13+ostatni!G13</f>
        <v>0</v>
      </c>
      <c r="H13" s="65">
        <f t="shared" si="2"/>
        <v>58892</v>
      </c>
      <c r="I13" s="52">
        <f>fak!I13+ostatni!I13</f>
        <v>0</v>
      </c>
      <c r="J13" s="49">
        <f>fak!J13+ostatni!J13</f>
        <v>0</v>
      </c>
      <c r="K13" s="50">
        <f>fak!K13+ostatni!K13</f>
        <v>0</v>
      </c>
      <c r="L13" s="89">
        <f t="shared" si="3"/>
        <v>0</v>
      </c>
      <c r="M13" s="407"/>
      <c r="N13" s="407"/>
    </row>
    <row r="14" spans="1:14" s="20" customFormat="1" ht="15" customHeight="1">
      <c r="A14" s="90">
        <v>7</v>
      </c>
      <c r="B14" s="44"/>
      <c r="C14" s="45" t="s">
        <v>9</v>
      </c>
      <c r="D14" s="110">
        <f t="shared" si="1"/>
        <v>4569</v>
      </c>
      <c r="E14" s="53">
        <f>fak!E14+ostatni!E14</f>
        <v>0</v>
      </c>
      <c r="F14" s="46">
        <f>fak!F14+ostatni!F14</f>
        <v>4569</v>
      </c>
      <c r="G14" s="47">
        <f>fak!G14+ostatni!G14</f>
        <v>0</v>
      </c>
      <c r="H14" s="66">
        <f t="shared" si="2"/>
        <v>4569</v>
      </c>
      <c r="I14" s="53">
        <f>fak!I14+ostatni!I14</f>
        <v>0</v>
      </c>
      <c r="J14" s="46">
        <f>fak!J14+ostatni!J14</f>
        <v>0</v>
      </c>
      <c r="K14" s="47">
        <f>fak!K14+ostatni!K14</f>
        <v>0</v>
      </c>
      <c r="L14" s="91">
        <f t="shared" si="3"/>
        <v>0</v>
      </c>
      <c r="M14" s="407"/>
      <c r="N14" s="407"/>
    </row>
    <row r="15" spans="1:14" s="17" customFormat="1" ht="15" customHeight="1">
      <c r="A15" s="92">
        <v>8</v>
      </c>
      <c r="B15" s="21" t="s">
        <v>19</v>
      </c>
      <c r="C15" s="23"/>
      <c r="D15" s="111">
        <f t="shared" si="1"/>
        <v>117641</v>
      </c>
      <c r="E15" s="54">
        <f>fak!E15+ostatni!E15</f>
        <v>71241</v>
      </c>
      <c r="F15" s="27">
        <f>fak!F15+ostatni!F15</f>
        <v>26400</v>
      </c>
      <c r="G15" s="28">
        <f>fak!G15+ostatni!G15</f>
        <v>20000</v>
      </c>
      <c r="H15" s="67">
        <f t="shared" si="2"/>
        <v>117641</v>
      </c>
      <c r="I15" s="54">
        <f>fak!I15+ostatni!I15</f>
        <v>0</v>
      </c>
      <c r="J15" s="27">
        <f>fak!J15+ostatni!J15</f>
        <v>0</v>
      </c>
      <c r="K15" s="28">
        <f>fak!K15+ostatni!K15</f>
        <v>0</v>
      </c>
      <c r="L15" s="93">
        <f t="shared" si="3"/>
        <v>0</v>
      </c>
      <c r="M15" s="406"/>
      <c r="N15" s="406"/>
    </row>
    <row r="16" spans="1:14" s="17" customFormat="1" ht="15" customHeight="1">
      <c r="A16" s="92">
        <v>9</v>
      </c>
      <c r="B16" s="21" t="s">
        <v>10</v>
      </c>
      <c r="C16" s="23"/>
      <c r="D16" s="111">
        <f t="shared" si="1"/>
        <v>0</v>
      </c>
      <c r="E16" s="54">
        <f>fak!E16+ostatni!E16</f>
        <v>0</v>
      </c>
      <c r="F16" s="27">
        <f>fak!F16+ostatni!F16</f>
        <v>0</v>
      </c>
      <c r="G16" s="28">
        <f>fak!G16+ostatni!G16</f>
        <v>0</v>
      </c>
      <c r="H16" s="67">
        <f t="shared" si="2"/>
        <v>0</v>
      </c>
      <c r="I16" s="54">
        <f>fak!I16+ostatni!I16</f>
        <v>0</v>
      </c>
      <c r="J16" s="27">
        <f>fak!J16+ostatni!J16</f>
        <v>0</v>
      </c>
      <c r="K16" s="28">
        <f>fak!K16+ostatni!K16</f>
        <v>0</v>
      </c>
      <c r="L16" s="93">
        <f t="shared" si="3"/>
        <v>0</v>
      </c>
      <c r="M16" s="406"/>
      <c r="N16" s="406"/>
    </row>
    <row r="17" spans="1:14" s="17" customFormat="1" ht="15" customHeight="1">
      <c r="A17" s="85">
        <v>10</v>
      </c>
      <c r="B17" s="22" t="s">
        <v>11</v>
      </c>
      <c r="C17" s="22"/>
      <c r="D17" s="111">
        <f t="shared" si="1"/>
        <v>0</v>
      </c>
      <c r="E17" s="55">
        <f>fak!E17+ostatni!E17</f>
        <v>0</v>
      </c>
      <c r="F17" s="29">
        <f>fak!F17+ostatni!F17</f>
        <v>0</v>
      </c>
      <c r="G17" s="30">
        <f>fak!G17+ostatni!G17</f>
        <v>0</v>
      </c>
      <c r="H17" s="68">
        <f t="shared" si="2"/>
        <v>0</v>
      </c>
      <c r="I17" s="55">
        <f>fak!I17+ostatni!I17</f>
        <v>0</v>
      </c>
      <c r="J17" s="29">
        <f>fak!J17+ostatni!J17</f>
        <v>0</v>
      </c>
      <c r="K17" s="30">
        <f>fak!K17+ostatni!K17</f>
        <v>0</v>
      </c>
      <c r="L17" s="94">
        <f t="shared" si="3"/>
        <v>0</v>
      </c>
      <c r="M17" s="406"/>
      <c r="N17" s="406"/>
    </row>
    <row r="18" spans="1:14" s="17" customFormat="1" ht="15" customHeight="1">
      <c r="A18" s="92">
        <v>11</v>
      </c>
      <c r="B18" s="23" t="s">
        <v>17</v>
      </c>
      <c r="C18" s="23"/>
      <c r="D18" s="112">
        <f t="shared" si="1"/>
        <v>55711</v>
      </c>
      <c r="E18" s="55">
        <f>fak!E18+ostatni!E18</f>
        <v>18008</v>
      </c>
      <c r="F18" s="29">
        <f>fak!F18+ostatni!F18</f>
        <v>25783</v>
      </c>
      <c r="G18" s="30">
        <f>fak!G18+ostatni!G18</f>
        <v>450</v>
      </c>
      <c r="H18" s="68">
        <f t="shared" si="2"/>
        <v>44241</v>
      </c>
      <c r="I18" s="55">
        <f>fak!I18+ostatni!I18</f>
        <v>11470</v>
      </c>
      <c r="J18" s="29">
        <f>fak!J18+ostatni!J18</f>
        <v>0</v>
      </c>
      <c r="K18" s="30">
        <f>fak!K18+ostatni!K18</f>
        <v>0</v>
      </c>
      <c r="L18" s="94">
        <f t="shared" si="3"/>
        <v>11470</v>
      </c>
      <c r="M18" s="406"/>
      <c r="N18" s="406"/>
    </row>
    <row r="19" spans="1:14" s="17" customFormat="1" ht="15" customHeight="1">
      <c r="A19" s="92">
        <v>12</v>
      </c>
      <c r="B19" s="23" t="s">
        <v>12</v>
      </c>
      <c r="C19" s="23"/>
      <c r="D19" s="112">
        <f t="shared" si="1"/>
        <v>818918</v>
      </c>
      <c r="E19" s="55">
        <f>fak!E19+ostatni!E19</f>
        <v>0</v>
      </c>
      <c r="F19" s="29">
        <f>fak!F19+ostatni!F19</f>
        <v>0</v>
      </c>
      <c r="G19" s="30">
        <f>fak!G19+ostatni!G19</f>
        <v>0</v>
      </c>
      <c r="H19" s="68">
        <f t="shared" si="2"/>
        <v>0</v>
      </c>
      <c r="I19" s="55">
        <f>fak!I19+ostatni!I19</f>
        <v>818918</v>
      </c>
      <c r="J19" s="29">
        <f>fak!J19+ostatni!J19</f>
        <v>0</v>
      </c>
      <c r="K19" s="30">
        <f>fak!K19+ostatni!K19</f>
        <v>0</v>
      </c>
      <c r="L19" s="94">
        <f t="shared" si="3"/>
        <v>818918</v>
      </c>
      <c r="M19" s="406"/>
      <c r="N19" s="406"/>
    </row>
    <row r="20" spans="1:14" s="17" customFormat="1" ht="15" customHeight="1" thickBot="1">
      <c r="A20" s="95">
        <v>13</v>
      </c>
      <c r="B20" s="96" t="s">
        <v>16</v>
      </c>
      <c r="C20" s="96"/>
      <c r="D20" s="113">
        <f t="shared" si="1"/>
        <v>0</v>
      </c>
      <c r="E20" s="97">
        <f>fak!E20+ostatni!E20</f>
        <v>0</v>
      </c>
      <c r="F20" s="98">
        <f>fak!F20+ostatni!F20</f>
        <v>0</v>
      </c>
      <c r="G20" s="99">
        <f>fak!G20+ostatni!G20</f>
        <v>0</v>
      </c>
      <c r="H20" s="100">
        <f t="shared" si="2"/>
        <v>0</v>
      </c>
      <c r="I20" s="97">
        <f>fak!I20+ostatni!I20</f>
        <v>0</v>
      </c>
      <c r="J20" s="98">
        <f>fak!J20+ostatni!J20</f>
        <v>0</v>
      </c>
      <c r="K20" s="99">
        <f>fak!K20+ostatni!K20</f>
        <v>0</v>
      </c>
      <c r="L20" s="101">
        <f t="shared" si="3"/>
        <v>0</v>
      </c>
      <c r="M20" s="406"/>
      <c r="N20" s="406"/>
    </row>
    <row r="21" spans="1:14" s="1" customFormat="1" ht="12.75">
      <c r="A21" s="24" t="s">
        <v>32</v>
      </c>
      <c r="B21" s="24" t="s">
        <v>31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403"/>
      <c r="N21" s="403"/>
    </row>
    <row r="22" spans="1:14" s="1" customFormat="1" ht="12.75">
      <c r="A22" s="24" t="s">
        <v>15</v>
      </c>
      <c r="B22" s="24" t="s">
        <v>117</v>
      </c>
      <c r="C22" s="24"/>
      <c r="D22" s="24"/>
      <c r="E22" s="179">
        <f>SUM(E23:E24)</f>
        <v>132085</v>
      </c>
      <c r="F22" s="24"/>
      <c r="G22" s="24"/>
      <c r="H22" s="24"/>
      <c r="I22" s="24"/>
      <c r="J22" s="24"/>
      <c r="K22" s="24"/>
      <c r="L22" s="24"/>
      <c r="M22" s="403"/>
      <c r="N22" s="403"/>
    </row>
    <row r="23" spans="1:14" s="1" customFormat="1" ht="12.75">
      <c r="A23" s="2"/>
      <c r="B23" s="2" t="s">
        <v>115</v>
      </c>
      <c r="C23" s="2"/>
      <c r="D23" s="57"/>
      <c r="E23" s="57">
        <f>fak!E23+ostatni!E23</f>
        <v>56735</v>
      </c>
      <c r="F23" s="116"/>
      <c r="G23" s="24"/>
      <c r="H23" s="24"/>
      <c r="I23" s="24"/>
      <c r="J23" s="24"/>
      <c r="K23" s="24"/>
      <c r="L23" s="24"/>
      <c r="M23" s="403"/>
      <c r="N23" s="403"/>
    </row>
    <row r="24" spans="1:14" s="1" customFormat="1" ht="12.75">
      <c r="A24" s="2"/>
      <c r="B24" s="2" t="s">
        <v>116</v>
      </c>
      <c r="C24" s="2"/>
      <c r="D24" s="57"/>
      <c r="E24" s="401">
        <f>fak!E24+ostatni!E24</f>
        <v>75350</v>
      </c>
      <c r="F24" s="116"/>
      <c r="G24" s="24"/>
      <c r="H24" s="24"/>
      <c r="I24" s="24"/>
      <c r="J24" s="24"/>
      <c r="K24" s="24"/>
      <c r="L24" s="24"/>
      <c r="M24" s="403"/>
      <c r="N24" s="403"/>
    </row>
    <row r="25" spans="1:14" s="1" customFormat="1" ht="12.75">
      <c r="A25" s="24" t="s">
        <v>33</v>
      </c>
      <c r="B25" s="24"/>
      <c r="C25" s="24"/>
      <c r="D25" s="24"/>
      <c r="E25" s="2"/>
      <c r="F25" s="2"/>
      <c r="G25" s="2"/>
      <c r="H25" s="2"/>
      <c r="I25" s="2"/>
      <c r="J25" s="2"/>
      <c r="K25" s="2"/>
      <c r="L25" s="2"/>
      <c r="M25" s="403"/>
      <c r="N25" s="403"/>
    </row>
    <row r="26" spans="1:14" s="1" customFormat="1" ht="12.75">
      <c r="A26"/>
      <c r="B26"/>
      <c r="C26"/>
      <c r="D26"/>
      <c r="E26" s="2"/>
      <c r="F26" s="2"/>
      <c r="G26" s="2"/>
      <c r="H26" s="2"/>
      <c r="I26" s="2"/>
      <c r="J26" s="2"/>
      <c r="K26" s="2"/>
      <c r="L26" s="2"/>
      <c r="M26" s="403"/>
      <c r="N26" s="403"/>
    </row>
    <row r="27" spans="4:14" s="1" customFormat="1" ht="12.75">
      <c r="D27" s="2"/>
      <c r="E27" s="2"/>
      <c r="F27" s="2"/>
      <c r="G27" s="2"/>
      <c r="H27" s="2"/>
      <c r="I27" s="2"/>
      <c r="J27" s="2"/>
      <c r="K27" s="2"/>
      <c r="L27" s="2"/>
      <c r="M27" s="403"/>
      <c r="N27" s="403"/>
    </row>
    <row r="28" spans="4:14" s="1" customFormat="1" ht="12.75">
      <c r="D28" s="2"/>
      <c r="E28" s="2"/>
      <c r="F28" s="2"/>
      <c r="G28" s="2"/>
      <c r="H28" s="2"/>
      <c r="I28" s="2"/>
      <c r="J28" s="2"/>
      <c r="K28" s="2"/>
      <c r="L28" s="2"/>
      <c r="M28" s="403"/>
      <c r="N28" s="403"/>
    </row>
    <row r="29" spans="4:14" s="1" customFormat="1" ht="12.75">
      <c r="D29" s="2"/>
      <c r="E29" s="2"/>
      <c r="F29" s="2"/>
      <c r="G29" s="2"/>
      <c r="H29" s="2"/>
      <c r="I29" s="2"/>
      <c r="J29" s="2"/>
      <c r="K29" s="2"/>
      <c r="L29" s="2"/>
      <c r="M29" s="403"/>
      <c r="N29" s="403"/>
    </row>
  </sheetData>
  <mergeCells count="4">
    <mergeCell ref="D3:L3"/>
    <mergeCell ref="B4:C5"/>
    <mergeCell ref="E4:H4"/>
    <mergeCell ref="I4:L4"/>
  </mergeCells>
  <printOptions horizontalCentered="1"/>
  <pageMargins left="0.4" right="0.31496062992125984" top="0.48" bottom="0.24" header="0.1968503937007874" footer="0.16"/>
  <pageSetup horizontalDpi="600" verticalDpi="600" orientation="landscape" paperSize="9" scale="85" r:id="rId1"/>
  <headerFooter alignWithMargins="0">
    <oddHeader>&amp;L&amp;"Arial CE,kurzíva\&amp;11Osnova rozpočtu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32"/>
  <dimension ref="A2:M25"/>
  <sheetViews>
    <sheetView workbookViewId="0" topLeftCell="B1">
      <selection activeCell="M1" sqref="M1:M16384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7.25390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3" width="8.625" style="418" customWidth="1"/>
    <col min="14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6" t="s">
        <v>14</v>
      </c>
    </row>
    <row r="3" spans="1:13" s="1" customFormat="1" ht="15" customHeight="1">
      <c r="A3" s="75"/>
      <c r="B3" s="76"/>
      <c r="C3" s="102"/>
      <c r="D3" s="437" t="s">
        <v>24</v>
      </c>
      <c r="E3" s="438"/>
      <c r="F3" s="438"/>
      <c r="G3" s="438"/>
      <c r="H3" s="438"/>
      <c r="I3" s="438"/>
      <c r="J3" s="438"/>
      <c r="K3" s="438"/>
      <c r="L3" s="439"/>
      <c r="M3" s="425"/>
    </row>
    <row r="4" spans="1:13" s="1" customFormat="1" ht="12.75">
      <c r="A4" s="77"/>
      <c r="B4" s="440" t="s">
        <v>114</v>
      </c>
      <c r="C4" s="441"/>
      <c r="D4" s="103"/>
      <c r="E4" s="443" t="s">
        <v>22</v>
      </c>
      <c r="F4" s="444"/>
      <c r="G4" s="444"/>
      <c r="H4" s="445"/>
      <c r="I4" s="443" t="s">
        <v>23</v>
      </c>
      <c r="J4" s="444"/>
      <c r="K4" s="444"/>
      <c r="L4" s="446"/>
      <c r="M4" s="425"/>
    </row>
    <row r="5" spans="1:13" s="1" customFormat="1" ht="12.75">
      <c r="A5" s="77"/>
      <c r="B5" s="442"/>
      <c r="C5" s="441"/>
      <c r="D5" s="103" t="s">
        <v>0</v>
      </c>
      <c r="E5" s="3"/>
      <c r="F5" s="4" t="s">
        <v>1</v>
      </c>
      <c r="G5" s="5"/>
      <c r="H5" s="70" t="s">
        <v>21</v>
      </c>
      <c r="I5" s="3"/>
      <c r="J5" s="4" t="s">
        <v>1</v>
      </c>
      <c r="K5" s="5"/>
      <c r="L5" s="78" t="s">
        <v>21</v>
      </c>
      <c r="M5" s="425"/>
    </row>
    <row r="6" spans="1:13" s="14" customFormat="1" ht="12.75">
      <c r="A6" s="79"/>
      <c r="B6" s="69" t="s">
        <v>2</v>
      </c>
      <c r="C6" s="6" t="s">
        <v>35</v>
      </c>
      <c r="D6" s="104" t="s">
        <v>27</v>
      </c>
      <c r="E6" s="7" t="s">
        <v>3</v>
      </c>
      <c r="F6" s="8" t="s">
        <v>4</v>
      </c>
      <c r="G6" s="9" t="s">
        <v>5</v>
      </c>
      <c r="H6" s="61" t="s">
        <v>25</v>
      </c>
      <c r="I6" s="7" t="s">
        <v>3</v>
      </c>
      <c r="J6" s="8" t="s">
        <v>4</v>
      </c>
      <c r="K6" s="9" t="s">
        <v>5</v>
      </c>
      <c r="L6" s="80" t="s">
        <v>26</v>
      </c>
      <c r="M6" s="426"/>
    </row>
    <row r="7" spans="1:13" s="16" customFormat="1" ht="19.5" customHeight="1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  <c r="M7" s="427"/>
    </row>
    <row r="8" spans="1:13" s="17" customFormat="1" ht="15" customHeight="1">
      <c r="A8" s="83">
        <v>1</v>
      </c>
      <c r="B8" s="15" t="s">
        <v>29</v>
      </c>
      <c r="C8" s="15"/>
      <c r="D8" s="106">
        <f aca="true" t="shared" si="0" ref="D8:L8">SUM(D15:D20)+D9</f>
        <v>43783</v>
      </c>
      <c r="E8" s="72">
        <f t="shared" si="0"/>
        <v>12291</v>
      </c>
      <c r="F8" s="73">
        <f t="shared" si="0"/>
        <v>31492</v>
      </c>
      <c r="G8" s="74">
        <f t="shared" si="0"/>
        <v>0</v>
      </c>
      <c r="H8" s="71">
        <f t="shared" si="0"/>
        <v>43783</v>
      </c>
      <c r="I8" s="72">
        <f t="shared" si="0"/>
        <v>0</v>
      </c>
      <c r="J8" s="73">
        <f t="shared" si="0"/>
        <v>0</v>
      </c>
      <c r="K8" s="74">
        <f t="shared" si="0"/>
        <v>0</v>
      </c>
      <c r="L8" s="84">
        <f t="shared" si="0"/>
        <v>0</v>
      </c>
      <c r="M8" s="428"/>
    </row>
    <row r="9" spans="1:13" s="17" customFormat="1" ht="15" customHeight="1">
      <c r="A9" s="85">
        <v>2</v>
      </c>
      <c r="B9" s="22" t="s">
        <v>28</v>
      </c>
      <c r="C9" s="48"/>
      <c r="D9" s="107">
        <f aca="true" t="shared" si="1" ref="D9:D20">H9+L9</f>
        <v>27110</v>
      </c>
      <c r="E9" s="58">
        <f>'RMU-IO'!E10</f>
        <v>0</v>
      </c>
      <c r="F9" s="59">
        <f>SUM(F10:F14)</f>
        <v>27110</v>
      </c>
      <c r="G9" s="60">
        <f>SUM(G10:G14)</f>
        <v>0</v>
      </c>
      <c r="H9" s="63">
        <f aca="true" t="shared" si="2" ref="H9:H20">SUM(E9:G9)</f>
        <v>27110</v>
      </c>
      <c r="I9" s="58">
        <v>0</v>
      </c>
      <c r="J9" s="59">
        <f>SUM(J10:J14)</f>
        <v>0</v>
      </c>
      <c r="K9" s="60">
        <f>SUM(K10:K14)</f>
        <v>0</v>
      </c>
      <c r="L9" s="86">
        <f aca="true" t="shared" si="3" ref="L9:L20">SUM(I9:K9)</f>
        <v>0</v>
      </c>
      <c r="M9" s="428"/>
    </row>
    <row r="10" spans="1:13" s="20" customFormat="1" ht="15" customHeight="1">
      <c r="A10" s="87">
        <v>3</v>
      </c>
      <c r="B10" s="19"/>
      <c r="C10" s="18" t="s">
        <v>6</v>
      </c>
      <c r="D10" s="108">
        <f t="shared" si="1"/>
        <v>0</v>
      </c>
      <c r="E10" s="51">
        <f>'RMU-IO'!E10+'RMU-ost'!E10</f>
        <v>0</v>
      </c>
      <c r="F10" s="25"/>
      <c r="G10" s="26">
        <f>'RMU-IO'!G10+'RMU-ost'!G10</f>
        <v>0</v>
      </c>
      <c r="H10" s="64">
        <f t="shared" si="2"/>
        <v>0</v>
      </c>
      <c r="I10" s="51">
        <f>'RMU-IO'!I10+'RMU-ost'!I10</f>
        <v>0</v>
      </c>
      <c r="J10" s="25">
        <f>'RMU-IO'!J10+'RMU-ost'!J10</f>
        <v>0</v>
      </c>
      <c r="K10" s="26">
        <f>'RMU-IO'!K10+'RMU-ost'!K10</f>
        <v>0</v>
      </c>
      <c r="L10" s="88">
        <f t="shared" si="3"/>
        <v>0</v>
      </c>
      <c r="M10" s="429"/>
    </row>
    <row r="11" spans="1:13" s="20" customFormat="1" ht="15" customHeight="1">
      <c r="A11" s="87">
        <v>4</v>
      </c>
      <c r="B11" s="19"/>
      <c r="C11" s="18" t="s">
        <v>7</v>
      </c>
      <c r="D11" s="109">
        <f t="shared" si="1"/>
        <v>27110</v>
      </c>
      <c r="E11" s="51">
        <f>'RMU-IO'!E11+'RMU-ost'!E11</f>
        <v>0</v>
      </c>
      <c r="F11" s="25">
        <v>27110</v>
      </c>
      <c r="G11" s="26">
        <v>0</v>
      </c>
      <c r="H11" s="64">
        <f t="shared" si="2"/>
        <v>27110</v>
      </c>
      <c r="I11" s="51">
        <f>'RMU-IO'!I11+'RMU-ost'!I11</f>
        <v>0</v>
      </c>
      <c r="J11" s="25">
        <f>'RMU-IO'!J11+'RMU-ost'!J11</f>
        <v>0</v>
      </c>
      <c r="K11" s="26">
        <f>'RMU-IO'!K11+'RMU-ost'!K11</f>
        <v>0</v>
      </c>
      <c r="L11" s="88">
        <f t="shared" si="3"/>
        <v>0</v>
      </c>
      <c r="M11" s="429">
        <v>22200</v>
      </c>
    </row>
    <row r="12" spans="1:13" s="20" customFormat="1" ht="15" customHeight="1">
      <c r="A12" s="87">
        <v>5</v>
      </c>
      <c r="B12" s="19"/>
      <c r="C12" s="18" t="s">
        <v>18</v>
      </c>
      <c r="D12" s="109">
        <f t="shared" si="1"/>
        <v>0</v>
      </c>
      <c r="E12" s="51">
        <f>'RMU-IO'!E12+'RMU-ost'!E12</f>
        <v>0</v>
      </c>
      <c r="F12" s="25">
        <f>'RMU-IO'!F12+'RMU-ost'!F12</f>
        <v>0</v>
      </c>
      <c r="G12" s="26">
        <f>'RMU-IO'!G12+'RMU-ost'!G12</f>
        <v>0</v>
      </c>
      <c r="H12" s="64">
        <f t="shared" si="2"/>
        <v>0</v>
      </c>
      <c r="I12" s="51">
        <v>0</v>
      </c>
      <c r="J12" s="25">
        <v>0</v>
      </c>
      <c r="K12" s="26">
        <f>'RMU-IO'!K12+'RMU-ost'!K12</f>
        <v>0</v>
      </c>
      <c r="L12" s="88">
        <f t="shared" si="3"/>
        <v>0</v>
      </c>
      <c r="M12" s="429"/>
    </row>
    <row r="13" spans="1:13" s="20" customFormat="1" ht="15" customHeight="1">
      <c r="A13" s="87">
        <v>6</v>
      </c>
      <c r="B13" s="19"/>
      <c r="C13" s="18" t="s">
        <v>8</v>
      </c>
      <c r="D13" s="109">
        <f t="shared" si="1"/>
        <v>0</v>
      </c>
      <c r="E13" s="52">
        <f>'RMU-IO'!E13+'RMU-ost'!E13</f>
        <v>0</v>
      </c>
      <c r="F13" s="49">
        <f>'RMU-IO'!F13+'RMU-ost'!F13</f>
        <v>0</v>
      </c>
      <c r="G13" s="50">
        <f>'RMU-IO'!G13+'RMU-ost'!G13</f>
        <v>0</v>
      </c>
      <c r="H13" s="65">
        <f t="shared" si="2"/>
        <v>0</v>
      </c>
      <c r="I13" s="52">
        <f>'RMU-IO'!I13+'RMU-ost'!I13</f>
        <v>0</v>
      </c>
      <c r="J13" s="49">
        <f>'RMU-IO'!J13+'RMU-ost'!J13</f>
        <v>0</v>
      </c>
      <c r="K13" s="50">
        <f>'RMU-IO'!K13+'RMU-ost'!K13</f>
        <v>0</v>
      </c>
      <c r="L13" s="89">
        <f t="shared" si="3"/>
        <v>0</v>
      </c>
      <c r="M13" s="429"/>
    </row>
    <row r="14" spans="1:13" s="20" customFormat="1" ht="15" customHeight="1">
      <c r="A14" s="90">
        <v>7</v>
      </c>
      <c r="B14" s="44"/>
      <c r="C14" s="45" t="s">
        <v>9</v>
      </c>
      <c r="D14" s="110">
        <f t="shared" si="1"/>
        <v>0</v>
      </c>
      <c r="E14" s="53">
        <f>'RMU-IO'!E14+'RMU-ost'!E14</f>
        <v>0</v>
      </c>
      <c r="F14" s="46">
        <f>'RMU-IO'!F14+'RMU-ost'!F14</f>
        <v>0</v>
      </c>
      <c r="G14" s="47">
        <f>'RMU-IO'!G14+'RMU-ost'!G14</f>
        <v>0</v>
      </c>
      <c r="H14" s="66">
        <f t="shared" si="2"/>
        <v>0</v>
      </c>
      <c r="I14" s="53">
        <f>'RMU-IO'!I14+'RMU-ost'!I14</f>
        <v>0</v>
      </c>
      <c r="J14" s="46">
        <f>'RMU-IO'!J14+'RMU-ost'!J14</f>
        <v>0</v>
      </c>
      <c r="K14" s="47">
        <f>'RMU-IO'!K14+'RMU-ost'!K14</f>
        <v>0</v>
      </c>
      <c r="L14" s="91">
        <f t="shared" si="3"/>
        <v>0</v>
      </c>
      <c r="M14" s="429"/>
    </row>
    <row r="15" spans="1:13" s="17" customFormat="1" ht="15" customHeight="1">
      <c r="A15" s="92">
        <v>8</v>
      </c>
      <c r="B15" s="21" t="s">
        <v>19</v>
      </c>
      <c r="C15" s="23"/>
      <c r="D15" s="111">
        <f t="shared" si="1"/>
        <v>10291</v>
      </c>
      <c r="E15" s="198">
        <v>10291</v>
      </c>
      <c r="F15" s="27">
        <v>0</v>
      </c>
      <c r="G15" s="178">
        <v>0</v>
      </c>
      <c r="H15" s="67">
        <f t="shared" si="2"/>
        <v>10291</v>
      </c>
      <c r="I15" s="54">
        <v>0</v>
      </c>
      <c r="J15" s="180"/>
      <c r="K15" s="28">
        <f>'RMU-IO'!K15+'RMU-ost'!K15</f>
        <v>0</v>
      </c>
      <c r="L15" s="93">
        <f t="shared" si="3"/>
        <v>0</v>
      </c>
      <c r="M15" s="428"/>
    </row>
    <row r="16" spans="1:13" s="17" customFormat="1" ht="15" customHeight="1">
      <c r="A16" s="92">
        <v>9</v>
      </c>
      <c r="B16" s="21" t="s">
        <v>10</v>
      </c>
      <c r="C16" s="23"/>
      <c r="D16" s="111">
        <f t="shared" si="1"/>
        <v>0</v>
      </c>
      <c r="E16" s="54">
        <f>'RMU-IO'!E16+'RMU-ost'!E16</f>
        <v>0</v>
      </c>
      <c r="F16" s="27">
        <f>'RMU-IO'!F16+'RMU-ost'!F16</f>
        <v>0</v>
      </c>
      <c r="G16" s="28">
        <f>'RMU-IO'!G16+'RMU-ost'!G16</f>
        <v>0</v>
      </c>
      <c r="H16" s="67">
        <f t="shared" si="2"/>
        <v>0</v>
      </c>
      <c r="I16" s="54">
        <v>0</v>
      </c>
      <c r="J16" s="27">
        <f>'RMU-IO'!J16+'RMU-ost'!J16</f>
        <v>0</v>
      </c>
      <c r="K16" s="28">
        <f>'RMU-IO'!K16+'RMU-ost'!K16</f>
        <v>0</v>
      </c>
      <c r="L16" s="93">
        <f t="shared" si="3"/>
        <v>0</v>
      </c>
      <c r="M16" s="428"/>
    </row>
    <row r="17" spans="1:13" s="17" customFormat="1" ht="15" customHeight="1">
      <c r="A17" s="85">
        <v>10</v>
      </c>
      <c r="B17" s="22" t="s">
        <v>11</v>
      </c>
      <c r="C17" s="22"/>
      <c r="D17" s="111">
        <f t="shared" si="1"/>
        <v>0</v>
      </c>
      <c r="E17" s="55">
        <f>'RMU-IO'!E17+'RMU-ost'!E17</f>
        <v>0</v>
      </c>
      <c r="F17" s="29">
        <f>'RMU-IO'!F17+'RMU-ost'!F17</f>
        <v>0</v>
      </c>
      <c r="G17" s="30">
        <f>'RMU-IO'!G17+'RMU-ost'!G17</f>
        <v>0</v>
      </c>
      <c r="H17" s="68">
        <f t="shared" si="2"/>
        <v>0</v>
      </c>
      <c r="I17" s="55">
        <f>'RMU-IO'!I17+'RMU-ost'!I17</f>
        <v>0</v>
      </c>
      <c r="J17" s="29">
        <f>'RMU-IO'!J17+'RMU-ost'!J17</f>
        <v>0</v>
      </c>
      <c r="K17" s="30">
        <f>'RMU-IO'!K17+'RMU-ost'!K17</f>
        <v>0</v>
      </c>
      <c r="L17" s="94">
        <f t="shared" si="3"/>
        <v>0</v>
      </c>
      <c r="M17" s="428"/>
    </row>
    <row r="18" spans="1:13" s="17" customFormat="1" ht="15" customHeight="1">
      <c r="A18" s="92">
        <v>11</v>
      </c>
      <c r="B18" s="23" t="s">
        <v>17</v>
      </c>
      <c r="C18" s="23"/>
      <c r="D18" s="112">
        <f t="shared" si="1"/>
        <v>6382</v>
      </c>
      <c r="E18" s="55">
        <v>2000</v>
      </c>
      <c r="F18" s="29">
        <v>4382</v>
      </c>
      <c r="G18" s="193"/>
      <c r="H18" s="68">
        <f t="shared" si="2"/>
        <v>6382</v>
      </c>
      <c r="I18" s="55">
        <v>0</v>
      </c>
      <c r="J18" s="29">
        <v>0</v>
      </c>
      <c r="K18" s="30">
        <f>'RMU-IO'!K18+'RMU-ost'!K18</f>
        <v>0</v>
      </c>
      <c r="L18" s="94">
        <f t="shared" si="3"/>
        <v>0</v>
      </c>
      <c r="M18" s="428"/>
    </row>
    <row r="19" spans="1:13" s="17" customFormat="1" ht="15" customHeight="1">
      <c r="A19" s="92">
        <v>12</v>
      </c>
      <c r="B19" s="23" t="s">
        <v>12</v>
      </c>
      <c r="C19" s="23"/>
      <c r="D19" s="112">
        <f t="shared" si="1"/>
        <v>0</v>
      </c>
      <c r="E19" s="55">
        <f>'RMU-IO'!E19+'RMU-ost'!E19</f>
        <v>0</v>
      </c>
      <c r="F19" s="29">
        <f>'RMU-IO'!F19+'RMU-ost'!F19</f>
        <v>0</v>
      </c>
      <c r="G19" s="30">
        <f>'RMU-IO'!G19+'RMU-ost'!G19</f>
        <v>0</v>
      </c>
      <c r="H19" s="68">
        <f t="shared" si="2"/>
        <v>0</v>
      </c>
      <c r="I19" s="55">
        <v>0</v>
      </c>
      <c r="J19" s="29">
        <f>'RMU-IO'!J19+'RMU-ost'!J19</f>
        <v>0</v>
      </c>
      <c r="K19" s="30">
        <f>'RMU-IO'!K19+'RMU-ost'!K19</f>
        <v>0</v>
      </c>
      <c r="L19" s="94">
        <f t="shared" si="3"/>
        <v>0</v>
      </c>
      <c r="M19" s="428"/>
    </row>
    <row r="20" spans="1:13" s="17" customFormat="1" ht="15" customHeight="1" thickBot="1">
      <c r="A20" s="95">
        <v>13</v>
      </c>
      <c r="B20" s="96" t="s">
        <v>16</v>
      </c>
      <c r="C20" s="96"/>
      <c r="D20" s="113">
        <f t="shared" si="1"/>
        <v>0</v>
      </c>
      <c r="E20" s="97">
        <f>'RMU-IO'!E20+'RMU-ost'!E20</f>
        <v>0</v>
      </c>
      <c r="F20" s="98">
        <f>'RMU-IO'!F20+'RMU-ost'!F20</f>
        <v>0</v>
      </c>
      <c r="G20" s="99">
        <f>'RMU-IO'!G20+'RMU-ost'!G20</f>
        <v>0</v>
      </c>
      <c r="H20" s="100">
        <f t="shared" si="2"/>
        <v>0</v>
      </c>
      <c r="I20" s="97">
        <f>'RMU-IO'!I20+'RMU-ost'!I20</f>
        <v>0</v>
      </c>
      <c r="J20" s="98">
        <f>'RMU-IO'!J20+'RMU-ost'!J20</f>
        <v>0</v>
      </c>
      <c r="K20" s="99">
        <f>'RMU-IO'!K20+'RMU-ost'!K20</f>
        <v>0</v>
      </c>
      <c r="L20" s="101">
        <f t="shared" si="3"/>
        <v>0</v>
      </c>
      <c r="M20" s="428"/>
    </row>
    <row r="21" spans="1:13" s="114" customFormat="1" ht="15" customHeight="1">
      <c r="A21" s="24" t="s">
        <v>32</v>
      </c>
      <c r="B21" s="24" t="s">
        <v>31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430"/>
    </row>
    <row r="22" spans="1:13" s="114" customFormat="1" ht="15" customHeight="1">
      <c r="A22" s="24" t="s">
        <v>15</v>
      </c>
      <c r="B22" s="24" t="s">
        <v>117</v>
      </c>
      <c r="C22" s="24"/>
      <c r="D22" s="24"/>
      <c r="E22" s="352">
        <f>E23+E24</f>
        <v>6382</v>
      </c>
      <c r="F22" s="24"/>
      <c r="G22" s="24"/>
      <c r="H22" s="24"/>
      <c r="I22" s="24"/>
      <c r="J22" s="24"/>
      <c r="K22" s="24"/>
      <c r="L22" s="24"/>
      <c r="M22" s="430"/>
    </row>
    <row r="23" spans="2:13" s="2" customFormat="1" ht="12">
      <c r="B23" s="2" t="s">
        <v>115</v>
      </c>
      <c r="D23" s="176"/>
      <c r="E23" s="118">
        <v>3425</v>
      </c>
      <c r="M23" s="431"/>
    </row>
    <row r="24" spans="2:13" s="2" customFormat="1" ht="12">
      <c r="B24" s="2" t="s">
        <v>116</v>
      </c>
      <c r="D24" s="176"/>
      <c r="E24" s="174">
        <v>2957</v>
      </c>
      <c r="G24" s="118"/>
      <c r="M24" s="431"/>
    </row>
    <row r="25" spans="1:13" s="24" customFormat="1" ht="12">
      <c r="A25" s="24" t="s">
        <v>33</v>
      </c>
      <c r="D25" s="179"/>
      <c r="E25" s="192"/>
      <c r="F25" s="192"/>
      <c r="M25" s="432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3"/>
  <dimension ref="A2:L25"/>
  <sheetViews>
    <sheetView workbookViewId="0" topLeftCell="A1">
      <selection activeCell="H36" sqref="H36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7.25390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6" t="s">
        <v>14</v>
      </c>
    </row>
    <row r="3" spans="1:12" s="1" customFormat="1" ht="15" customHeight="1">
      <c r="A3" s="75"/>
      <c r="B3" s="76"/>
      <c r="C3" s="102"/>
      <c r="D3" s="437" t="s">
        <v>24</v>
      </c>
      <c r="E3" s="438"/>
      <c r="F3" s="438"/>
      <c r="G3" s="438"/>
      <c r="H3" s="438"/>
      <c r="I3" s="438"/>
      <c r="J3" s="438"/>
      <c r="K3" s="438"/>
      <c r="L3" s="439"/>
    </row>
    <row r="4" spans="1:12" s="1" customFormat="1" ht="12.75">
      <c r="A4" s="77"/>
      <c r="B4" s="440" t="s">
        <v>114</v>
      </c>
      <c r="C4" s="441"/>
      <c r="D4" s="103"/>
      <c r="E4" s="443" t="s">
        <v>22</v>
      </c>
      <c r="F4" s="444"/>
      <c r="G4" s="444"/>
      <c r="H4" s="445"/>
      <c r="I4" s="443" t="s">
        <v>23</v>
      </c>
      <c r="J4" s="444"/>
      <c r="K4" s="444"/>
      <c r="L4" s="446"/>
    </row>
    <row r="5" spans="1:12" s="1" customFormat="1" ht="12.75">
      <c r="A5" s="77"/>
      <c r="B5" s="442"/>
      <c r="C5" s="441"/>
      <c r="D5" s="103" t="s">
        <v>0</v>
      </c>
      <c r="E5" s="3"/>
      <c r="F5" s="4" t="s">
        <v>1</v>
      </c>
      <c r="G5" s="5"/>
      <c r="H5" s="70" t="s">
        <v>21</v>
      </c>
      <c r="I5" s="3"/>
      <c r="J5" s="4" t="s">
        <v>1</v>
      </c>
      <c r="K5" s="5"/>
      <c r="L5" s="78" t="s">
        <v>21</v>
      </c>
    </row>
    <row r="6" spans="1:12" s="14" customFormat="1" ht="12.75">
      <c r="A6" s="79"/>
      <c r="B6" s="69" t="s">
        <v>2</v>
      </c>
      <c r="C6" s="6" t="s">
        <v>34</v>
      </c>
      <c r="D6" s="104" t="s">
        <v>27</v>
      </c>
      <c r="E6" s="7" t="s">
        <v>3</v>
      </c>
      <c r="F6" s="8" t="s">
        <v>4</v>
      </c>
      <c r="G6" s="9" t="s">
        <v>5</v>
      </c>
      <c r="H6" s="61" t="s">
        <v>25</v>
      </c>
      <c r="I6" s="7" t="s">
        <v>3</v>
      </c>
      <c r="J6" s="8" t="s">
        <v>4</v>
      </c>
      <c r="K6" s="9" t="s">
        <v>5</v>
      </c>
      <c r="L6" s="80" t="s">
        <v>26</v>
      </c>
    </row>
    <row r="7" spans="1:12" s="16" customFormat="1" ht="19.5" customHeight="1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</row>
    <row r="8" spans="1:12" s="17" customFormat="1" ht="15" customHeight="1">
      <c r="A8" s="83">
        <v>1</v>
      </c>
      <c r="B8" s="15" t="s">
        <v>29</v>
      </c>
      <c r="C8" s="15"/>
      <c r="D8" s="106">
        <f aca="true" t="shared" si="0" ref="D8:L8">SUM(D15:D20)+D9</f>
        <v>198</v>
      </c>
      <c r="E8" s="72">
        <f t="shared" si="0"/>
        <v>0</v>
      </c>
      <c r="F8" s="73">
        <f t="shared" si="0"/>
        <v>198</v>
      </c>
      <c r="G8" s="74">
        <f t="shared" si="0"/>
        <v>0</v>
      </c>
      <c r="H8" s="71">
        <f t="shared" si="0"/>
        <v>198</v>
      </c>
      <c r="I8" s="72">
        <f t="shared" si="0"/>
        <v>0</v>
      </c>
      <c r="J8" s="73">
        <f t="shared" si="0"/>
        <v>0</v>
      </c>
      <c r="K8" s="74">
        <f t="shared" si="0"/>
        <v>0</v>
      </c>
      <c r="L8" s="84">
        <f t="shared" si="0"/>
        <v>0</v>
      </c>
    </row>
    <row r="9" spans="1:12" s="17" customFormat="1" ht="15" customHeight="1">
      <c r="A9" s="85">
        <v>2</v>
      </c>
      <c r="B9" s="22" t="s">
        <v>28</v>
      </c>
      <c r="C9" s="48"/>
      <c r="D9" s="107">
        <f aca="true" t="shared" si="1" ref="D9:D20">H9+L9</f>
        <v>0</v>
      </c>
      <c r="E9" s="58">
        <f>'RMU-IO'!E10</f>
        <v>0</v>
      </c>
      <c r="F9" s="59">
        <f>SUM(F10:F14)</f>
        <v>0</v>
      </c>
      <c r="G9" s="60">
        <f>SUM(G10:G14)</f>
        <v>0</v>
      </c>
      <c r="H9" s="63">
        <f aca="true" t="shared" si="2" ref="H9:H20">SUM(E9:G9)</f>
        <v>0</v>
      </c>
      <c r="I9" s="58">
        <v>0</v>
      </c>
      <c r="J9" s="59">
        <f>SUM(J10:J14)</f>
        <v>0</v>
      </c>
      <c r="K9" s="60">
        <f>SUM(K10:K14)</f>
        <v>0</v>
      </c>
      <c r="L9" s="86">
        <f aca="true" t="shared" si="3" ref="L9:L20">SUM(I9:K9)</f>
        <v>0</v>
      </c>
    </row>
    <row r="10" spans="1:12" s="20" customFormat="1" ht="15" customHeight="1">
      <c r="A10" s="87">
        <v>3</v>
      </c>
      <c r="B10" s="19"/>
      <c r="C10" s="18" t="s">
        <v>6</v>
      </c>
      <c r="D10" s="108">
        <f t="shared" si="1"/>
        <v>0</v>
      </c>
      <c r="E10" s="51">
        <f>'RMU-IO'!E10+'RMU-ost'!E10</f>
        <v>0</v>
      </c>
      <c r="F10" s="25">
        <f>'RMU-IO'!F10+'RMU-ost'!F10</f>
        <v>0</v>
      </c>
      <c r="G10" s="26">
        <f>'RMU-IO'!G10+'RMU-ost'!G10</f>
        <v>0</v>
      </c>
      <c r="H10" s="64">
        <f t="shared" si="2"/>
        <v>0</v>
      </c>
      <c r="I10" s="51">
        <f>'RMU-IO'!I10+'RMU-ost'!I10</f>
        <v>0</v>
      </c>
      <c r="J10" s="25">
        <f>'RMU-IO'!J10+'RMU-ost'!J10</f>
        <v>0</v>
      </c>
      <c r="K10" s="26">
        <f>'RMU-IO'!K10+'RMU-ost'!K10</f>
        <v>0</v>
      </c>
      <c r="L10" s="88">
        <f t="shared" si="3"/>
        <v>0</v>
      </c>
    </row>
    <row r="11" spans="1:12" s="20" customFormat="1" ht="15" customHeight="1">
      <c r="A11" s="87">
        <v>4</v>
      </c>
      <c r="B11" s="19"/>
      <c r="C11" s="18" t="s">
        <v>7</v>
      </c>
      <c r="D11" s="109">
        <f t="shared" si="1"/>
        <v>0</v>
      </c>
      <c r="E11" s="51">
        <f>'RMU-IO'!E11+'RMU-ost'!E11</f>
        <v>0</v>
      </c>
      <c r="F11" s="25">
        <v>0</v>
      </c>
      <c r="G11" s="26">
        <v>0</v>
      </c>
      <c r="H11" s="64">
        <f t="shared" si="2"/>
        <v>0</v>
      </c>
      <c r="I11" s="51">
        <f>'RMU-IO'!I11+'RMU-ost'!I11</f>
        <v>0</v>
      </c>
      <c r="J11" s="25">
        <f>'RMU-IO'!J11+'RMU-ost'!J11</f>
        <v>0</v>
      </c>
      <c r="K11" s="26">
        <f>'RMU-IO'!K11+'RMU-ost'!K11</f>
        <v>0</v>
      </c>
      <c r="L11" s="88">
        <f t="shared" si="3"/>
        <v>0</v>
      </c>
    </row>
    <row r="12" spans="1:12" s="20" customFormat="1" ht="15" customHeight="1">
      <c r="A12" s="87">
        <v>5</v>
      </c>
      <c r="B12" s="19"/>
      <c r="C12" s="18" t="s">
        <v>18</v>
      </c>
      <c r="D12" s="109">
        <f t="shared" si="1"/>
        <v>0</v>
      </c>
      <c r="E12" s="51">
        <f>'RMU-IO'!E12+'RMU-ost'!E12</f>
        <v>0</v>
      </c>
      <c r="F12" s="25">
        <f>'RMU-IO'!F12+'RMU-ost'!F12</f>
        <v>0</v>
      </c>
      <c r="G12" s="26">
        <f>'RMU-IO'!G12+'RMU-ost'!G12</f>
        <v>0</v>
      </c>
      <c r="H12" s="64">
        <f t="shared" si="2"/>
        <v>0</v>
      </c>
      <c r="I12" s="51">
        <v>0</v>
      </c>
      <c r="J12" s="25">
        <v>0</v>
      </c>
      <c r="K12" s="26">
        <f>'RMU-IO'!K12+'RMU-ost'!K12</f>
        <v>0</v>
      </c>
      <c r="L12" s="88">
        <f t="shared" si="3"/>
        <v>0</v>
      </c>
    </row>
    <row r="13" spans="1:12" s="20" customFormat="1" ht="15" customHeight="1">
      <c r="A13" s="87">
        <v>6</v>
      </c>
      <c r="B13" s="19"/>
      <c r="C13" s="18" t="s">
        <v>8</v>
      </c>
      <c r="D13" s="109">
        <f t="shared" si="1"/>
        <v>0</v>
      </c>
      <c r="E13" s="52">
        <f>'RMU-IO'!E13+'RMU-ost'!E13</f>
        <v>0</v>
      </c>
      <c r="F13" s="49">
        <f>'RMU-IO'!F13+'RMU-ost'!F13</f>
        <v>0</v>
      </c>
      <c r="G13" s="50">
        <f>'RMU-IO'!G13+'RMU-ost'!G13</f>
        <v>0</v>
      </c>
      <c r="H13" s="65">
        <f t="shared" si="2"/>
        <v>0</v>
      </c>
      <c r="I13" s="52">
        <f>'RMU-IO'!I13+'RMU-ost'!I13</f>
        <v>0</v>
      </c>
      <c r="J13" s="49">
        <f>'RMU-IO'!J13+'RMU-ost'!J13</f>
        <v>0</v>
      </c>
      <c r="K13" s="50">
        <f>'RMU-IO'!K13+'RMU-ost'!K13</f>
        <v>0</v>
      </c>
      <c r="L13" s="89">
        <f t="shared" si="3"/>
        <v>0</v>
      </c>
    </row>
    <row r="14" spans="1:12" s="20" customFormat="1" ht="15" customHeight="1">
      <c r="A14" s="90">
        <v>7</v>
      </c>
      <c r="B14" s="44"/>
      <c r="C14" s="45" t="s">
        <v>9</v>
      </c>
      <c r="D14" s="110">
        <f t="shared" si="1"/>
        <v>0</v>
      </c>
      <c r="E14" s="53">
        <f>'RMU-IO'!E14+'RMU-ost'!E14</f>
        <v>0</v>
      </c>
      <c r="F14" s="46">
        <f>'RMU-IO'!F14+'RMU-ost'!F14</f>
        <v>0</v>
      </c>
      <c r="G14" s="47">
        <f>'RMU-IO'!G14+'RMU-ost'!G14</f>
        <v>0</v>
      </c>
      <c r="H14" s="66">
        <f t="shared" si="2"/>
        <v>0</v>
      </c>
      <c r="I14" s="53">
        <f>'RMU-IO'!I14+'RMU-ost'!I14</f>
        <v>0</v>
      </c>
      <c r="J14" s="46">
        <f>'RMU-IO'!J14+'RMU-ost'!J14</f>
        <v>0</v>
      </c>
      <c r="K14" s="47">
        <f>'RMU-IO'!K14+'RMU-ost'!K14</f>
        <v>0</v>
      </c>
      <c r="L14" s="91">
        <f t="shared" si="3"/>
        <v>0</v>
      </c>
    </row>
    <row r="15" spans="1:12" s="17" customFormat="1" ht="15" customHeight="1">
      <c r="A15" s="92">
        <v>8</v>
      </c>
      <c r="B15" s="21" t="s">
        <v>19</v>
      </c>
      <c r="C15" s="23"/>
      <c r="D15" s="111">
        <f t="shared" si="1"/>
        <v>0</v>
      </c>
      <c r="E15" s="54">
        <v>0</v>
      </c>
      <c r="F15" s="27">
        <v>0</v>
      </c>
      <c r="G15" s="28">
        <v>0</v>
      </c>
      <c r="H15" s="67">
        <f t="shared" si="2"/>
        <v>0</v>
      </c>
      <c r="I15" s="54">
        <v>0</v>
      </c>
      <c r="J15" s="27"/>
      <c r="K15" s="28">
        <f>'RMU-IO'!K15+'RMU-ost'!K15</f>
        <v>0</v>
      </c>
      <c r="L15" s="93">
        <f t="shared" si="3"/>
        <v>0</v>
      </c>
    </row>
    <row r="16" spans="1:12" s="17" customFormat="1" ht="15" customHeight="1">
      <c r="A16" s="92">
        <v>9</v>
      </c>
      <c r="B16" s="21" t="s">
        <v>10</v>
      </c>
      <c r="C16" s="23"/>
      <c r="D16" s="111">
        <f t="shared" si="1"/>
        <v>0</v>
      </c>
      <c r="E16" s="54">
        <f>'RMU-IO'!E16+'RMU-ost'!E16</f>
        <v>0</v>
      </c>
      <c r="F16" s="27">
        <f>'RMU-IO'!F16+'RMU-ost'!F16</f>
        <v>0</v>
      </c>
      <c r="G16" s="28">
        <f>'RMU-IO'!G16+'RMU-ost'!G16</f>
        <v>0</v>
      </c>
      <c r="H16" s="67">
        <f t="shared" si="2"/>
        <v>0</v>
      </c>
      <c r="I16" s="54">
        <v>0</v>
      </c>
      <c r="J16" s="27">
        <f>'RMU-IO'!J16+'RMU-ost'!J16</f>
        <v>0</v>
      </c>
      <c r="K16" s="28">
        <f>'RMU-IO'!K16+'RMU-ost'!K16</f>
        <v>0</v>
      </c>
      <c r="L16" s="93">
        <f t="shared" si="3"/>
        <v>0</v>
      </c>
    </row>
    <row r="17" spans="1:12" s="17" customFormat="1" ht="15" customHeight="1">
      <c r="A17" s="85">
        <v>10</v>
      </c>
      <c r="B17" s="22" t="s">
        <v>11</v>
      </c>
      <c r="C17" s="22"/>
      <c r="D17" s="111">
        <f t="shared" si="1"/>
        <v>0</v>
      </c>
      <c r="E17" s="55">
        <f>'RMU-IO'!E17+'RMU-ost'!E17</f>
        <v>0</v>
      </c>
      <c r="F17" s="29">
        <f>'RMU-IO'!F17+'RMU-ost'!F17</f>
        <v>0</v>
      </c>
      <c r="G17" s="30">
        <f>'RMU-IO'!G17+'RMU-ost'!G17</f>
        <v>0</v>
      </c>
      <c r="H17" s="68">
        <f t="shared" si="2"/>
        <v>0</v>
      </c>
      <c r="I17" s="55">
        <f>'RMU-IO'!I17+'RMU-ost'!I17</f>
        <v>0</v>
      </c>
      <c r="J17" s="29">
        <f>'RMU-IO'!J17+'RMU-ost'!J17</f>
        <v>0</v>
      </c>
      <c r="K17" s="30">
        <f>'RMU-IO'!K17+'RMU-ost'!K17</f>
        <v>0</v>
      </c>
      <c r="L17" s="94">
        <f t="shared" si="3"/>
        <v>0</v>
      </c>
    </row>
    <row r="18" spans="1:12" s="17" customFormat="1" ht="15" customHeight="1">
      <c r="A18" s="92">
        <v>11</v>
      </c>
      <c r="B18" s="23" t="s">
        <v>17</v>
      </c>
      <c r="C18" s="23"/>
      <c r="D18" s="112">
        <f t="shared" si="1"/>
        <v>198</v>
      </c>
      <c r="E18" s="55">
        <v>0</v>
      </c>
      <c r="F18" s="29">
        <v>198</v>
      </c>
      <c r="G18" s="30"/>
      <c r="H18" s="68">
        <f t="shared" si="2"/>
        <v>198</v>
      </c>
      <c r="I18" s="55">
        <v>0</v>
      </c>
      <c r="J18" s="29">
        <v>0</v>
      </c>
      <c r="K18" s="30">
        <f>'RMU-IO'!K18+'RMU-ost'!K18</f>
        <v>0</v>
      </c>
      <c r="L18" s="94">
        <f t="shared" si="3"/>
        <v>0</v>
      </c>
    </row>
    <row r="19" spans="1:12" s="17" customFormat="1" ht="15" customHeight="1">
      <c r="A19" s="92">
        <v>12</v>
      </c>
      <c r="B19" s="23" t="s">
        <v>12</v>
      </c>
      <c r="C19" s="23"/>
      <c r="D19" s="112">
        <f t="shared" si="1"/>
        <v>0</v>
      </c>
      <c r="E19" s="55">
        <f>'RMU-IO'!E19+'RMU-ost'!E19</f>
        <v>0</v>
      </c>
      <c r="F19" s="29">
        <f>'RMU-IO'!F19+'RMU-ost'!F19</f>
        <v>0</v>
      </c>
      <c r="G19" s="30">
        <f>'RMU-IO'!G19+'RMU-ost'!G19</f>
        <v>0</v>
      </c>
      <c r="H19" s="68">
        <f t="shared" si="2"/>
        <v>0</v>
      </c>
      <c r="I19" s="55">
        <v>0</v>
      </c>
      <c r="J19" s="29">
        <f>'RMU-IO'!J19+'RMU-ost'!J19</f>
        <v>0</v>
      </c>
      <c r="K19" s="30">
        <f>'RMU-IO'!K19+'RMU-ost'!K19</f>
        <v>0</v>
      </c>
      <c r="L19" s="94">
        <f t="shared" si="3"/>
        <v>0</v>
      </c>
    </row>
    <row r="20" spans="1:12" s="17" customFormat="1" ht="15" customHeight="1" thickBot="1">
      <c r="A20" s="95">
        <v>13</v>
      </c>
      <c r="B20" s="96" t="s">
        <v>16</v>
      </c>
      <c r="C20" s="96"/>
      <c r="D20" s="113">
        <f t="shared" si="1"/>
        <v>0</v>
      </c>
      <c r="E20" s="97">
        <f>'RMU-IO'!E20+'RMU-ost'!E20</f>
        <v>0</v>
      </c>
      <c r="F20" s="98">
        <f>'RMU-IO'!F20+'RMU-ost'!F20</f>
        <v>0</v>
      </c>
      <c r="G20" s="99">
        <f>'RMU-IO'!G20+'RMU-ost'!G20</f>
        <v>0</v>
      </c>
      <c r="H20" s="100">
        <f t="shared" si="2"/>
        <v>0</v>
      </c>
      <c r="I20" s="97">
        <f>'RMU-IO'!I20+'RMU-ost'!I20</f>
        <v>0</v>
      </c>
      <c r="J20" s="98">
        <f>'RMU-IO'!J20+'RMU-ost'!J20</f>
        <v>0</v>
      </c>
      <c r="K20" s="99">
        <f>'RMU-IO'!K20+'RMU-ost'!K20</f>
        <v>0</v>
      </c>
      <c r="L20" s="101">
        <f t="shared" si="3"/>
        <v>0</v>
      </c>
    </row>
    <row r="21" spans="1:12" s="114" customFormat="1" ht="15" customHeight="1">
      <c r="A21" s="24" t="s">
        <v>32</v>
      </c>
      <c r="B21" s="24" t="s">
        <v>31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s="114" customFormat="1" ht="15" customHeight="1">
      <c r="A22" s="24" t="s">
        <v>15</v>
      </c>
      <c r="B22" s="24" t="s">
        <v>117</v>
      </c>
      <c r="C22" s="24"/>
      <c r="D22" s="24"/>
      <c r="E22" s="352">
        <f>E23+E24</f>
        <v>198</v>
      </c>
      <c r="F22" s="24"/>
      <c r="G22" s="24"/>
      <c r="H22" s="24"/>
      <c r="I22" s="24"/>
      <c r="J22" s="24"/>
      <c r="K22" s="24"/>
      <c r="L22" s="24"/>
    </row>
    <row r="23" spans="2:5" s="2" customFormat="1" ht="12">
      <c r="B23" s="2" t="s">
        <v>115</v>
      </c>
      <c r="D23" s="176"/>
      <c r="E23" s="118">
        <v>198</v>
      </c>
    </row>
    <row r="24" spans="2:5" s="2" customFormat="1" ht="12">
      <c r="B24" s="2" t="s">
        <v>116</v>
      </c>
      <c r="D24" s="176"/>
      <c r="E24" s="174"/>
    </row>
    <row r="25" s="24" customFormat="1" ht="12">
      <c r="A25" s="24" t="s">
        <v>33</v>
      </c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17"/>
  <dimension ref="A2:L25"/>
  <sheetViews>
    <sheetView workbookViewId="0" topLeftCell="A1">
      <selection activeCell="H36" sqref="H36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7.25390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6" t="s">
        <v>14</v>
      </c>
    </row>
    <row r="3" spans="1:12" s="1" customFormat="1" ht="15" customHeight="1">
      <c r="A3" s="75"/>
      <c r="B3" s="76"/>
      <c r="C3" s="102"/>
      <c r="D3" s="437" t="s">
        <v>24</v>
      </c>
      <c r="E3" s="438"/>
      <c r="F3" s="438"/>
      <c r="G3" s="438"/>
      <c r="H3" s="438"/>
      <c r="I3" s="438"/>
      <c r="J3" s="438"/>
      <c r="K3" s="438"/>
      <c r="L3" s="439"/>
    </row>
    <row r="4" spans="1:12" s="1" customFormat="1" ht="12.75">
      <c r="A4" s="77"/>
      <c r="B4" s="440" t="s">
        <v>114</v>
      </c>
      <c r="C4" s="441"/>
      <c r="D4" s="103"/>
      <c r="E4" s="443" t="s">
        <v>22</v>
      </c>
      <c r="F4" s="444"/>
      <c r="G4" s="444"/>
      <c r="H4" s="445"/>
      <c r="I4" s="443" t="s">
        <v>23</v>
      </c>
      <c r="J4" s="444"/>
      <c r="K4" s="444"/>
      <c r="L4" s="446"/>
    </row>
    <row r="5" spans="1:12" s="1" customFormat="1" ht="12.75">
      <c r="A5" s="77"/>
      <c r="B5" s="442"/>
      <c r="C5" s="441"/>
      <c r="D5" s="103" t="s">
        <v>0</v>
      </c>
      <c r="E5" s="3"/>
      <c r="F5" s="4" t="s">
        <v>1</v>
      </c>
      <c r="G5" s="5"/>
      <c r="H5" s="70" t="s">
        <v>21</v>
      </c>
      <c r="I5" s="3"/>
      <c r="J5" s="4" t="s">
        <v>1</v>
      </c>
      <c r="K5" s="5"/>
      <c r="L5" s="78" t="s">
        <v>21</v>
      </c>
    </row>
    <row r="6" spans="1:12" s="14" customFormat="1" ht="12.75">
      <c r="A6" s="79"/>
      <c r="B6" s="69" t="s">
        <v>2</v>
      </c>
      <c r="C6" s="6" t="s">
        <v>30</v>
      </c>
      <c r="D6" s="104" t="s">
        <v>27</v>
      </c>
      <c r="E6" s="7" t="s">
        <v>3</v>
      </c>
      <c r="F6" s="8" t="s">
        <v>4</v>
      </c>
      <c r="G6" s="9" t="s">
        <v>5</v>
      </c>
      <c r="H6" s="61" t="s">
        <v>25</v>
      </c>
      <c r="I6" s="7" t="s">
        <v>3</v>
      </c>
      <c r="J6" s="8" t="s">
        <v>4</v>
      </c>
      <c r="K6" s="9" t="s">
        <v>5</v>
      </c>
      <c r="L6" s="80" t="s">
        <v>26</v>
      </c>
    </row>
    <row r="7" spans="1:12" s="16" customFormat="1" ht="19.5" customHeight="1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</row>
    <row r="8" spans="1:12" s="17" customFormat="1" ht="15" customHeight="1">
      <c r="A8" s="83">
        <v>1</v>
      </c>
      <c r="B8" s="15" t="s">
        <v>29</v>
      </c>
      <c r="C8" s="15"/>
      <c r="D8" s="106">
        <f aca="true" t="shared" si="0" ref="D8:L8">SUM(D15:D20)+D9</f>
        <v>200</v>
      </c>
      <c r="E8" s="72">
        <f t="shared" si="0"/>
        <v>0</v>
      </c>
      <c r="F8" s="73">
        <f t="shared" si="0"/>
        <v>200</v>
      </c>
      <c r="G8" s="74">
        <f t="shared" si="0"/>
        <v>0</v>
      </c>
      <c r="H8" s="71">
        <f t="shared" si="0"/>
        <v>200</v>
      </c>
      <c r="I8" s="72">
        <f t="shared" si="0"/>
        <v>0</v>
      </c>
      <c r="J8" s="73">
        <f t="shared" si="0"/>
        <v>0</v>
      </c>
      <c r="K8" s="74">
        <f t="shared" si="0"/>
        <v>0</v>
      </c>
      <c r="L8" s="84">
        <f t="shared" si="0"/>
        <v>0</v>
      </c>
    </row>
    <row r="9" spans="1:12" s="17" customFormat="1" ht="15" customHeight="1">
      <c r="A9" s="85">
        <v>2</v>
      </c>
      <c r="B9" s="22" t="s">
        <v>28</v>
      </c>
      <c r="C9" s="48"/>
      <c r="D9" s="107">
        <f aca="true" t="shared" si="1" ref="D9:D20">H9+L9</f>
        <v>0</v>
      </c>
      <c r="E9" s="58">
        <f>'RMU-IO'!E10</f>
        <v>0</v>
      </c>
      <c r="F9" s="59">
        <f>SUM(F10:F14)</f>
        <v>0</v>
      </c>
      <c r="G9" s="60">
        <f>SUM(G10:G14)</f>
        <v>0</v>
      </c>
      <c r="H9" s="63">
        <f aca="true" t="shared" si="2" ref="H9:H20">SUM(E9:G9)</f>
        <v>0</v>
      </c>
      <c r="I9" s="58">
        <v>0</v>
      </c>
      <c r="J9" s="59">
        <f>SUM(J10:J14)</f>
        <v>0</v>
      </c>
      <c r="K9" s="60">
        <f>SUM(K10:K14)</f>
        <v>0</v>
      </c>
      <c r="L9" s="86">
        <f aca="true" t="shared" si="3" ref="L9:L20">SUM(I9:K9)</f>
        <v>0</v>
      </c>
    </row>
    <row r="10" spans="1:12" s="20" customFormat="1" ht="15" customHeight="1">
      <c r="A10" s="87">
        <v>3</v>
      </c>
      <c r="B10" s="19"/>
      <c r="C10" s="18" t="s">
        <v>6</v>
      </c>
      <c r="D10" s="108">
        <f t="shared" si="1"/>
        <v>0</v>
      </c>
      <c r="E10" s="51">
        <f>'RMU-IO'!E10+'RMU-ost'!E10</f>
        <v>0</v>
      </c>
      <c r="F10" s="25">
        <f>'RMU-IO'!F10+'RMU-ost'!F10</f>
        <v>0</v>
      </c>
      <c r="G10" s="26">
        <f>'RMU-IO'!G10+'RMU-ost'!G10</f>
        <v>0</v>
      </c>
      <c r="H10" s="64">
        <f t="shared" si="2"/>
        <v>0</v>
      </c>
      <c r="I10" s="51">
        <f>'RMU-IO'!I10+'RMU-ost'!I10</f>
        <v>0</v>
      </c>
      <c r="J10" s="25">
        <f>'RMU-IO'!J10+'RMU-ost'!J10</f>
        <v>0</v>
      </c>
      <c r="K10" s="26">
        <f>'RMU-IO'!K10+'RMU-ost'!K10</f>
        <v>0</v>
      </c>
      <c r="L10" s="88">
        <f t="shared" si="3"/>
        <v>0</v>
      </c>
    </row>
    <row r="11" spans="1:12" s="20" customFormat="1" ht="15" customHeight="1">
      <c r="A11" s="87">
        <v>4</v>
      </c>
      <c r="B11" s="19"/>
      <c r="C11" s="18" t="s">
        <v>7</v>
      </c>
      <c r="D11" s="109">
        <f t="shared" si="1"/>
        <v>0</v>
      </c>
      <c r="E11" s="51">
        <f>'RMU-IO'!E11+'RMU-ost'!E11</f>
        <v>0</v>
      </c>
      <c r="F11" s="25">
        <v>0</v>
      </c>
      <c r="G11" s="26">
        <v>0</v>
      </c>
      <c r="H11" s="64">
        <f t="shared" si="2"/>
        <v>0</v>
      </c>
      <c r="I11" s="51">
        <f>'RMU-IO'!I11+'RMU-ost'!I11</f>
        <v>0</v>
      </c>
      <c r="J11" s="25">
        <f>'RMU-IO'!J11+'RMU-ost'!J11</f>
        <v>0</v>
      </c>
      <c r="K11" s="26">
        <f>'RMU-IO'!K11+'RMU-ost'!K11</f>
        <v>0</v>
      </c>
      <c r="L11" s="88">
        <f t="shared" si="3"/>
        <v>0</v>
      </c>
    </row>
    <row r="12" spans="1:12" s="20" customFormat="1" ht="15" customHeight="1">
      <c r="A12" s="87">
        <v>5</v>
      </c>
      <c r="B12" s="19"/>
      <c r="C12" s="18" t="s">
        <v>18</v>
      </c>
      <c r="D12" s="109">
        <f t="shared" si="1"/>
        <v>0</v>
      </c>
      <c r="E12" s="51">
        <f>'RMU-IO'!E12+'RMU-ost'!E12</f>
        <v>0</v>
      </c>
      <c r="F12" s="25">
        <f>'RMU-IO'!F12+'RMU-ost'!F12</f>
        <v>0</v>
      </c>
      <c r="G12" s="26">
        <f>'RMU-IO'!G12+'RMU-ost'!G12</f>
        <v>0</v>
      </c>
      <c r="H12" s="64">
        <f t="shared" si="2"/>
        <v>0</v>
      </c>
      <c r="I12" s="51">
        <v>0</v>
      </c>
      <c r="J12" s="25">
        <v>0</v>
      </c>
      <c r="K12" s="26">
        <f>'RMU-IO'!K12+'RMU-ost'!K12</f>
        <v>0</v>
      </c>
      <c r="L12" s="88">
        <f t="shared" si="3"/>
        <v>0</v>
      </c>
    </row>
    <row r="13" spans="1:12" s="20" customFormat="1" ht="15" customHeight="1">
      <c r="A13" s="87">
        <v>6</v>
      </c>
      <c r="B13" s="19"/>
      <c r="C13" s="18" t="s">
        <v>8</v>
      </c>
      <c r="D13" s="109">
        <f t="shared" si="1"/>
        <v>0</v>
      </c>
      <c r="E13" s="52">
        <f>'RMU-IO'!E13+'RMU-ost'!E13</f>
        <v>0</v>
      </c>
      <c r="F13" s="49">
        <f>'RMU-IO'!F13+'RMU-ost'!F13</f>
        <v>0</v>
      </c>
      <c r="G13" s="50">
        <f>'RMU-IO'!G13+'RMU-ost'!G13</f>
        <v>0</v>
      </c>
      <c r="H13" s="65">
        <f t="shared" si="2"/>
        <v>0</v>
      </c>
      <c r="I13" s="52">
        <f>'RMU-IO'!I13+'RMU-ost'!I13</f>
        <v>0</v>
      </c>
      <c r="J13" s="49">
        <f>'RMU-IO'!J13+'RMU-ost'!J13</f>
        <v>0</v>
      </c>
      <c r="K13" s="50">
        <f>'RMU-IO'!K13+'RMU-ost'!K13</f>
        <v>0</v>
      </c>
      <c r="L13" s="89">
        <f t="shared" si="3"/>
        <v>0</v>
      </c>
    </row>
    <row r="14" spans="1:12" s="20" customFormat="1" ht="15" customHeight="1">
      <c r="A14" s="90">
        <v>7</v>
      </c>
      <c r="B14" s="44"/>
      <c r="C14" s="45" t="s">
        <v>9</v>
      </c>
      <c r="D14" s="110">
        <f t="shared" si="1"/>
        <v>0</v>
      </c>
      <c r="E14" s="53">
        <f>'RMU-IO'!E14+'RMU-ost'!E14</f>
        <v>0</v>
      </c>
      <c r="F14" s="46">
        <f>'RMU-IO'!F14+'RMU-ost'!F14</f>
        <v>0</v>
      </c>
      <c r="G14" s="47">
        <f>'RMU-IO'!G14+'RMU-ost'!G14</f>
        <v>0</v>
      </c>
      <c r="H14" s="66">
        <f t="shared" si="2"/>
        <v>0</v>
      </c>
      <c r="I14" s="53">
        <f>'RMU-IO'!I14+'RMU-ost'!I14</f>
        <v>0</v>
      </c>
      <c r="J14" s="46">
        <f>'RMU-IO'!J14+'RMU-ost'!J14</f>
        <v>0</v>
      </c>
      <c r="K14" s="47">
        <f>'RMU-IO'!K14+'RMU-ost'!K14</f>
        <v>0</v>
      </c>
      <c r="L14" s="91">
        <f t="shared" si="3"/>
        <v>0</v>
      </c>
    </row>
    <row r="15" spans="1:12" s="17" customFormat="1" ht="15" customHeight="1">
      <c r="A15" s="92">
        <v>8</v>
      </c>
      <c r="B15" s="21" t="s">
        <v>19</v>
      </c>
      <c r="C15" s="23"/>
      <c r="D15" s="111">
        <f t="shared" si="1"/>
        <v>0</v>
      </c>
      <c r="E15" s="54">
        <v>0</v>
      </c>
      <c r="F15" s="27">
        <v>0</v>
      </c>
      <c r="G15" s="28">
        <v>0</v>
      </c>
      <c r="H15" s="67">
        <f t="shared" si="2"/>
        <v>0</v>
      </c>
      <c r="I15" s="54">
        <v>0</v>
      </c>
      <c r="J15" s="27"/>
      <c r="K15" s="28">
        <f>'RMU-IO'!K15+'RMU-ost'!K15</f>
        <v>0</v>
      </c>
      <c r="L15" s="93">
        <f t="shared" si="3"/>
        <v>0</v>
      </c>
    </row>
    <row r="16" spans="1:12" s="17" customFormat="1" ht="15" customHeight="1">
      <c r="A16" s="92">
        <v>9</v>
      </c>
      <c r="B16" s="21" t="s">
        <v>10</v>
      </c>
      <c r="C16" s="23"/>
      <c r="D16" s="111">
        <f t="shared" si="1"/>
        <v>0</v>
      </c>
      <c r="E16" s="54">
        <f>'RMU-IO'!E16+'RMU-ost'!E16</f>
        <v>0</v>
      </c>
      <c r="F16" s="27">
        <f>'RMU-IO'!F16+'RMU-ost'!F16</f>
        <v>0</v>
      </c>
      <c r="G16" s="28">
        <f>'RMU-IO'!G16+'RMU-ost'!G16</f>
        <v>0</v>
      </c>
      <c r="H16" s="67">
        <f t="shared" si="2"/>
        <v>0</v>
      </c>
      <c r="I16" s="54">
        <v>0</v>
      </c>
      <c r="J16" s="27">
        <f>'RMU-IO'!J16+'RMU-ost'!J16</f>
        <v>0</v>
      </c>
      <c r="K16" s="28">
        <f>'RMU-IO'!K16+'RMU-ost'!K16</f>
        <v>0</v>
      </c>
      <c r="L16" s="93">
        <f t="shared" si="3"/>
        <v>0</v>
      </c>
    </row>
    <row r="17" spans="1:12" s="17" customFormat="1" ht="15" customHeight="1">
      <c r="A17" s="85">
        <v>10</v>
      </c>
      <c r="B17" s="22" t="s">
        <v>11</v>
      </c>
      <c r="C17" s="22"/>
      <c r="D17" s="111">
        <f t="shared" si="1"/>
        <v>0</v>
      </c>
      <c r="E17" s="55">
        <f>'RMU-IO'!E17+'RMU-ost'!E17</f>
        <v>0</v>
      </c>
      <c r="F17" s="29">
        <f>'RMU-IO'!F17+'RMU-ost'!F17</f>
        <v>0</v>
      </c>
      <c r="G17" s="30">
        <f>'RMU-IO'!G17+'RMU-ost'!G17</f>
        <v>0</v>
      </c>
      <c r="H17" s="68">
        <f t="shared" si="2"/>
        <v>0</v>
      </c>
      <c r="I17" s="55">
        <f>'RMU-IO'!I17+'RMU-ost'!I17</f>
        <v>0</v>
      </c>
      <c r="J17" s="29">
        <f>'RMU-IO'!J17+'RMU-ost'!J17</f>
        <v>0</v>
      </c>
      <c r="K17" s="30">
        <f>'RMU-IO'!K17+'RMU-ost'!K17</f>
        <v>0</v>
      </c>
      <c r="L17" s="94">
        <f t="shared" si="3"/>
        <v>0</v>
      </c>
    </row>
    <row r="18" spans="1:12" s="17" customFormat="1" ht="15" customHeight="1">
      <c r="A18" s="92">
        <v>11</v>
      </c>
      <c r="B18" s="23" t="s">
        <v>17</v>
      </c>
      <c r="C18" s="23"/>
      <c r="D18" s="112">
        <f t="shared" si="1"/>
        <v>200</v>
      </c>
      <c r="E18" s="55">
        <v>0</v>
      </c>
      <c r="F18" s="29">
        <v>200</v>
      </c>
      <c r="G18" s="30"/>
      <c r="H18" s="68">
        <f t="shared" si="2"/>
        <v>200</v>
      </c>
      <c r="I18" s="55">
        <v>0</v>
      </c>
      <c r="J18" s="29">
        <v>0</v>
      </c>
      <c r="K18" s="30">
        <f>'RMU-IO'!K18+'RMU-ost'!K18</f>
        <v>0</v>
      </c>
      <c r="L18" s="94">
        <f t="shared" si="3"/>
        <v>0</v>
      </c>
    </row>
    <row r="19" spans="1:12" s="17" customFormat="1" ht="15" customHeight="1">
      <c r="A19" s="92">
        <v>12</v>
      </c>
      <c r="B19" s="23" t="s">
        <v>12</v>
      </c>
      <c r="C19" s="23"/>
      <c r="D19" s="112">
        <f t="shared" si="1"/>
        <v>0</v>
      </c>
      <c r="E19" s="55">
        <f>'RMU-IO'!E19+'RMU-ost'!E19</f>
        <v>0</v>
      </c>
      <c r="F19" s="29">
        <f>'RMU-IO'!F19+'RMU-ost'!F19</f>
        <v>0</v>
      </c>
      <c r="G19" s="30">
        <f>'RMU-IO'!G19+'RMU-ost'!G19</f>
        <v>0</v>
      </c>
      <c r="H19" s="68">
        <f t="shared" si="2"/>
        <v>0</v>
      </c>
      <c r="I19" s="55">
        <v>0</v>
      </c>
      <c r="J19" s="29">
        <f>'RMU-IO'!J19+'RMU-ost'!J19</f>
        <v>0</v>
      </c>
      <c r="K19" s="30">
        <f>'RMU-IO'!K19+'RMU-ost'!K19</f>
        <v>0</v>
      </c>
      <c r="L19" s="94">
        <f t="shared" si="3"/>
        <v>0</v>
      </c>
    </row>
    <row r="20" spans="1:12" s="17" customFormat="1" ht="15" customHeight="1" thickBot="1">
      <c r="A20" s="95">
        <v>13</v>
      </c>
      <c r="B20" s="96" t="s">
        <v>16</v>
      </c>
      <c r="C20" s="96"/>
      <c r="D20" s="113">
        <f t="shared" si="1"/>
        <v>0</v>
      </c>
      <c r="E20" s="97">
        <f>'RMU-IO'!E20+'RMU-ost'!E20</f>
        <v>0</v>
      </c>
      <c r="F20" s="98">
        <f>'RMU-IO'!F20+'RMU-ost'!F20</f>
        <v>0</v>
      </c>
      <c r="G20" s="99">
        <f>'RMU-IO'!G20+'RMU-ost'!G20</f>
        <v>0</v>
      </c>
      <c r="H20" s="100">
        <f t="shared" si="2"/>
        <v>0</v>
      </c>
      <c r="I20" s="97">
        <f>'RMU-IO'!I20+'RMU-ost'!I20</f>
        <v>0</v>
      </c>
      <c r="J20" s="98">
        <f>'RMU-IO'!J20+'RMU-ost'!J20</f>
        <v>0</v>
      </c>
      <c r="K20" s="99">
        <f>'RMU-IO'!K20+'RMU-ost'!K20</f>
        <v>0</v>
      </c>
      <c r="L20" s="101">
        <f t="shared" si="3"/>
        <v>0</v>
      </c>
    </row>
    <row r="21" spans="1:12" s="114" customFormat="1" ht="15" customHeight="1">
      <c r="A21" s="24" t="s">
        <v>32</v>
      </c>
      <c r="B21" s="24" t="s">
        <v>31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s="114" customFormat="1" ht="15" customHeight="1">
      <c r="A22" s="24" t="s">
        <v>15</v>
      </c>
      <c r="B22" s="24" t="s">
        <v>117</v>
      </c>
      <c r="C22" s="24"/>
      <c r="D22" s="24"/>
      <c r="E22" s="352">
        <f>E23+E24</f>
        <v>1276</v>
      </c>
      <c r="F22" s="24"/>
      <c r="G22" s="24"/>
      <c r="H22" s="24"/>
      <c r="I22" s="24"/>
      <c r="J22" s="24"/>
      <c r="K22" s="24"/>
      <c r="L22" s="24"/>
    </row>
    <row r="23" spans="2:5" s="2" customFormat="1" ht="12">
      <c r="B23" s="2" t="s">
        <v>115</v>
      </c>
      <c r="D23" s="176"/>
      <c r="E23" s="118">
        <v>1270</v>
      </c>
    </row>
    <row r="24" spans="2:5" s="2" customFormat="1" ht="12">
      <c r="B24" s="2" t="s">
        <v>116</v>
      </c>
      <c r="D24" s="176"/>
      <c r="E24" s="174">
        <v>6</v>
      </c>
    </row>
    <row r="25" s="24" customFormat="1" ht="12">
      <c r="A25" s="24" t="s">
        <v>33</v>
      </c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30">
    <tabColor indexed="34"/>
  </sheetPr>
  <dimension ref="A2:M29"/>
  <sheetViews>
    <sheetView workbookViewId="0" topLeftCell="A1">
      <selection activeCell="J14" sqref="J14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9.875" style="0" customWidth="1"/>
    <col min="5" max="5" width="9.00390625" style="0" customWidth="1"/>
    <col min="6" max="6" width="9.25390625" style="31" customWidth="1"/>
    <col min="7" max="7" width="7.25390625" style="31" customWidth="1"/>
    <col min="8" max="8" width="8.625" style="31" customWidth="1"/>
    <col min="9" max="9" width="9.25390625" style="31" customWidth="1"/>
    <col min="10" max="10" width="9.00390625" style="31" customWidth="1"/>
    <col min="11" max="11" width="7.875" style="31" customWidth="1"/>
    <col min="12" max="12" width="8.625" style="31" customWidth="1"/>
    <col min="13" max="13" width="7.25390625" style="32" customWidth="1"/>
  </cols>
  <sheetData>
    <row r="2" ht="13.5" thickBot="1">
      <c r="L2" s="56" t="s">
        <v>14</v>
      </c>
    </row>
    <row r="3" spans="1:12" ht="18.75" customHeight="1">
      <c r="A3" s="75"/>
      <c r="B3" s="76"/>
      <c r="C3" s="102"/>
      <c r="D3" s="437" t="s">
        <v>24</v>
      </c>
      <c r="E3" s="438"/>
      <c r="F3" s="438"/>
      <c r="G3" s="438"/>
      <c r="H3" s="438"/>
      <c r="I3" s="438"/>
      <c r="J3" s="438"/>
      <c r="K3" s="438"/>
      <c r="L3" s="439"/>
    </row>
    <row r="4" spans="1:12" s="1" customFormat="1" ht="12.75">
      <c r="A4" s="77"/>
      <c r="B4" s="440" t="s">
        <v>114</v>
      </c>
      <c r="C4" s="441"/>
      <c r="D4" s="103"/>
      <c r="E4" s="443" t="s">
        <v>22</v>
      </c>
      <c r="F4" s="444"/>
      <c r="G4" s="444"/>
      <c r="H4" s="445"/>
      <c r="I4" s="443" t="s">
        <v>23</v>
      </c>
      <c r="J4" s="444"/>
      <c r="K4" s="444"/>
      <c r="L4" s="446"/>
    </row>
    <row r="5" spans="1:12" s="1" customFormat="1" ht="12.75">
      <c r="A5" s="77"/>
      <c r="B5" s="442"/>
      <c r="C5" s="441"/>
      <c r="D5" s="103" t="s">
        <v>0</v>
      </c>
      <c r="E5" s="3"/>
      <c r="F5" s="4" t="s">
        <v>1</v>
      </c>
      <c r="G5" s="5"/>
      <c r="H5" s="70" t="s">
        <v>21</v>
      </c>
      <c r="I5" s="3"/>
      <c r="J5" s="4" t="s">
        <v>1</v>
      </c>
      <c r="K5" s="5"/>
      <c r="L5" s="78" t="s">
        <v>21</v>
      </c>
    </row>
    <row r="6" spans="1:12" s="1" customFormat="1" ht="12.75">
      <c r="A6" s="79"/>
      <c r="B6" s="69" t="s">
        <v>2</v>
      </c>
      <c r="C6" s="6" t="s">
        <v>20</v>
      </c>
      <c r="D6" s="104" t="s">
        <v>27</v>
      </c>
      <c r="E6" s="7" t="s">
        <v>3</v>
      </c>
      <c r="F6" s="8" t="s">
        <v>4</v>
      </c>
      <c r="G6" s="9" t="s">
        <v>5</v>
      </c>
      <c r="H6" s="61" t="s">
        <v>25</v>
      </c>
      <c r="I6" s="7" t="s">
        <v>3</v>
      </c>
      <c r="J6" s="8" t="s">
        <v>4</v>
      </c>
      <c r="K6" s="9" t="s">
        <v>5</v>
      </c>
      <c r="L6" s="80" t="s">
        <v>26</v>
      </c>
    </row>
    <row r="7" spans="1:12" s="14" customFormat="1" ht="12.75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</row>
    <row r="8" spans="1:12" s="16" customFormat="1" ht="19.5" customHeight="1">
      <c r="A8" s="83">
        <v>1</v>
      </c>
      <c r="B8" s="15" t="s">
        <v>29</v>
      </c>
      <c r="C8" s="15"/>
      <c r="D8" s="106">
        <f aca="true" t="shared" si="0" ref="D8:L8">SUM(D15:D20)+D9</f>
        <v>1621970</v>
      </c>
      <c r="E8" s="72">
        <f t="shared" si="0"/>
        <v>60000</v>
      </c>
      <c r="F8" s="73">
        <f t="shared" si="0"/>
        <v>30900</v>
      </c>
      <c r="G8" s="74">
        <f t="shared" si="0"/>
        <v>20000</v>
      </c>
      <c r="H8" s="71">
        <f t="shared" si="0"/>
        <v>110900</v>
      </c>
      <c r="I8" s="72">
        <f t="shared" si="0"/>
        <v>1511070</v>
      </c>
      <c r="J8" s="73">
        <f t="shared" si="0"/>
        <v>0</v>
      </c>
      <c r="K8" s="74">
        <f t="shared" si="0"/>
        <v>0</v>
      </c>
      <c r="L8" s="84">
        <f t="shared" si="0"/>
        <v>1511070</v>
      </c>
    </row>
    <row r="9" spans="1:12" s="17" customFormat="1" ht="15" customHeight="1">
      <c r="A9" s="85">
        <v>2</v>
      </c>
      <c r="B9" s="22" t="s">
        <v>28</v>
      </c>
      <c r="C9" s="48"/>
      <c r="D9" s="107">
        <f aca="true" t="shared" si="1" ref="D9:D20">H9+L9</f>
        <v>689582</v>
      </c>
      <c r="E9" s="58">
        <f>'RMU-IO'!E10</f>
        <v>0</v>
      </c>
      <c r="F9" s="59">
        <f>SUM(F10:F14)</f>
        <v>8900</v>
      </c>
      <c r="G9" s="60">
        <f>SUM(G10:G14)</f>
        <v>0</v>
      </c>
      <c r="H9" s="63">
        <f aca="true" t="shared" si="2" ref="H9:H20">SUM(E9:G9)</f>
        <v>8900</v>
      </c>
      <c r="I9" s="58">
        <f>SUM(I10:I14)</f>
        <v>680682</v>
      </c>
      <c r="J9" s="59">
        <f>SUM(J10:J14)</f>
        <v>0</v>
      </c>
      <c r="K9" s="60">
        <f>SUM(K10:K14)</f>
        <v>0</v>
      </c>
      <c r="L9" s="86">
        <f aca="true" t="shared" si="3" ref="L9:L20">SUM(I9:K9)</f>
        <v>680682</v>
      </c>
    </row>
    <row r="10" spans="1:12" s="20" customFormat="1" ht="15" customHeight="1">
      <c r="A10" s="87">
        <v>3</v>
      </c>
      <c r="B10" s="19"/>
      <c r="C10" s="18" t="s">
        <v>6</v>
      </c>
      <c r="D10" s="108">
        <f t="shared" si="1"/>
        <v>0</v>
      </c>
      <c r="E10" s="51">
        <f>'RMU-IO'!E10+'RMU-ost'!E10</f>
        <v>0</v>
      </c>
      <c r="F10" s="25">
        <f>'RMU-IO'!F10+'RMU-ost'!F10</f>
        <v>0</v>
      </c>
      <c r="G10" s="26">
        <f>'RMU-IO'!G10+'RMU-ost'!G10</f>
        <v>0</v>
      </c>
      <c r="H10" s="64">
        <f t="shared" si="2"/>
        <v>0</v>
      </c>
      <c r="I10" s="51">
        <f>'RMU-IO'!I10+'RMU-ost'!I10</f>
        <v>0</v>
      </c>
      <c r="J10" s="25">
        <f>'RMU-IO'!J10+'RMU-ost'!J10</f>
        <v>0</v>
      </c>
      <c r="K10" s="26">
        <f>'RMU-IO'!K10+'RMU-ost'!K10</f>
        <v>0</v>
      </c>
      <c r="L10" s="88">
        <f t="shared" si="3"/>
        <v>0</v>
      </c>
    </row>
    <row r="11" spans="1:13" s="20" customFormat="1" ht="15" customHeight="1">
      <c r="A11" s="87">
        <v>4</v>
      </c>
      <c r="B11" s="19"/>
      <c r="C11" s="18" t="s">
        <v>7</v>
      </c>
      <c r="D11" s="109">
        <f t="shared" si="1"/>
        <v>8900</v>
      </c>
      <c r="E11" s="51">
        <f>'RMU-IO'!E11+'RMU-ost'!E11</f>
        <v>0</v>
      </c>
      <c r="F11" s="25">
        <f>'RMU-IO'!F11+'RMU-ost'!F11</f>
        <v>8900</v>
      </c>
      <c r="G11" s="26">
        <f>'RMU-IO'!G11+'RMU-ost'!G11</f>
        <v>0</v>
      </c>
      <c r="H11" s="64">
        <f t="shared" si="2"/>
        <v>8900</v>
      </c>
      <c r="I11" s="51">
        <f>'RMU-IO'!I11+'RMU-ost'!I11</f>
        <v>0</v>
      </c>
      <c r="J11" s="25">
        <f>'RMU-IO'!J11+'RMU-ost'!J11</f>
        <v>0</v>
      </c>
      <c r="K11" s="26">
        <f>'RMU-IO'!K11+'RMU-ost'!K11</f>
        <v>0</v>
      </c>
      <c r="L11" s="88">
        <f t="shared" si="3"/>
        <v>0</v>
      </c>
      <c r="M11" s="115"/>
    </row>
    <row r="12" spans="1:12" s="20" customFormat="1" ht="15" customHeight="1">
      <c r="A12" s="87">
        <v>5</v>
      </c>
      <c r="B12" s="19"/>
      <c r="C12" s="18" t="s">
        <v>18</v>
      </c>
      <c r="D12" s="109">
        <f t="shared" si="1"/>
        <v>680682</v>
      </c>
      <c r="E12" s="51">
        <f>'RMU-IO'!E12+'RMU-ost'!E12</f>
        <v>0</v>
      </c>
      <c r="F12" s="25">
        <f>'RMU-IO'!F12+'RMU-ost'!F12</f>
        <v>0</v>
      </c>
      <c r="G12" s="26">
        <f>'RMU-IO'!G12+'RMU-ost'!G12</f>
        <v>0</v>
      </c>
      <c r="H12" s="64">
        <f t="shared" si="2"/>
        <v>0</v>
      </c>
      <c r="I12" s="51">
        <f>'RMU-IO'!I12+'RMU-ost'!I12</f>
        <v>680682</v>
      </c>
      <c r="J12" s="25">
        <f>'RMU-IO'!J12+'RMU-ost'!J12</f>
        <v>0</v>
      </c>
      <c r="K12" s="26">
        <f>'RMU-IO'!K12+'RMU-ost'!K12</f>
        <v>0</v>
      </c>
      <c r="L12" s="88">
        <f t="shared" si="3"/>
        <v>680682</v>
      </c>
    </row>
    <row r="13" spans="1:12" s="20" customFormat="1" ht="15" customHeight="1">
      <c r="A13" s="87">
        <v>6</v>
      </c>
      <c r="B13" s="19"/>
      <c r="C13" s="18" t="s">
        <v>8</v>
      </c>
      <c r="D13" s="109">
        <f t="shared" si="1"/>
        <v>0</v>
      </c>
      <c r="E13" s="52">
        <f>'RMU-IO'!E13+'RMU-ost'!E13</f>
        <v>0</v>
      </c>
      <c r="F13" s="49">
        <f>'RMU-IO'!F13+'RMU-ost'!F13</f>
        <v>0</v>
      </c>
      <c r="G13" s="50">
        <f>'RMU-IO'!G13+'RMU-ost'!G13</f>
        <v>0</v>
      </c>
      <c r="H13" s="65">
        <f t="shared" si="2"/>
        <v>0</v>
      </c>
      <c r="I13" s="52">
        <f>'RMU-IO'!I13+'RMU-ost'!I13</f>
        <v>0</v>
      </c>
      <c r="J13" s="49">
        <f>'RMU-IO'!J13+'RMU-ost'!J13</f>
        <v>0</v>
      </c>
      <c r="K13" s="50">
        <f>'RMU-IO'!K13+'RMU-ost'!K13</f>
        <v>0</v>
      </c>
      <c r="L13" s="89">
        <f t="shared" si="3"/>
        <v>0</v>
      </c>
    </row>
    <row r="14" spans="1:12" s="20" customFormat="1" ht="15" customHeight="1">
      <c r="A14" s="90">
        <v>7</v>
      </c>
      <c r="B14" s="44"/>
      <c r="C14" s="45" t="s">
        <v>9</v>
      </c>
      <c r="D14" s="110">
        <f t="shared" si="1"/>
        <v>0</v>
      </c>
      <c r="E14" s="53">
        <f>'RMU-IO'!E14+'RMU-ost'!E14</f>
        <v>0</v>
      </c>
      <c r="F14" s="46">
        <f>'RMU-IO'!F14+'RMU-ost'!F14</f>
        <v>0</v>
      </c>
      <c r="G14" s="47">
        <f>'RMU-IO'!G14+'RMU-ost'!G14</f>
        <v>0</v>
      </c>
      <c r="H14" s="66">
        <f t="shared" si="2"/>
        <v>0</v>
      </c>
      <c r="I14" s="53">
        <f>'RMU-IO'!I14+'RMU-ost'!I14</f>
        <v>0</v>
      </c>
      <c r="J14" s="46">
        <f>'RMU-IO'!J14+'RMU-ost'!J14</f>
        <v>0</v>
      </c>
      <c r="K14" s="47">
        <f>'RMU-IO'!K14+'RMU-ost'!K14</f>
        <v>0</v>
      </c>
      <c r="L14" s="91">
        <f t="shared" si="3"/>
        <v>0</v>
      </c>
    </row>
    <row r="15" spans="1:12" s="17" customFormat="1" ht="15" customHeight="1">
      <c r="A15" s="92">
        <v>8</v>
      </c>
      <c r="B15" s="21" t="s">
        <v>19</v>
      </c>
      <c r="C15" s="23"/>
      <c r="D15" s="111">
        <f t="shared" si="1"/>
        <v>99000</v>
      </c>
      <c r="E15" s="54">
        <f>'RMU-IO'!E15+'RMU-ost'!E15</f>
        <v>57000</v>
      </c>
      <c r="F15" s="27">
        <f>'RMU-IO'!F15+'RMU-ost'!F15</f>
        <v>22000</v>
      </c>
      <c r="G15" s="28">
        <f>'RMU-IO'!G15+'RMU-ost'!G15</f>
        <v>20000</v>
      </c>
      <c r="H15" s="67">
        <f t="shared" si="2"/>
        <v>99000</v>
      </c>
      <c r="I15" s="54">
        <f>'RMU-IO'!I15+'RMU-ost'!I15</f>
        <v>0</v>
      </c>
      <c r="J15" s="27">
        <f>'RMU-IO'!J15+'RMU-ost'!J15</f>
        <v>0</v>
      </c>
      <c r="K15" s="28">
        <f>'RMU-IO'!K15+'RMU-ost'!K15</f>
        <v>0</v>
      </c>
      <c r="L15" s="93">
        <f t="shared" si="3"/>
        <v>0</v>
      </c>
    </row>
    <row r="16" spans="1:12" s="17" customFormat="1" ht="15" customHeight="1">
      <c r="A16" s="92">
        <v>9</v>
      </c>
      <c r="B16" s="21" t="s">
        <v>10</v>
      </c>
      <c r="C16" s="23"/>
      <c r="D16" s="111">
        <f t="shared" si="1"/>
        <v>0</v>
      </c>
      <c r="E16" s="54">
        <f>'RMU-IO'!E16+'RMU-ost'!E16</f>
        <v>0</v>
      </c>
      <c r="F16" s="27">
        <f>'RMU-IO'!F16+'RMU-ost'!F16</f>
        <v>0</v>
      </c>
      <c r="G16" s="28">
        <f>'RMU-IO'!G16+'RMU-ost'!G16</f>
        <v>0</v>
      </c>
      <c r="H16" s="67">
        <f t="shared" si="2"/>
        <v>0</v>
      </c>
      <c r="I16" s="54">
        <f>'RMU-IO'!I16+'RMU-ost'!I16</f>
        <v>0</v>
      </c>
      <c r="J16" s="27">
        <f>'RMU-IO'!J16+'RMU-ost'!J16</f>
        <v>0</v>
      </c>
      <c r="K16" s="28">
        <f>'RMU-IO'!K16+'RMU-ost'!K16</f>
        <v>0</v>
      </c>
      <c r="L16" s="93">
        <f t="shared" si="3"/>
        <v>0</v>
      </c>
    </row>
    <row r="17" spans="1:13" s="17" customFormat="1" ht="15" customHeight="1">
      <c r="A17" s="85">
        <v>10</v>
      </c>
      <c r="B17" s="22" t="s">
        <v>11</v>
      </c>
      <c r="C17" s="22"/>
      <c r="D17" s="111">
        <f t="shared" si="1"/>
        <v>0</v>
      </c>
      <c r="E17" s="55">
        <f>'RMU-IO'!E17+'RMU-ost'!E17</f>
        <v>0</v>
      </c>
      <c r="F17" s="29">
        <f>'RMU-IO'!F17+'RMU-ost'!F17</f>
        <v>0</v>
      </c>
      <c r="G17" s="30">
        <f>'RMU-IO'!G17+'RMU-ost'!G17</f>
        <v>0</v>
      </c>
      <c r="H17" s="68">
        <f t="shared" si="2"/>
        <v>0</v>
      </c>
      <c r="I17" s="55">
        <f>'RMU-IO'!I17+'RMU-ost'!I17</f>
        <v>0</v>
      </c>
      <c r="J17" s="29">
        <f>'RMU-IO'!J17+'RMU-ost'!J17</f>
        <v>0</v>
      </c>
      <c r="K17" s="30">
        <f>'RMU-IO'!K17+'RMU-ost'!K17</f>
        <v>0</v>
      </c>
      <c r="L17" s="94">
        <f t="shared" si="3"/>
        <v>0</v>
      </c>
      <c r="M17" s="43"/>
    </row>
    <row r="18" spans="1:12" s="17" customFormat="1" ht="15" customHeight="1">
      <c r="A18" s="92">
        <v>11</v>
      </c>
      <c r="B18" s="23" t="s">
        <v>17</v>
      </c>
      <c r="C18" s="23"/>
      <c r="D18" s="112">
        <f t="shared" si="1"/>
        <v>14470</v>
      </c>
      <c r="E18" s="55">
        <f>'RMU-IO'!E18+'RMU-ost'!E18</f>
        <v>3000</v>
      </c>
      <c r="F18" s="29">
        <f>'RMU-IO'!F18+'RMU-ost'!F18</f>
        <v>0</v>
      </c>
      <c r="G18" s="30">
        <f>'RMU-IO'!G18+'RMU-ost'!G18</f>
        <v>0</v>
      </c>
      <c r="H18" s="68">
        <f t="shared" si="2"/>
        <v>3000</v>
      </c>
      <c r="I18" s="55">
        <f>'RMU-IO'!I18+'RMU-ost'!I18</f>
        <v>11470</v>
      </c>
      <c r="J18" s="29">
        <f>'RMU-IO'!J18+'RMU-ost'!J18</f>
        <v>0</v>
      </c>
      <c r="K18" s="30">
        <f>'RMU-IO'!K18+'RMU-ost'!K18</f>
        <v>0</v>
      </c>
      <c r="L18" s="94">
        <f t="shared" si="3"/>
        <v>11470</v>
      </c>
    </row>
    <row r="19" spans="1:12" s="17" customFormat="1" ht="15" customHeight="1">
      <c r="A19" s="92">
        <v>12</v>
      </c>
      <c r="B19" s="23" t="s">
        <v>12</v>
      </c>
      <c r="C19" s="23"/>
      <c r="D19" s="112">
        <f t="shared" si="1"/>
        <v>818918</v>
      </c>
      <c r="E19" s="55">
        <f>'RMU-IO'!E19+'RMU-ost'!E19</f>
        <v>0</v>
      </c>
      <c r="F19" s="29">
        <f>'RMU-IO'!F19+'RMU-ost'!F19</f>
        <v>0</v>
      </c>
      <c r="G19" s="30">
        <f>'RMU-IO'!G19+'RMU-ost'!G19</f>
        <v>0</v>
      </c>
      <c r="H19" s="68">
        <f t="shared" si="2"/>
        <v>0</v>
      </c>
      <c r="I19" s="55">
        <f>'RMU-IO'!I19+'RMU-ost'!I19</f>
        <v>818918</v>
      </c>
      <c r="J19" s="29">
        <f>'RMU-IO'!J19+'RMU-ost'!J19</f>
        <v>0</v>
      </c>
      <c r="K19" s="30">
        <f>'RMU-IO'!K19+'RMU-ost'!K19</f>
        <v>0</v>
      </c>
      <c r="L19" s="94">
        <f t="shared" si="3"/>
        <v>818918</v>
      </c>
    </row>
    <row r="20" spans="1:12" s="17" customFormat="1" ht="15" customHeight="1" thickBot="1">
      <c r="A20" s="95">
        <v>13</v>
      </c>
      <c r="B20" s="96" t="s">
        <v>16</v>
      </c>
      <c r="C20" s="96"/>
      <c r="D20" s="113">
        <f t="shared" si="1"/>
        <v>0</v>
      </c>
      <c r="E20" s="97">
        <f>'RMU-IO'!E20+'RMU-ost'!E20</f>
        <v>0</v>
      </c>
      <c r="F20" s="98">
        <f>'RMU-IO'!F20+'RMU-ost'!F20</f>
        <v>0</v>
      </c>
      <c r="G20" s="99">
        <f>'RMU-IO'!G20+'RMU-ost'!G20</f>
        <v>0</v>
      </c>
      <c r="H20" s="100">
        <f t="shared" si="2"/>
        <v>0</v>
      </c>
      <c r="I20" s="97">
        <f>'RMU-IO'!I20+'RMU-ost'!I20</f>
        <v>0</v>
      </c>
      <c r="J20" s="98">
        <f>'RMU-IO'!J20+'RMU-ost'!J20</f>
        <v>0</v>
      </c>
      <c r="K20" s="99">
        <f>'RMU-IO'!K20+'RMU-ost'!K20</f>
        <v>0</v>
      </c>
      <c r="L20" s="101">
        <f t="shared" si="3"/>
        <v>0</v>
      </c>
    </row>
    <row r="21" spans="1:12" s="1" customFormat="1" ht="12.75">
      <c r="A21" s="24" t="s">
        <v>32</v>
      </c>
      <c r="B21" s="24" t="s">
        <v>31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s="1" customFormat="1" ht="12.75">
      <c r="A22" s="24" t="s">
        <v>15</v>
      </c>
      <c r="B22" s="24" t="s">
        <v>117</v>
      </c>
      <c r="C22" s="24"/>
      <c r="D22" s="24"/>
      <c r="E22" s="352">
        <f>E23+E24</f>
        <v>57043</v>
      </c>
      <c r="F22" s="24"/>
      <c r="G22" s="24"/>
      <c r="H22" s="24"/>
      <c r="I22" s="24"/>
      <c r="J22" s="24"/>
      <c r="K22" s="24"/>
      <c r="L22" s="24"/>
    </row>
    <row r="23" spans="1:12" s="1" customFormat="1" ht="12.75">
      <c r="A23" s="2"/>
      <c r="B23" s="2" t="s">
        <v>115</v>
      </c>
      <c r="C23" s="2"/>
      <c r="D23" s="176"/>
      <c r="E23" s="179">
        <f>'RMU-IO'!E23+'RMU-ost'!E23</f>
        <v>13962</v>
      </c>
      <c r="F23" s="24"/>
      <c r="G23" s="24"/>
      <c r="H23" s="24"/>
      <c r="I23" s="24"/>
      <c r="J23" s="24"/>
      <c r="K23" s="24"/>
      <c r="L23" s="24"/>
    </row>
    <row r="24" spans="1:12" s="1" customFormat="1" ht="12.75">
      <c r="A24" s="2"/>
      <c r="B24" s="2" t="s">
        <v>116</v>
      </c>
      <c r="C24" s="2"/>
      <c r="D24" s="176"/>
      <c r="E24" s="354">
        <f>'RMU-IO'!E24+'RMU-ost'!E24</f>
        <v>43081</v>
      </c>
      <c r="F24" s="24" t="s">
        <v>109</v>
      </c>
      <c r="G24" s="24"/>
      <c r="H24" s="24"/>
      <c r="I24" s="24"/>
      <c r="J24" s="24"/>
      <c r="K24" s="24"/>
      <c r="L24" s="24"/>
    </row>
    <row r="25" spans="1:12" s="1" customFormat="1" ht="12.75">
      <c r="A25" s="24" t="s">
        <v>33</v>
      </c>
      <c r="B25" s="24"/>
      <c r="C25" s="24"/>
      <c r="D25" s="24"/>
      <c r="E25" s="2"/>
      <c r="F25" s="2"/>
      <c r="G25" s="2"/>
      <c r="H25" s="2"/>
      <c r="I25" s="2"/>
      <c r="J25" s="2"/>
      <c r="K25" s="2"/>
      <c r="L25" s="2"/>
    </row>
    <row r="26" spans="1:12" s="1" customFormat="1" ht="12.75">
      <c r="A26"/>
      <c r="B26"/>
      <c r="C26"/>
      <c r="D26"/>
      <c r="E26" s="2"/>
      <c r="F26" s="2"/>
      <c r="G26" s="2"/>
      <c r="H26" s="2"/>
      <c r="I26" s="2"/>
      <c r="J26" s="2"/>
      <c r="K26" s="2"/>
      <c r="L26" s="2"/>
    </row>
    <row r="27" spans="4:12" s="1" customFormat="1" ht="12.75">
      <c r="D27" s="2"/>
      <c r="E27" s="2"/>
      <c r="F27" s="2"/>
      <c r="G27" s="2"/>
      <c r="H27" s="2"/>
      <c r="I27" s="2"/>
      <c r="J27" s="2"/>
      <c r="K27" s="2"/>
      <c r="L27" s="2"/>
    </row>
    <row r="28" spans="4:12" s="1" customFormat="1" ht="12.75">
      <c r="D28" s="2"/>
      <c r="E28" s="2"/>
      <c r="F28" s="2"/>
      <c r="G28" s="2"/>
      <c r="H28" s="2"/>
      <c r="I28" s="2"/>
      <c r="J28" s="2"/>
      <c r="K28" s="2"/>
      <c r="L28" s="2"/>
    </row>
    <row r="29" spans="4:12" s="1" customFormat="1" ht="12.75">
      <c r="D29" s="2"/>
      <c r="E29" s="2"/>
      <c r="F29" s="2"/>
      <c r="G29" s="2"/>
      <c r="H29" s="2"/>
      <c r="I29" s="2"/>
      <c r="J29" s="2"/>
      <c r="K29" s="2"/>
      <c r="L29" s="2"/>
    </row>
  </sheetData>
  <mergeCells count="4">
    <mergeCell ref="D3:L3"/>
    <mergeCell ref="B4:C5"/>
    <mergeCell ref="E4:H4"/>
    <mergeCell ref="I4:L4"/>
  </mergeCells>
  <printOptions horizontalCentered="1"/>
  <pageMargins left="0.4" right="0.31496062992125984" top="0.48" bottom="0.24" header="0.1968503937007874" footer="0.16"/>
  <pageSetup horizontalDpi="600" verticalDpi="600" orientation="landscape" paperSize="9" scale="85" r:id="rId1"/>
  <headerFooter alignWithMargins="0">
    <oddHeader>&amp;L&amp;"Arial CE,kurzíva\&amp;11Osnova rozpočtu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9">
    <tabColor indexed="34"/>
  </sheetPr>
  <dimension ref="A2:M29"/>
  <sheetViews>
    <sheetView workbookViewId="0" topLeftCell="A1">
      <selection activeCell="M1" sqref="M1:M16384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9.875" style="0" customWidth="1"/>
    <col min="5" max="5" width="9.00390625" style="0" customWidth="1"/>
    <col min="6" max="6" width="9.25390625" style="31" customWidth="1"/>
    <col min="7" max="7" width="7.25390625" style="31" customWidth="1"/>
    <col min="8" max="8" width="8.625" style="31" customWidth="1"/>
    <col min="9" max="9" width="9.25390625" style="31" customWidth="1"/>
    <col min="10" max="10" width="9.00390625" style="31" customWidth="1"/>
    <col min="11" max="11" width="7.875" style="31" customWidth="1"/>
    <col min="12" max="12" width="8.625" style="31" customWidth="1"/>
    <col min="13" max="13" width="7.25390625" style="418" customWidth="1"/>
    <col min="14" max="16" width="10.875" style="33" customWidth="1"/>
  </cols>
  <sheetData>
    <row r="2" ht="13.5" thickBot="1">
      <c r="L2" s="56" t="s">
        <v>14</v>
      </c>
    </row>
    <row r="3" spans="1:12" ht="18.75" customHeight="1">
      <c r="A3" s="75"/>
      <c r="B3" s="76"/>
      <c r="C3" s="102"/>
      <c r="D3" s="437" t="s">
        <v>24</v>
      </c>
      <c r="E3" s="438"/>
      <c r="F3" s="438"/>
      <c r="G3" s="438"/>
      <c r="H3" s="438"/>
      <c r="I3" s="438"/>
      <c r="J3" s="438"/>
      <c r="K3" s="438"/>
      <c r="L3" s="439"/>
    </row>
    <row r="4" spans="1:13" s="1" customFormat="1" ht="12.75">
      <c r="A4" s="77"/>
      <c r="B4" s="440" t="s">
        <v>114</v>
      </c>
      <c r="C4" s="441"/>
      <c r="D4" s="103"/>
      <c r="E4" s="443" t="s">
        <v>22</v>
      </c>
      <c r="F4" s="444"/>
      <c r="G4" s="444"/>
      <c r="H4" s="445"/>
      <c r="I4" s="443" t="s">
        <v>23</v>
      </c>
      <c r="J4" s="444"/>
      <c r="K4" s="444"/>
      <c r="L4" s="446"/>
      <c r="M4" s="425"/>
    </row>
    <row r="5" spans="1:13" s="1" customFormat="1" ht="12.75">
      <c r="A5" s="77"/>
      <c r="B5" s="442"/>
      <c r="C5" s="441"/>
      <c r="D5" s="103" t="s">
        <v>0</v>
      </c>
      <c r="E5" s="3"/>
      <c r="F5" s="4" t="s">
        <v>1</v>
      </c>
      <c r="G5" s="5"/>
      <c r="H5" s="70" t="s">
        <v>21</v>
      </c>
      <c r="I5" s="3"/>
      <c r="J5" s="4" t="s">
        <v>1</v>
      </c>
      <c r="K5" s="5"/>
      <c r="L5" s="78" t="s">
        <v>21</v>
      </c>
      <c r="M5" s="425"/>
    </row>
    <row r="6" spans="1:13" s="1" customFormat="1" ht="12.75">
      <c r="A6" s="79"/>
      <c r="B6" s="69" t="s">
        <v>2</v>
      </c>
      <c r="C6" s="6" t="s">
        <v>77</v>
      </c>
      <c r="D6" s="104" t="s">
        <v>27</v>
      </c>
      <c r="E6" s="7" t="s">
        <v>3</v>
      </c>
      <c r="F6" s="8" t="s">
        <v>4</v>
      </c>
      <c r="G6" s="9" t="s">
        <v>5</v>
      </c>
      <c r="H6" s="61" t="s">
        <v>25</v>
      </c>
      <c r="I6" s="7" t="s">
        <v>3</v>
      </c>
      <c r="J6" s="8" t="s">
        <v>4</v>
      </c>
      <c r="K6" s="9" t="s">
        <v>5</v>
      </c>
      <c r="L6" s="80" t="s">
        <v>26</v>
      </c>
      <c r="M6" s="425"/>
    </row>
    <row r="7" spans="1:13" s="14" customFormat="1" ht="12.75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  <c r="M7" s="426"/>
    </row>
    <row r="8" spans="1:13" s="16" customFormat="1" ht="19.5" customHeight="1">
      <c r="A8" s="83">
        <v>1</v>
      </c>
      <c r="B8" s="15" t="s">
        <v>29</v>
      </c>
      <c r="C8" s="15"/>
      <c r="D8" s="106">
        <f aca="true" t="shared" si="0" ref="D8:L8">SUM(D15:D20)+D9</f>
        <v>11900</v>
      </c>
      <c r="E8" s="72">
        <f t="shared" si="0"/>
        <v>3000</v>
      </c>
      <c r="F8" s="73">
        <f t="shared" si="0"/>
        <v>8900</v>
      </c>
      <c r="G8" s="74">
        <f t="shared" si="0"/>
        <v>0</v>
      </c>
      <c r="H8" s="71">
        <f t="shared" si="0"/>
        <v>11900</v>
      </c>
      <c r="I8" s="72">
        <f t="shared" si="0"/>
        <v>0</v>
      </c>
      <c r="J8" s="73">
        <f t="shared" si="0"/>
        <v>0</v>
      </c>
      <c r="K8" s="74">
        <f t="shared" si="0"/>
        <v>0</v>
      </c>
      <c r="L8" s="84">
        <f t="shared" si="0"/>
        <v>0</v>
      </c>
      <c r="M8" s="427"/>
    </row>
    <row r="9" spans="1:13" s="17" customFormat="1" ht="15" customHeight="1">
      <c r="A9" s="85">
        <v>2</v>
      </c>
      <c r="B9" s="22" t="s">
        <v>28</v>
      </c>
      <c r="C9" s="48"/>
      <c r="D9" s="107">
        <f aca="true" t="shared" si="1" ref="D9:D20">H9+L9</f>
        <v>8900</v>
      </c>
      <c r="E9" s="58">
        <f>SUM(E10:E14)</f>
        <v>0</v>
      </c>
      <c r="F9" s="59">
        <f>SUM(F10:F14)</f>
        <v>8900</v>
      </c>
      <c r="G9" s="60">
        <f>SUM(G10:G14)</f>
        <v>0</v>
      </c>
      <c r="H9" s="63">
        <f aca="true" t="shared" si="2" ref="H9:H20">SUM(E9:G9)</f>
        <v>8900</v>
      </c>
      <c r="I9" s="58">
        <v>0</v>
      </c>
      <c r="J9" s="59">
        <v>0</v>
      </c>
      <c r="K9" s="60">
        <f>SUM(K10:K14)</f>
        <v>0</v>
      </c>
      <c r="L9" s="86">
        <f aca="true" t="shared" si="3" ref="L9:L20">SUM(I9:K9)</f>
        <v>0</v>
      </c>
      <c r="M9" s="428"/>
    </row>
    <row r="10" spans="1:13" s="20" customFormat="1" ht="15" customHeight="1">
      <c r="A10" s="87">
        <v>3</v>
      </c>
      <c r="B10" s="19"/>
      <c r="C10" s="18" t="s">
        <v>6</v>
      </c>
      <c r="D10" s="108">
        <f t="shared" si="1"/>
        <v>0</v>
      </c>
      <c r="E10" s="51">
        <v>0</v>
      </c>
      <c r="F10" s="25"/>
      <c r="G10" s="26">
        <v>0</v>
      </c>
      <c r="H10" s="64">
        <f t="shared" si="2"/>
        <v>0</v>
      </c>
      <c r="I10" s="51">
        <v>0</v>
      </c>
      <c r="J10" s="25">
        <v>0</v>
      </c>
      <c r="K10" s="26">
        <v>0</v>
      </c>
      <c r="L10" s="88">
        <f t="shared" si="3"/>
        <v>0</v>
      </c>
      <c r="M10" s="429"/>
    </row>
    <row r="11" spans="1:13" s="20" customFormat="1" ht="15" customHeight="1">
      <c r="A11" s="87">
        <v>4</v>
      </c>
      <c r="B11" s="19"/>
      <c r="C11" s="18" t="s">
        <v>7</v>
      </c>
      <c r="D11" s="109">
        <f t="shared" si="1"/>
        <v>8900</v>
      </c>
      <c r="E11" s="51">
        <v>0</v>
      </c>
      <c r="F11" s="25">
        <f>5950+200+2750</f>
        <v>8900</v>
      </c>
      <c r="G11" s="195"/>
      <c r="H11" s="64">
        <f t="shared" si="2"/>
        <v>8900</v>
      </c>
      <c r="I11" s="51">
        <v>0</v>
      </c>
      <c r="J11" s="25">
        <v>0</v>
      </c>
      <c r="K11" s="26">
        <v>0</v>
      </c>
      <c r="L11" s="88">
        <f t="shared" si="3"/>
        <v>0</v>
      </c>
      <c r="M11" s="429">
        <v>8900</v>
      </c>
    </row>
    <row r="12" spans="1:13" s="20" customFormat="1" ht="15" customHeight="1">
      <c r="A12" s="87">
        <v>5</v>
      </c>
      <c r="B12" s="19"/>
      <c r="C12" s="18" t="s">
        <v>18</v>
      </c>
      <c r="D12" s="109">
        <f t="shared" si="1"/>
        <v>0</v>
      </c>
      <c r="E12" s="51">
        <v>0</v>
      </c>
      <c r="F12" s="25"/>
      <c r="G12" s="26">
        <v>0</v>
      </c>
      <c r="H12" s="64">
        <f t="shared" si="2"/>
        <v>0</v>
      </c>
      <c r="I12" s="51">
        <v>0</v>
      </c>
      <c r="J12" s="25">
        <v>0</v>
      </c>
      <c r="K12" s="26">
        <v>0</v>
      </c>
      <c r="L12" s="88">
        <f t="shared" si="3"/>
        <v>0</v>
      </c>
      <c r="M12" s="429"/>
    </row>
    <row r="13" spans="1:13" s="20" customFormat="1" ht="15" customHeight="1">
      <c r="A13" s="87">
        <v>6</v>
      </c>
      <c r="B13" s="19"/>
      <c r="C13" s="18" t="s">
        <v>8</v>
      </c>
      <c r="D13" s="109">
        <f t="shared" si="1"/>
        <v>0</v>
      </c>
      <c r="E13" s="52">
        <v>0</v>
      </c>
      <c r="F13" s="49"/>
      <c r="G13" s="50">
        <v>0</v>
      </c>
      <c r="H13" s="65">
        <f t="shared" si="2"/>
        <v>0</v>
      </c>
      <c r="I13" s="52">
        <v>0</v>
      </c>
      <c r="J13" s="49">
        <v>0</v>
      </c>
      <c r="K13" s="50">
        <v>0</v>
      </c>
      <c r="L13" s="89">
        <f t="shared" si="3"/>
        <v>0</v>
      </c>
      <c r="M13" s="429"/>
    </row>
    <row r="14" spans="1:13" s="20" customFormat="1" ht="15" customHeight="1">
      <c r="A14" s="90">
        <v>7</v>
      </c>
      <c r="B14" s="44"/>
      <c r="C14" s="45" t="s">
        <v>9</v>
      </c>
      <c r="D14" s="110">
        <f t="shared" si="1"/>
        <v>0</v>
      </c>
      <c r="E14" s="53">
        <v>0</v>
      </c>
      <c r="F14" s="46">
        <v>0</v>
      </c>
      <c r="G14" s="47">
        <v>0</v>
      </c>
      <c r="H14" s="66">
        <f t="shared" si="2"/>
        <v>0</v>
      </c>
      <c r="I14" s="53">
        <v>0</v>
      </c>
      <c r="J14" s="46">
        <v>0</v>
      </c>
      <c r="K14" s="47">
        <v>0</v>
      </c>
      <c r="L14" s="91">
        <f t="shared" si="3"/>
        <v>0</v>
      </c>
      <c r="M14" s="429"/>
    </row>
    <row r="15" spans="1:13" s="17" customFormat="1" ht="15" customHeight="1">
      <c r="A15" s="92">
        <v>8</v>
      </c>
      <c r="B15" s="21" t="s">
        <v>19</v>
      </c>
      <c r="C15" s="23"/>
      <c r="D15" s="111">
        <f t="shared" si="1"/>
        <v>0</v>
      </c>
      <c r="E15" s="54">
        <v>0</v>
      </c>
      <c r="F15" s="27"/>
      <c r="G15" s="28">
        <v>0</v>
      </c>
      <c r="H15" s="67">
        <f t="shared" si="2"/>
        <v>0</v>
      </c>
      <c r="I15" s="54">
        <v>0</v>
      </c>
      <c r="J15" s="27">
        <v>0</v>
      </c>
      <c r="K15" s="28">
        <v>0</v>
      </c>
      <c r="L15" s="93">
        <f t="shared" si="3"/>
        <v>0</v>
      </c>
      <c r="M15" s="428"/>
    </row>
    <row r="16" spans="1:13" s="17" customFormat="1" ht="15" customHeight="1">
      <c r="A16" s="92">
        <v>9</v>
      </c>
      <c r="B16" s="21" t="s">
        <v>10</v>
      </c>
      <c r="C16" s="23"/>
      <c r="D16" s="111">
        <f t="shared" si="1"/>
        <v>0</v>
      </c>
      <c r="E16" s="54">
        <v>0</v>
      </c>
      <c r="F16" s="27"/>
      <c r="G16" s="28">
        <v>0</v>
      </c>
      <c r="H16" s="67">
        <f t="shared" si="2"/>
        <v>0</v>
      </c>
      <c r="I16" s="54">
        <v>0</v>
      </c>
      <c r="J16" s="27">
        <v>0</v>
      </c>
      <c r="K16" s="28">
        <v>0</v>
      </c>
      <c r="L16" s="93">
        <f t="shared" si="3"/>
        <v>0</v>
      </c>
      <c r="M16" s="428"/>
    </row>
    <row r="17" spans="1:13" s="17" customFormat="1" ht="15" customHeight="1">
      <c r="A17" s="85">
        <v>10</v>
      </c>
      <c r="B17" s="22" t="s">
        <v>11</v>
      </c>
      <c r="C17" s="22"/>
      <c r="D17" s="111">
        <f t="shared" si="1"/>
        <v>0</v>
      </c>
      <c r="E17" s="55">
        <v>0</v>
      </c>
      <c r="F17" s="29"/>
      <c r="G17" s="30">
        <v>0</v>
      </c>
      <c r="H17" s="68">
        <f t="shared" si="2"/>
        <v>0</v>
      </c>
      <c r="I17" s="55">
        <v>0</v>
      </c>
      <c r="J17" s="29">
        <v>0</v>
      </c>
      <c r="K17" s="30">
        <v>0</v>
      </c>
      <c r="L17" s="94">
        <f t="shared" si="3"/>
        <v>0</v>
      </c>
      <c r="M17" s="413"/>
    </row>
    <row r="18" spans="1:13" s="17" customFormat="1" ht="15" customHeight="1">
      <c r="A18" s="92">
        <v>11</v>
      </c>
      <c r="B18" s="23" t="s">
        <v>17</v>
      </c>
      <c r="C18" s="23"/>
      <c r="D18" s="112">
        <f t="shared" si="1"/>
        <v>3000</v>
      </c>
      <c r="E18" s="356">
        <v>3000</v>
      </c>
      <c r="F18" s="29"/>
      <c r="G18" s="30">
        <v>0</v>
      </c>
      <c r="H18" s="68">
        <f t="shared" si="2"/>
        <v>3000</v>
      </c>
      <c r="I18" s="55">
        <v>0</v>
      </c>
      <c r="J18" s="29">
        <v>0</v>
      </c>
      <c r="K18" s="30">
        <v>0</v>
      </c>
      <c r="L18" s="94">
        <f t="shared" si="3"/>
        <v>0</v>
      </c>
      <c r="M18" s="428"/>
    </row>
    <row r="19" spans="1:13" s="17" customFormat="1" ht="15" customHeight="1">
      <c r="A19" s="92">
        <v>12</v>
      </c>
      <c r="B19" s="23" t="s">
        <v>12</v>
      </c>
      <c r="C19" s="23"/>
      <c r="D19" s="112">
        <f t="shared" si="1"/>
        <v>0</v>
      </c>
      <c r="E19" s="55"/>
      <c r="F19" s="29"/>
      <c r="G19" s="30"/>
      <c r="H19" s="68">
        <f t="shared" si="2"/>
        <v>0</v>
      </c>
      <c r="I19" s="55">
        <v>0</v>
      </c>
      <c r="J19" s="29">
        <v>0</v>
      </c>
      <c r="K19" s="30">
        <v>0</v>
      </c>
      <c r="L19" s="94">
        <f t="shared" si="3"/>
        <v>0</v>
      </c>
      <c r="M19" s="428"/>
    </row>
    <row r="20" spans="1:13" s="17" customFormat="1" ht="15" customHeight="1" thickBot="1">
      <c r="A20" s="95">
        <v>13</v>
      </c>
      <c r="B20" s="96" t="s">
        <v>16</v>
      </c>
      <c r="C20" s="96"/>
      <c r="D20" s="113">
        <f t="shared" si="1"/>
        <v>0</v>
      </c>
      <c r="E20" s="97">
        <v>0</v>
      </c>
      <c r="F20" s="98">
        <v>0</v>
      </c>
      <c r="G20" s="99">
        <v>0</v>
      </c>
      <c r="H20" s="100">
        <f t="shared" si="2"/>
        <v>0</v>
      </c>
      <c r="I20" s="97">
        <v>0</v>
      </c>
      <c r="J20" s="98">
        <v>0</v>
      </c>
      <c r="K20" s="99">
        <v>0</v>
      </c>
      <c r="L20" s="101">
        <f t="shared" si="3"/>
        <v>0</v>
      </c>
      <c r="M20" s="428"/>
    </row>
    <row r="21" spans="1:13" s="1" customFormat="1" ht="12.75">
      <c r="A21" s="24" t="s">
        <v>32</v>
      </c>
      <c r="B21" s="24" t="s">
        <v>31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425"/>
    </row>
    <row r="22" spans="1:13" s="1" customFormat="1" ht="12.75">
      <c r="A22" s="24" t="s">
        <v>15</v>
      </c>
      <c r="B22" s="24" t="s">
        <v>117</v>
      </c>
      <c r="C22" s="24"/>
      <c r="D22" s="24"/>
      <c r="E22" s="352">
        <f>E23+E24</f>
        <v>13962</v>
      </c>
      <c r="F22" s="24"/>
      <c r="G22" s="24"/>
      <c r="H22" s="24"/>
      <c r="I22" s="24"/>
      <c r="J22" s="24"/>
      <c r="K22" s="24"/>
      <c r="L22" s="24"/>
      <c r="M22" s="425"/>
    </row>
    <row r="23" spans="1:13" s="1" customFormat="1" ht="12.75">
      <c r="A23" s="2"/>
      <c r="B23" s="2" t="s">
        <v>115</v>
      </c>
      <c r="C23" s="2"/>
      <c r="D23" s="177"/>
      <c r="E23" s="179">
        <v>13962</v>
      </c>
      <c r="F23" s="119" t="s">
        <v>79</v>
      </c>
      <c r="G23" s="24"/>
      <c r="H23" s="24"/>
      <c r="I23" s="24"/>
      <c r="J23" s="24"/>
      <c r="K23" s="24"/>
      <c r="L23" s="24"/>
      <c r="M23" s="425"/>
    </row>
    <row r="24" spans="1:13" s="1" customFormat="1" ht="12.75">
      <c r="A24" s="2"/>
      <c r="B24" s="2" t="s">
        <v>123</v>
      </c>
      <c r="C24" s="2"/>
      <c r="D24" s="353"/>
      <c r="E24" s="354"/>
      <c r="F24" s="24"/>
      <c r="G24" s="24"/>
      <c r="H24" s="24"/>
      <c r="I24" s="24"/>
      <c r="J24" s="24"/>
      <c r="K24" s="24"/>
      <c r="L24" s="24"/>
      <c r="M24" s="425"/>
    </row>
    <row r="25" spans="1:13" s="1" customFormat="1" ht="12.75">
      <c r="A25" s="24" t="s">
        <v>33</v>
      </c>
      <c r="B25" s="24"/>
      <c r="C25" s="24"/>
      <c r="E25" s="116"/>
      <c r="G25" s="2"/>
      <c r="H25" s="2"/>
      <c r="I25" s="2"/>
      <c r="J25" s="2"/>
      <c r="K25" s="2"/>
      <c r="L25" s="2"/>
      <c r="M25" s="425"/>
    </row>
    <row r="26" spans="1:13" s="1" customFormat="1" ht="12.75">
      <c r="A26"/>
      <c r="B26"/>
      <c r="C26"/>
      <c r="D26"/>
      <c r="E26" s="2"/>
      <c r="F26" s="2"/>
      <c r="G26" s="2"/>
      <c r="H26" s="2"/>
      <c r="I26" s="2"/>
      <c r="J26" s="2"/>
      <c r="K26" s="2"/>
      <c r="L26" s="2"/>
      <c r="M26" s="425"/>
    </row>
    <row r="27" spans="4:13" s="1" customFormat="1" ht="12.75">
      <c r="D27" s="2"/>
      <c r="E27" s="2"/>
      <c r="F27" s="2"/>
      <c r="G27" s="2"/>
      <c r="H27" s="2"/>
      <c r="I27" s="2"/>
      <c r="J27" s="2"/>
      <c r="K27" s="2"/>
      <c r="L27" s="2"/>
      <c r="M27" s="425"/>
    </row>
    <row r="28" spans="4:13" s="1" customFormat="1" ht="12.75">
      <c r="D28" s="2"/>
      <c r="E28" s="2"/>
      <c r="F28" s="2"/>
      <c r="G28" s="2"/>
      <c r="H28" s="2"/>
      <c r="I28" s="2"/>
      <c r="J28" s="2"/>
      <c r="K28" s="2"/>
      <c r="L28" s="2"/>
      <c r="M28" s="425"/>
    </row>
    <row r="29" spans="4:13" s="1" customFormat="1" ht="12.75">
      <c r="D29" s="2"/>
      <c r="E29" s="2"/>
      <c r="F29" s="2"/>
      <c r="G29" s="2"/>
      <c r="H29" s="2"/>
      <c r="I29" s="2"/>
      <c r="J29" s="2"/>
      <c r="K29" s="2"/>
      <c r="L29" s="2"/>
      <c r="M29" s="425"/>
    </row>
  </sheetData>
  <mergeCells count="4">
    <mergeCell ref="D3:L3"/>
    <mergeCell ref="B4:C5"/>
    <mergeCell ref="E4:H4"/>
    <mergeCell ref="I4:L4"/>
  </mergeCells>
  <printOptions horizontalCentered="1"/>
  <pageMargins left="0.4" right="0.31496062992125984" top="0.48" bottom="0.24" header="0.1968503937007874" footer="0.16"/>
  <pageSetup horizontalDpi="600" verticalDpi="600" orientation="landscape" paperSize="9" scale="85" r:id="rId1"/>
  <headerFooter alignWithMargins="0">
    <oddHeader>&amp;L&amp;"Arial CE,kurzíva\&amp;11Osnova rozpočtu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3">
      <selection activeCell="C28" sqref="C28"/>
    </sheetView>
  </sheetViews>
  <sheetFormatPr defaultColWidth="9.00390625" defaultRowHeight="12.75"/>
  <cols>
    <col min="1" max="1" width="4.625" style="120" customWidth="1"/>
    <col min="2" max="2" width="9.125" style="120" customWidth="1"/>
    <col min="3" max="3" width="8.375" style="120" customWidth="1"/>
    <col min="4" max="4" width="10.00390625" style="120" customWidth="1"/>
    <col min="5" max="5" width="8.875" style="120" customWidth="1"/>
    <col min="6" max="6" width="7.75390625" style="120" customWidth="1"/>
    <col min="7" max="7" width="7.25390625" style="120" customWidth="1"/>
    <col min="8" max="8" width="9.375" style="120" customWidth="1"/>
    <col min="9" max="9" width="8.375" style="120" customWidth="1"/>
    <col min="10" max="10" width="6.125" style="120" customWidth="1"/>
    <col min="11" max="11" width="11.00390625" style="120" customWidth="1"/>
    <col min="12" max="16384" width="9.125" style="120" customWidth="1"/>
  </cols>
  <sheetData>
    <row r="1" ht="12.75">
      <c r="A1" s="120" t="s">
        <v>81</v>
      </c>
    </row>
    <row r="2" ht="12.75">
      <c r="A2" s="121" t="s">
        <v>118</v>
      </c>
    </row>
    <row r="4" spans="8:11" ht="12.75">
      <c r="H4" s="207" t="s">
        <v>290</v>
      </c>
      <c r="K4" s="122" t="s">
        <v>119</v>
      </c>
    </row>
    <row r="5" spans="1:11" ht="12.75" customHeight="1">
      <c r="A5" s="123"/>
      <c r="B5" s="124"/>
      <c r="C5" s="125"/>
      <c r="D5" s="125"/>
      <c r="E5" s="124"/>
      <c r="F5" s="447" t="s">
        <v>120</v>
      </c>
      <c r="G5" s="448"/>
      <c r="H5" s="448"/>
      <c r="I5" s="449"/>
      <c r="K5" s="450" t="s">
        <v>82</v>
      </c>
    </row>
    <row r="6" spans="1:11" ht="54" customHeight="1">
      <c r="A6" s="126" t="s">
        <v>51</v>
      </c>
      <c r="B6" s="127"/>
      <c r="C6" s="128" t="s">
        <v>121</v>
      </c>
      <c r="D6" s="128" t="s">
        <v>122</v>
      </c>
      <c r="E6" s="129" t="s">
        <v>286</v>
      </c>
      <c r="F6" s="384" t="s">
        <v>287</v>
      </c>
      <c r="G6" s="199" t="s">
        <v>111</v>
      </c>
      <c r="H6" s="130" t="s">
        <v>123</v>
      </c>
      <c r="I6" s="131" t="s">
        <v>124</v>
      </c>
      <c r="J6" s="132"/>
      <c r="K6" s="451"/>
    </row>
    <row r="7" spans="1:11" s="137" customFormat="1" ht="12.75">
      <c r="A7" s="133"/>
      <c r="B7" s="134"/>
      <c r="C7" s="135">
        <v>1</v>
      </c>
      <c r="D7" s="135">
        <v>2</v>
      </c>
      <c r="E7" s="134">
        <v>3</v>
      </c>
      <c r="F7" s="133">
        <v>4</v>
      </c>
      <c r="G7" s="200">
        <v>5</v>
      </c>
      <c r="H7" s="135">
        <v>6</v>
      </c>
      <c r="I7" s="136">
        <v>7</v>
      </c>
      <c r="K7" s="135">
        <v>8</v>
      </c>
    </row>
    <row r="8" spans="1:11" ht="15" customHeight="1">
      <c r="A8" s="138">
        <v>11</v>
      </c>
      <c r="B8" s="139" t="s">
        <v>52</v>
      </c>
      <c r="C8" s="140">
        <v>15568</v>
      </c>
      <c r="D8" s="140">
        <v>29383</v>
      </c>
      <c r="E8" s="141">
        <v>3559</v>
      </c>
      <c r="F8" s="141">
        <v>3559</v>
      </c>
      <c r="G8" s="201"/>
      <c r="H8" s="391">
        <v>9272</v>
      </c>
      <c r="I8" s="142">
        <f aca="true" t="shared" si="0" ref="I8:I28">SUM(F8:H8)</f>
        <v>12831</v>
      </c>
      <c r="J8" s="143"/>
      <c r="K8" s="140"/>
    </row>
    <row r="9" spans="1:11" ht="15" customHeight="1">
      <c r="A9" s="144">
        <v>21</v>
      </c>
      <c r="B9" s="145" t="s">
        <v>53</v>
      </c>
      <c r="C9" s="146">
        <v>2832</v>
      </c>
      <c r="D9" s="146">
        <v>8694</v>
      </c>
      <c r="E9" s="398">
        <v>9210</v>
      </c>
      <c r="F9" s="398">
        <f>D9</f>
        <v>8694</v>
      </c>
      <c r="G9" s="202"/>
      <c r="H9" s="389">
        <v>2026</v>
      </c>
      <c r="I9" s="148">
        <f t="shared" si="0"/>
        <v>10720</v>
      </c>
      <c r="J9" s="143"/>
      <c r="K9" s="146"/>
    </row>
    <row r="10" spans="1:11" ht="15" customHeight="1">
      <c r="A10" s="144">
        <v>22</v>
      </c>
      <c r="B10" s="145" t="s">
        <v>54</v>
      </c>
      <c r="C10" s="146">
        <v>1399</v>
      </c>
      <c r="D10" s="146">
        <v>9735</v>
      </c>
      <c r="E10" s="398">
        <v>9737</v>
      </c>
      <c r="F10" s="398">
        <f>D10</f>
        <v>9735</v>
      </c>
      <c r="G10" s="202"/>
      <c r="H10" s="389">
        <v>3495</v>
      </c>
      <c r="I10" s="148">
        <f t="shared" si="0"/>
        <v>13230</v>
      </c>
      <c r="J10" s="143"/>
      <c r="K10" s="146"/>
    </row>
    <row r="11" spans="1:11" ht="15" customHeight="1">
      <c r="A11" s="144">
        <v>23</v>
      </c>
      <c r="B11" s="145" t="s">
        <v>55</v>
      </c>
      <c r="C11" s="146">
        <v>1594</v>
      </c>
      <c r="D11" s="146">
        <v>7054</v>
      </c>
      <c r="E11" s="147">
        <v>5314</v>
      </c>
      <c r="F11" s="147">
        <v>5314</v>
      </c>
      <c r="G11" s="202"/>
      <c r="H11" s="389">
        <v>0</v>
      </c>
      <c r="I11" s="148">
        <f t="shared" si="0"/>
        <v>5314</v>
      </c>
      <c r="J11" s="143"/>
      <c r="K11" s="146"/>
    </row>
    <row r="12" spans="1:11" ht="15" customHeight="1">
      <c r="A12" s="144">
        <v>31</v>
      </c>
      <c r="B12" s="145" t="s">
        <v>56</v>
      </c>
      <c r="C12" s="146">
        <v>18006</v>
      </c>
      <c r="D12" s="146">
        <v>27532</v>
      </c>
      <c r="E12" s="147">
        <v>4456</v>
      </c>
      <c r="F12" s="147">
        <v>4456</v>
      </c>
      <c r="G12" s="202"/>
      <c r="H12" s="390">
        <v>2250</v>
      </c>
      <c r="I12" s="148">
        <f t="shared" si="0"/>
        <v>6706</v>
      </c>
      <c r="J12" s="143"/>
      <c r="K12" s="146"/>
    </row>
    <row r="13" spans="1:11" ht="15" customHeight="1">
      <c r="A13" s="144">
        <v>33</v>
      </c>
      <c r="B13" s="155" t="s">
        <v>292</v>
      </c>
      <c r="C13" s="146">
        <v>1159</v>
      </c>
      <c r="D13" s="146">
        <v>15647</v>
      </c>
      <c r="E13" s="147">
        <v>2425</v>
      </c>
      <c r="F13" s="147">
        <v>2425</v>
      </c>
      <c r="G13" s="202">
        <v>121</v>
      </c>
      <c r="H13" s="390"/>
      <c r="I13" s="148">
        <f t="shared" si="0"/>
        <v>2546</v>
      </c>
      <c r="J13" s="143"/>
      <c r="K13" s="146"/>
    </row>
    <row r="14" spans="1:11" ht="15" customHeight="1">
      <c r="A14" s="144">
        <v>41</v>
      </c>
      <c r="B14" s="145" t="s">
        <v>58</v>
      </c>
      <c r="C14" s="146">
        <v>1568</v>
      </c>
      <c r="D14" s="146">
        <v>249</v>
      </c>
      <c r="E14" s="398">
        <v>932</v>
      </c>
      <c r="F14" s="398">
        <f>D14</f>
        <v>249</v>
      </c>
      <c r="G14" s="202"/>
      <c r="H14" s="390">
        <v>3148</v>
      </c>
      <c r="I14" s="148">
        <f t="shared" si="0"/>
        <v>3397</v>
      </c>
      <c r="J14" s="143"/>
      <c r="K14" s="146"/>
    </row>
    <row r="15" spans="1:11" ht="15" customHeight="1">
      <c r="A15" s="144">
        <v>51</v>
      </c>
      <c r="B15" s="145" t="s">
        <v>59</v>
      </c>
      <c r="C15" s="146">
        <v>1913</v>
      </c>
      <c r="D15" s="146">
        <v>1207</v>
      </c>
      <c r="E15" s="147">
        <v>852</v>
      </c>
      <c r="F15" s="147">
        <v>852</v>
      </c>
      <c r="G15" s="202"/>
      <c r="H15" s="390">
        <v>383</v>
      </c>
      <c r="I15" s="148">
        <f t="shared" si="0"/>
        <v>1235</v>
      </c>
      <c r="J15" s="143"/>
      <c r="K15" s="146"/>
    </row>
    <row r="16" spans="1:11" ht="15" customHeight="1">
      <c r="A16" s="144">
        <v>56</v>
      </c>
      <c r="B16" s="145" t="s">
        <v>60</v>
      </c>
      <c r="C16" s="146">
        <v>2371</v>
      </c>
      <c r="D16" s="146">
        <v>4211</v>
      </c>
      <c r="E16" s="397">
        <v>-119</v>
      </c>
      <c r="F16" s="397">
        <v>0</v>
      </c>
      <c r="G16" s="202"/>
      <c r="H16" s="390">
        <v>1024</v>
      </c>
      <c r="I16" s="148">
        <f t="shared" si="0"/>
        <v>1024</v>
      </c>
      <c r="J16" s="143"/>
      <c r="K16" s="146"/>
    </row>
    <row r="17" spans="1:11" ht="15" customHeight="1">
      <c r="A17" s="144">
        <v>81</v>
      </c>
      <c r="B17" s="145" t="s">
        <v>61</v>
      </c>
      <c r="C17" s="146">
        <v>6885</v>
      </c>
      <c r="D17" s="146">
        <v>15388</v>
      </c>
      <c r="E17" s="208">
        <f>1773+141</f>
        <v>1914</v>
      </c>
      <c r="F17" s="208">
        <f>1773+141</f>
        <v>1914</v>
      </c>
      <c r="G17" s="202"/>
      <c r="H17" s="389">
        <v>2160</v>
      </c>
      <c r="I17" s="148">
        <f t="shared" si="0"/>
        <v>4074</v>
      </c>
      <c r="J17" s="143"/>
      <c r="K17" s="146"/>
    </row>
    <row r="18" spans="1:11" ht="15" customHeight="1">
      <c r="A18" s="144">
        <v>82</v>
      </c>
      <c r="B18" s="145" t="s">
        <v>83</v>
      </c>
      <c r="C18" s="146"/>
      <c r="D18" s="146">
        <v>15</v>
      </c>
      <c r="E18" s="397">
        <v>-738</v>
      </c>
      <c r="F18" s="397">
        <v>0</v>
      </c>
      <c r="G18" s="202"/>
      <c r="H18" s="390">
        <v>77</v>
      </c>
      <c r="I18" s="148">
        <f t="shared" si="0"/>
        <v>77</v>
      </c>
      <c r="J18" s="143"/>
      <c r="K18" s="146"/>
    </row>
    <row r="19" spans="1:11" ht="15" customHeight="1">
      <c r="A19" s="144">
        <v>83</v>
      </c>
      <c r="B19" s="145" t="s">
        <v>62</v>
      </c>
      <c r="C19" s="146">
        <v>459</v>
      </c>
      <c r="D19" s="146">
        <v>293</v>
      </c>
      <c r="E19" s="147">
        <v>294</v>
      </c>
      <c r="F19" s="147">
        <f>D19</f>
        <v>293</v>
      </c>
      <c r="G19" s="202"/>
      <c r="H19" s="389">
        <v>136</v>
      </c>
      <c r="I19" s="148">
        <f t="shared" si="0"/>
        <v>429</v>
      </c>
      <c r="J19" s="143"/>
      <c r="K19" s="146"/>
    </row>
    <row r="20" spans="1:11" ht="15" customHeight="1">
      <c r="A20" s="144">
        <v>84</v>
      </c>
      <c r="B20" s="145" t="s">
        <v>63</v>
      </c>
      <c r="C20" s="146">
        <v>123</v>
      </c>
      <c r="D20" s="146">
        <v>151</v>
      </c>
      <c r="E20" s="147">
        <v>151</v>
      </c>
      <c r="F20" s="147">
        <v>151</v>
      </c>
      <c r="G20" s="202"/>
      <c r="H20" s="389">
        <v>21</v>
      </c>
      <c r="I20" s="148">
        <f t="shared" si="0"/>
        <v>172</v>
      </c>
      <c r="J20" s="143"/>
      <c r="K20" s="146"/>
    </row>
    <row r="21" spans="1:11" ht="15" customHeight="1">
      <c r="A21" s="144">
        <v>85</v>
      </c>
      <c r="B21" s="145" t="s">
        <v>84</v>
      </c>
      <c r="C21" s="146">
        <v>242</v>
      </c>
      <c r="D21" s="146">
        <v>117</v>
      </c>
      <c r="E21" s="147">
        <v>117</v>
      </c>
      <c r="F21" s="147">
        <v>117</v>
      </c>
      <c r="G21" s="202"/>
      <c r="H21" s="389">
        <v>0</v>
      </c>
      <c r="I21" s="148">
        <f t="shared" si="0"/>
        <v>117</v>
      </c>
      <c r="J21" s="143"/>
      <c r="K21" s="146"/>
    </row>
    <row r="22" spans="1:11" s="154" customFormat="1" ht="15" customHeight="1" hidden="1">
      <c r="A22" s="149">
        <v>87</v>
      </c>
      <c r="B22" s="150" t="s">
        <v>99</v>
      </c>
      <c r="C22" s="151"/>
      <c r="D22" s="151"/>
      <c r="E22" s="209">
        <v>-147</v>
      </c>
      <c r="F22" s="209">
        <v>0</v>
      </c>
      <c r="G22" s="203"/>
      <c r="H22" s="392"/>
      <c r="I22" s="152">
        <f t="shared" si="0"/>
        <v>0</v>
      </c>
      <c r="J22" s="153"/>
      <c r="K22" s="151"/>
    </row>
    <row r="23" spans="1:11" ht="15" customHeight="1">
      <c r="A23" s="144">
        <v>92</v>
      </c>
      <c r="B23" s="145" t="s">
        <v>64</v>
      </c>
      <c r="C23" s="146">
        <v>13135</v>
      </c>
      <c r="D23" s="146">
        <v>3909</v>
      </c>
      <c r="E23" s="147">
        <v>3425</v>
      </c>
      <c r="F23" s="147">
        <v>3425</v>
      </c>
      <c r="G23" s="202"/>
      <c r="H23" s="389">
        <v>2957</v>
      </c>
      <c r="I23" s="148">
        <f t="shared" si="0"/>
        <v>6382</v>
      </c>
      <c r="J23" s="143"/>
      <c r="K23" s="146"/>
    </row>
    <row r="24" spans="1:11" ht="15" customHeight="1">
      <c r="A24" s="144">
        <v>96</v>
      </c>
      <c r="B24" s="145" t="s">
        <v>65</v>
      </c>
      <c r="C24" s="146">
        <v>157</v>
      </c>
      <c r="D24" s="146">
        <v>321</v>
      </c>
      <c r="E24" s="147">
        <v>198</v>
      </c>
      <c r="F24" s="147">
        <v>198</v>
      </c>
      <c r="G24" s="202"/>
      <c r="H24" s="389">
        <v>0</v>
      </c>
      <c r="I24" s="148">
        <f t="shared" si="0"/>
        <v>198</v>
      </c>
      <c r="J24" s="143"/>
      <c r="K24" s="146"/>
    </row>
    <row r="25" spans="1:11" ht="15" customHeight="1">
      <c r="A25" s="144">
        <v>97</v>
      </c>
      <c r="B25" s="145" t="s">
        <v>66</v>
      </c>
      <c r="C25" s="146">
        <v>90</v>
      </c>
      <c r="D25" s="146">
        <v>2000</v>
      </c>
      <c r="E25" s="147">
        <v>1270</v>
      </c>
      <c r="F25" s="147">
        <v>1270</v>
      </c>
      <c r="G25" s="202"/>
      <c r="H25" s="389">
        <v>6</v>
      </c>
      <c r="I25" s="148">
        <f t="shared" si="0"/>
        <v>1276</v>
      </c>
      <c r="J25" s="143"/>
      <c r="K25" s="146"/>
    </row>
    <row r="26" spans="1:11" ht="15" customHeight="1">
      <c r="A26" s="144">
        <v>99</v>
      </c>
      <c r="B26" s="155" t="s">
        <v>293</v>
      </c>
      <c r="C26" s="146">
        <v>2179</v>
      </c>
      <c r="D26" s="146">
        <f>208511-D27-D28-49937</f>
        <v>31119</v>
      </c>
      <c r="E26" s="147">
        <v>13962</v>
      </c>
      <c r="F26" s="147">
        <v>13962</v>
      </c>
      <c r="G26" s="202"/>
      <c r="H26" s="393"/>
      <c r="I26" s="148">
        <f t="shared" si="0"/>
        <v>13962</v>
      </c>
      <c r="J26" s="143"/>
      <c r="K26" s="146"/>
    </row>
    <row r="27" spans="1:11" s="167" customFormat="1" ht="11.25">
      <c r="A27" s="210"/>
      <c r="B27" s="211" t="s">
        <v>85</v>
      </c>
      <c r="C27" s="212"/>
      <c r="D27" s="213">
        <v>126683</v>
      </c>
      <c r="E27" s="385"/>
      <c r="F27" s="385"/>
      <c r="G27" s="214"/>
      <c r="H27" s="394"/>
      <c r="I27" s="215">
        <f t="shared" si="0"/>
        <v>0</v>
      </c>
      <c r="J27" s="216"/>
      <c r="K27" s="212"/>
    </row>
    <row r="28" spans="1:11" ht="15" customHeight="1">
      <c r="A28" s="156"/>
      <c r="B28" s="157" t="s">
        <v>294</v>
      </c>
      <c r="C28" s="158"/>
      <c r="D28" s="158">
        <v>772</v>
      </c>
      <c r="E28" s="383"/>
      <c r="F28" s="383"/>
      <c r="G28" s="204">
        <v>6383</v>
      </c>
      <c r="H28" s="395">
        <v>43175</v>
      </c>
      <c r="I28" s="142">
        <f t="shared" si="0"/>
        <v>49558</v>
      </c>
      <c r="J28" s="143"/>
      <c r="K28" s="159">
        <f>C29</f>
        <v>69680</v>
      </c>
    </row>
    <row r="29" spans="1:11" ht="15" customHeight="1">
      <c r="A29" s="160" t="s">
        <v>86</v>
      </c>
      <c r="B29" s="161" t="s">
        <v>21</v>
      </c>
      <c r="C29" s="162">
        <f aca="true" t="shared" si="1" ref="C29:I29">SUM(C8:C28)</f>
        <v>69680</v>
      </c>
      <c r="D29" s="162">
        <f t="shared" si="1"/>
        <v>284480</v>
      </c>
      <c r="E29" s="163">
        <f>SUM(E8:E28)</f>
        <v>56812</v>
      </c>
      <c r="F29" s="163">
        <f t="shared" si="1"/>
        <v>56614</v>
      </c>
      <c r="G29" s="205">
        <f t="shared" si="1"/>
        <v>6504</v>
      </c>
      <c r="H29" s="396">
        <f t="shared" si="1"/>
        <v>70130</v>
      </c>
      <c r="I29" s="164">
        <f t="shared" si="1"/>
        <v>133248</v>
      </c>
      <c r="J29" s="143"/>
      <c r="K29" s="164">
        <f>SUM(K8:K28)</f>
        <v>69680</v>
      </c>
    </row>
    <row r="30" spans="1:4" s="167" customFormat="1" ht="11.25">
      <c r="A30" s="165"/>
      <c r="B30" s="399" t="s">
        <v>288</v>
      </c>
      <c r="C30" s="400"/>
      <c r="D30" s="400"/>
    </row>
    <row r="31" spans="1:2" s="167" customFormat="1" ht="11.25">
      <c r="A31" s="165" t="s">
        <v>87</v>
      </c>
      <c r="B31" s="166" t="s">
        <v>125</v>
      </c>
    </row>
    <row r="33" spans="2:9" s="168" customFormat="1" ht="12">
      <c r="B33" s="168" t="s">
        <v>88</v>
      </c>
      <c r="C33" s="169">
        <f>SUM(C8:C16)</f>
        <v>46410</v>
      </c>
      <c r="D33" s="169">
        <f>SUM(D8:D16)</f>
        <v>103712</v>
      </c>
      <c r="E33" s="169"/>
      <c r="F33" s="169">
        <f>SUM(F8:F16)</f>
        <v>35284</v>
      </c>
      <c r="G33" s="169"/>
      <c r="H33" s="169">
        <f>SUM(H8:H16)</f>
        <v>21598</v>
      </c>
      <c r="I33" s="169">
        <f>SUM(I8:I16)</f>
        <v>57003</v>
      </c>
    </row>
    <row r="34" spans="2:9" s="168" customFormat="1" ht="12">
      <c r="B34" s="168" t="s">
        <v>89</v>
      </c>
      <c r="C34" s="169">
        <f>SUM(C17:C28)</f>
        <v>23270</v>
      </c>
      <c r="D34" s="169">
        <f>SUM(D17:D28)</f>
        <v>180768</v>
      </c>
      <c r="E34" s="169"/>
      <c r="F34" s="169">
        <f>SUM(F17:F28)</f>
        <v>21330</v>
      </c>
      <c r="G34" s="169"/>
      <c r="H34" s="169">
        <f>SUM(H17:H28)</f>
        <v>48532</v>
      </c>
      <c r="I34" s="169">
        <f>SUM(I17:I28)</f>
        <v>76245</v>
      </c>
    </row>
    <row r="37" spans="4:5" ht="12.75">
      <c r="D37" s="143"/>
      <c r="E37" s="143"/>
    </row>
    <row r="39" ht="12.75">
      <c r="A39" s="206" t="s">
        <v>291</v>
      </c>
    </row>
    <row r="40" ht="12.75">
      <c r="A40" s="206" t="s">
        <v>112</v>
      </c>
    </row>
  </sheetData>
  <mergeCells count="2">
    <mergeCell ref="F5:I5"/>
    <mergeCell ref="K5:K6"/>
  </mergeCells>
  <printOptions/>
  <pageMargins left="0.75" right="0.34" top="1" bottom="1" header="0.4921259845" footer="0.492125984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F39" sqref="F39"/>
    </sheetView>
  </sheetViews>
  <sheetFormatPr defaultColWidth="9.00390625" defaultRowHeight="12.75"/>
  <cols>
    <col min="1" max="1" width="6.25390625" style="120" customWidth="1"/>
    <col min="2" max="2" width="39.375" style="120" customWidth="1"/>
    <col min="3" max="3" width="11.375" style="120" customWidth="1"/>
    <col min="4" max="4" width="11.75390625" style="120" customWidth="1"/>
    <col min="5" max="5" width="13.75390625" style="120" customWidth="1"/>
    <col min="6" max="16384" width="9.125" style="120" customWidth="1"/>
  </cols>
  <sheetData>
    <row r="1" ht="12.75">
      <c r="A1" s="120" t="s">
        <v>81</v>
      </c>
    </row>
    <row r="2" ht="15.75">
      <c r="A2" s="217" t="s">
        <v>252</v>
      </c>
    </row>
    <row r="5" ht="13.5" thickBot="1"/>
    <row r="6" spans="1:5" ht="15" customHeight="1">
      <c r="A6" s="218" t="s">
        <v>126</v>
      </c>
      <c r="B6" s="219" t="s">
        <v>127</v>
      </c>
      <c r="C6" s="220" t="s">
        <v>21</v>
      </c>
      <c r="D6" s="218" t="s">
        <v>128</v>
      </c>
      <c r="E6" s="221" t="s">
        <v>129</v>
      </c>
    </row>
    <row r="7" spans="1:5" ht="15" customHeight="1" thickBot="1">
      <c r="A7" s="222"/>
      <c r="B7" s="223"/>
      <c r="C7" s="224">
        <v>1</v>
      </c>
      <c r="D7" s="225">
        <v>2</v>
      </c>
      <c r="E7" s="226">
        <v>3</v>
      </c>
    </row>
    <row r="8" spans="1:5" ht="16.5" customHeight="1">
      <c r="A8" s="227">
        <v>1</v>
      </c>
      <c r="B8" s="228" t="s">
        <v>253</v>
      </c>
      <c r="C8" s="229">
        <f>limFRIM09!C29</f>
        <v>69680</v>
      </c>
      <c r="D8" s="230"/>
      <c r="E8" s="231">
        <f>C8-D8</f>
        <v>69680</v>
      </c>
    </row>
    <row r="9" spans="1:5" ht="16.5" customHeight="1">
      <c r="A9" s="232">
        <v>2</v>
      </c>
      <c r="B9" s="233" t="s">
        <v>130</v>
      </c>
      <c r="C9" s="234">
        <v>77437</v>
      </c>
      <c r="D9" s="235">
        <v>11470</v>
      </c>
      <c r="E9" s="236"/>
    </row>
    <row r="10" spans="1:5" ht="16.5" customHeight="1">
      <c r="A10" s="237">
        <v>3</v>
      </c>
      <c r="B10" s="238" t="s">
        <v>131</v>
      </c>
      <c r="C10" s="239">
        <f>limFRIM09!E29</f>
        <v>56812</v>
      </c>
      <c r="D10" s="240"/>
      <c r="E10" s="241">
        <f>C10</f>
        <v>56812</v>
      </c>
    </row>
    <row r="11" spans="1:5" ht="16.5" customHeight="1">
      <c r="A11" s="232">
        <v>4</v>
      </c>
      <c r="B11" s="233" t="s">
        <v>132</v>
      </c>
      <c r="C11" s="234">
        <f>limFRIM09!F29</f>
        <v>56614</v>
      </c>
      <c r="D11" s="235"/>
      <c r="E11" s="236">
        <f>C11</f>
        <v>56614</v>
      </c>
    </row>
    <row r="12" spans="1:6" ht="16.5" customHeight="1" thickBot="1">
      <c r="A12" s="227">
        <v>5</v>
      </c>
      <c r="B12" s="228" t="s">
        <v>133</v>
      </c>
      <c r="C12" s="242">
        <f>limFRIM09!G29</f>
        <v>6504</v>
      </c>
      <c r="D12" s="243"/>
      <c r="E12" s="244">
        <v>64841</v>
      </c>
      <c r="F12" s="245"/>
    </row>
    <row r="13" spans="1:5" ht="16.5" customHeight="1" thickBot="1">
      <c r="A13" s="246">
        <v>6</v>
      </c>
      <c r="B13" s="247" t="s">
        <v>21</v>
      </c>
      <c r="C13" s="248">
        <f>SUM(C8:C12)</f>
        <v>267047</v>
      </c>
      <c r="D13" s="249">
        <f>SUM(D8:D12)</f>
        <v>11470</v>
      </c>
      <c r="E13" s="250">
        <f>SUM(E8:E12)</f>
        <v>247947</v>
      </c>
    </row>
    <row r="14" spans="2:5" s="167" customFormat="1" ht="11.25">
      <c r="B14" s="166" t="s">
        <v>134</v>
      </c>
      <c r="D14" s="216">
        <v>40093</v>
      </c>
      <c r="E14" s="216">
        <f>99000-D14</f>
        <v>58907</v>
      </c>
    </row>
    <row r="15" spans="2:4" s="167" customFormat="1" ht="11.25">
      <c r="B15" s="166" t="s">
        <v>135</v>
      </c>
      <c r="D15" s="216">
        <f>SUM(D13:D14)</f>
        <v>51563</v>
      </c>
    </row>
    <row r="16" spans="1:2" s="167" customFormat="1" ht="11.25">
      <c r="A16" s="165" t="s">
        <v>87</v>
      </c>
      <c r="B16" s="167" t="s">
        <v>136</v>
      </c>
    </row>
  </sheetData>
  <printOptions/>
  <pageMargins left="0.62" right="0.5" top="0.64" bottom="1" header="0.4921259845" footer="0.492125984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361"/>
  <sheetViews>
    <sheetView zoomScale="75" zoomScaleNormal="75" workbookViewId="0" topLeftCell="A1">
      <pane ySplit="1" topLeftCell="BM2" activePane="bottomLeft" state="frozen"/>
      <selection pane="topLeft" activeCell="I12" sqref="H12:I12"/>
      <selection pane="bottomLeft" activeCell="I12" sqref="H12:I12"/>
    </sheetView>
  </sheetViews>
  <sheetFormatPr defaultColWidth="9.00390625" defaultRowHeight="12.75" outlineLevelRow="1"/>
  <cols>
    <col min="1" max="1" width="7.375" style="332" customWidth="1"/>
    <col min="2" max="2" width="8.00390625" style="170" customWidth="1"/>
    <col min="3" max="3" width="64.375" style="170" customWidth="1"/>
    <col min="4" max="4" width="16.75390625" style="170" bestFit="1" customWidth="1"/>
    <col min="5" max="5" width="12.25390625" style="170" customWidth="1"/>
    <col min="6" max="6" width="12.625" style="334" customWidth="1"/>
    <col min="7" max="7" width="9.625" style="170" customWidth="1"/>
    <col min="8" max="8" width="10.125" style="170" bestFit="1" customWidth="1"/>
    <col min="9" max="9" width="11.25390625" style="170" bestFit="1" customWidth="1"/>
    <col min="10" max="10" width="10.125" style="170" bestFit="1" customWidth="1"/>
    <col min="11" max="11" width="12.125" style="170" customWidth="1"/>
    <col min="12" max="12" width="11.25390625" style="170" bestFit="1" customWidth="1"/>
    <col min="13" max="13" width="11.375" style="170" customWidth="1"/>
    <col min="14" max="14" width="10.125" style="170" bestFit="1" customWidth="1"/>
    <col min="15" max="15" width="10.625" style="170" customWidth="1"/>
    <col min="16" max="16" width="11.125" style="170" customWidth="1"/>
    <col min="17" max="17" width="9.875" style="170" bestFit="1" customWidth="1"/>
    <col min="18" max="16384" width="9.125" style="170" customWidth="1"/>
  </cols>
  <sheetData>
    <row r="1" spans="1:13" s="251" customFormat="1" ht="15.75" outlineLevel="1">
      <c r="A1" s="251" t="s">
        <v>137</v>
      </c>
      <c r="B1" s="252"/>
      <c r="C1" s="253"/>
      <c r="E1" s="254"/>
      <c r="F1" s="255"/>
      <c r="G1" s="254"/>
      <c r="H1" s="254"/>
      <c r="I1" s="254"/>
      <c r="J1" s="254"/>
      <c r="K1" s="254"/>
      <c r="L1" s="254"/>
      <c r="M1" s="254"/>
    </row>
    <row r="2" spans="2:13" s="256" customFormat="1" ht="12" outlineLevel="1">
      <c r="B2" s="257"/>
      <c r="C2" s="258"/>
      <c r="E2" s="259"/>
      <c r="F2" s="260"/>
      <c r="G2" s="259"/>
      <c r="H2" s="259"/>
      <c r="I2" s="259"/>
      <c r="J2" s="259"/>
      <c r="K2" s="259"/>
      <c r="L2" s="259"/>
      <c r="M2" s="259"/>
    </row>
    <row r="3" spans="1:13" s="264" customFormat="1" ht="12.75" outlineLevel="1" thickBot="1">
      <c r="A3" s="261"/>
      <c r="B3" s="262"/>
      <c r="C3" s="263"/>
      <c r="E3" s="259"/>
      <c r="F3" s="260"/>
      <c r="G3" s="259"/>
      <c r="H3" s="259"/>
      <c r="I3" s="259"/>
      <c r="J3" s="259"/>
      <c r="K3" s="259"/>
      <c r="L3" s="259"/>
      <c r="M3" s="259"/>
    </row>
    <row r="4" spans="1:16" s="264" customFormat="1" ht="12">
      <c r="A4" s="452" t="s">
        <v>138</v>
      </c>
      <c r="B4" s="265" t="s">
        <v>90</v>
      </c>
      <c r="C4" s="266"/>
      <c r="D4" s="267"/>
      <c r="E4" s="268" t="s">
        <v>91</v>
      </c>
      <c r="F4" s="269"/>
      <c r="G4" s="268" t="s">
        <v>92</v>
      </c>
      <c r="H4" s="268" t="s">
        <v>92</v>
      </c>
      <c r="I4" s="268" t="s">
        <v>92</v>
      </c>
      <c r="J4" s="268" t="s">
        <v>92</v>
      </c>
      <c r="K4" s="268" t="s">
        <v>92</v>
      </c>
      <c r="L4" s="268" t="s">
        <v>92</v>
      </c>
      <c r="M4" s="268" t="s">
        <v>92</v>
      </c>
      <c r="N4" s="268" t="s">
        <v>92</v>
      </c>
      <c r="O4" s="268" t="s">
        <v>92</v>
      </c>
      <c r="P4" s="270" t="s">
        <v>92</v>
      </c>
    </row>
    <row r="5" spans="1:16" s="264" customFormat="1" ht="12">
      <c r="A5" s="453"/>
      <c r="B5" s="271"/>
      <c r="C5" s="272"/>
      <c r="D5" s="273"/>
      <c r="E5" s="274"/>
      <c r="F5" s="275"/>
      <c r="G5" s="276">
        <v>4745</v>
      </c>
      <c r="H5" s="276">
        <v>4746</v>
      </c>
      <c r="I5" s="276">
        <v>4744</v>
      </c>
      <c r="J5" s="276">
        <v>4741</v>
      </c>
      <c r="K5" s="276">
        <v>4746</v>
      </c>
      <c r="L5" s="276">
        <v>1119</v>
      </c>
      <c r="M5" s="276">
        <v>1119</v>
      </c>
      <c r="N5" s="276">
        <v>1119</v>
      </c>
      <c r="O5" s="276">
        <v>1119</v>
      </c>
      <c r="P5" s="277">
        <v>1119</v>
      </c>
    </row>
    <row r="6" spans="1:16" s="284" customFormat="1" ht="48">
      <c r="A6" s="454"/>
      <c r="B6" s="278" t="s">
        <v>139</v>
      </c>
      <c r="C6" s="279" t="s">
        <v>68</v>
      </c>
      <c r="D6" s="280" t="s">
        <v>69</v>
      </c>
      <c r="E6" s="281" t="s">
        <v>93</v>
      </c>
      <c r="F6" s="282" t="s">
        <v>94</v>
      </c>
      <c r="G6" s="281" t="s">
        <v>140</v>
      </c>
      <c r="H6" s="281" t="s">
        <v>141</v>
      </c>
      <c r="I6" s="281" t="s">
        <v>95</v>
      </c>
      <c r="J6" s="281" t="s">
        <v>142</v>
      </c>
      <c r="K6" s="281" t="s">
        <v>143</v>
      </c>
      <c r="L6" s="281" t="s">
        <v>144</v>
      </c>
      <c r="M6" s="281" t="s">
        <v>145</v>
      </c>
      <c r="N6" s="281" t="s">
        <v>146</v>
      </c>
      <c r="O6" s="281" t="s">
        <v>147</v>
      </c>
      <c r="P6" s="283" t="s">
        <v>148</v>
      </c>
    </row>
    <row r="7" spans="1:16" s="264" customFormat="1" ht="12">
      <c r="A7" s="285" t="s">
        <v>58</v>
      </c>
      <c r="B7" s="286"/>
      <c r="C7" s="287" t="s">
        <v>149</v>
      </c>
      <c r="D7" s="288" t="s">
        <v>71</v>
      </c>
      <c r="E7" s="289">
        <v>5800000</v>
      </c>
      <c r="F7" s="290"/>
      <c r="G7" s="289"/>
      <c r="H7" s="289"/>
      <c r="I7" s="289"/>
      <c r="J7" s="289"/>
      <c r="K7" s="289"/>
      <c r="L7" s="289"/>
      <c r="M7" s="289"/>
      <c r="N7" s="289"/>
      <c r="O7" s="289"/>
      <c r="P7" s="291"/>
    </row>
    <row r="8" spans="1:16" s="264" customFormat="1" ht="12">
      <c r="A8" s="285"/>
      <c r="B8" s="286"/>
      <c r="C8" s="287" t="s">
        <v>150</v>
      </c>
      <c r="D8" s="288" t="s">
        <v>70</v>
      </c>
      <c r="E8" s="289">
        <v>850000</v>
      </c>
      <c r="F8" s="290"/>
      <c r="G8" s="289"/>
      <c r="H8" s="289"/>
      <c r="I8" s="289"/>
      <c r="J8" s="289"/>
      <c r="K8" s="289"/>
      <c r="L8" s="289"/>
      <c r="M8" s="289"/>
      <c r="N8" s="289"/>
      <c r="O8" s="289"/>
      <c r="P8" s="291"/>
    </row>
    <row r="9" spans="1:16" s="264" customFormat="1" ht="12">
      <c r="A9" s="285"/>
      <c r="B9" s="286"/>
      <c r="C9" s="287" t="s">
        <v>151</v>
      </c>
      <c r="D9" s="288" t="s">
        <v>71</v>
      </c>
      <c r="E9" s="289">
        <v>5900000</v>
      </c>
      <c r="F9" s="290">
        <f>E9</f>
        <v>5900000</v>
      </c>
      <c r="G9" s="289"/>
      <c r="H9" s="289"/>
      <c r="I9" s="289"/>
      <c r="J9" s="289"/>
      <c r="K9" s="289"/>
      <c r="L9" s="289">
        <f>F9/2</f>
        <v>2950000</v>
      </c>
      <c r="M9" s="289">
        <f>F9/2</f>
        <v>2950000</v>
      </c>
      <c r="N9" s="289"/>
      <c r="O9" s="289"/>
      <c r="P9" s="291"/>
    </row>
    <row r="10" spans="1:16" s="264" customFormat="1" ht="12">
      <c r="A10" s="285"/>
      <c r="B10" s="286"/>
      <c r="C10" s="287" t="s">
        <v>152</v>
      </c>
      <c r="D10" s="288" t="s">
        <v>71</v>
      </c>
      <c r="E10" s="289">
        <v>2950000</v>
      </c>
      <c r="F10" s="290">
        <f>E10</f>
        <v>2950000</v>
      </c>
      <c r="G10" s="289"/>
      <c r="H10" s="289"/>
      <c r="I10" s="289"/>
      <c r="J10" s="289"/>
      <c r="K10" s="289"/>
      <c r="L10" s="289">
        <f>F10</f>
        <v>2950000</v>
      </c>
      <c r="M10" s="289"/>
      <c r="N10" s="289"/>
      <c r="O10" s="289"/>
      <c r="P10" s="291"/>
    </row>
    <row r="11" spans="1:16" s="264" customFormat="1" ht="12">
      <c r="A11" s="292"/>
      <c r="B11" s="293"/>
      <c r="C11" s="294" t="s">
        <v>153</v>
      </c>
      <c r="D11" s="295" t="s">
        <v>154</v>
      </c>
      <c r="E11" s="296">
        <v>250000</v>
      </c>
      <c r="F11" s="297"/>
      <c r="G11" s="296"/>
      <c r="H11" s="296"/>
      <c r="I11" s="296"/>
      <c r="J11" s="296"/>
      <c r="K11" s="296"/>
      <c r="L11" s="296"/>
      <c r="M11" s="296"/>
      <c r="N11" s="296"/>
      <c r="O11" s="296"/>
      <c r="P11" s="298"/>
    </row>
    <row r="12" spans="1:16" s="261" customFormat="1" ht="12">
      <c r="A12" s="299"/>
      <c r="B12" s="300"/>
      <c r="C12" s="301"/>
      <c r="D12" s="302"/>
      <c r="E12" s="303">
        <f>SUM(E7:E11)</f>
        <v>15750000</v>
      </c>
      <c r="F12" s="304">
        <f>SUM(F7:F11)</f>
        <v>8850000</v>
      </c>
      <c r="G12" s="303"/>
      <c r="H12" s="303"/>
      <c r="I12" s="303"/>
      <c r="J12" s="303"/>
      <c r="K12" s="303"/>
      <c r="L12" s="303">
        <f>SUM(L7:L11)</f>
        <v>5900000</v>
      </c>
      <c r="M12" s="303">
        <f>SUM(M7:M11)</f>
        <v>2950000</v>
      </c>
      <c r="N12" s="303"/>
      <c r="O12" s="303"/>
      <c r="P12" s="305"/>
    </row>
    <row r="13" spans="1:16" s="264" customFormat="1" ht="24">
      <c r="A13" s="285" t="s">
        <v>61</v>
      </c>
      <c r="B13" s="286"/>
      <c r="C13" s="287" t="s">
        <v>155</v>
      </c>
      <c r="D13" s="287" t="s">
        <v>156</v>
      </c>
      <c r="E13" s="289">
        <v>11300000</v>
      </c>
      <c r="F13" s="290"/>
      <c r="G13" s="289"/>
      <c r="H13" s="289"/>
      <c r="I13" s="289"/>
      <c r="J13" s="289"/>
      <c r="K13" s="289"/>
      <c r="L13" s="289"/>
      <c r="M13" s="289"/>
      <c r="N13" s="289"/>
      <c r="O13" s="289"/>
      <c r="P13" s="291"/>
    </row>
    <row r="14" spans="1:16" s="264" customFormat="1" ht="24">
      <c r="A14" s="285"/>
      <c r="B14" s="286"/>
      <c r="C14" s="287" t="s">
        <v>157</v>
      </c>
      <c r="D14" s="288" t="s">
        <v>75</v>
      </c>
      <c r="E14" s="289">
        <v>4400000</v>
      </c>
      <c r="F14" s="290">
        <f>E14</f>
        <v>4400000</v>
      </c>
      <c r="G14" s="289"/>
      <c r="H14" s="289">
        <f>F14</f>
        <v>4400000</v>
      </c>
      <c r="I14" s="289"/>
      <c r="J14" s="289"/>
      <c r="K14" s="289"/>
      <c r="L14" s="289"/>
      <c r="M14" s="289"/>
      <c r="N14" s="289"/>
      <c r="O14" s="289"/>
      <c r="P14" s="291"/>
    </row>
    <row r="15" spans="1:16" s="264" customFormat="1" ht="12">
      <c r="A15" s="285"/>
      <c r="B15" s="286"/>
      <c r="C15" s="287" t="s">
        <v>158</v>
      </c>
      <c r="D15" s="288" t="s">
        <v>159</v>
      </c>
      <c r="E15" s="289">
        <v>4200000</v>
      </c>
      <c r="F15" s="290"/>
      <c r="G15" s="289"/>
      <c r="H15" s="289"/>
      <c r="I15" s="289"/>
      <c r="J15" s="289"/>
      <c r="K15" s="289"/>
      <c r="L15" s="289"/>
      <c r="M15" s="289"/>
      <c r="N15" s="289"/>
      <c r="O15" s="289"/>
      <c r="P15" s="291"/>
    </row>
    <row r="16" spans="1:16" s="264" customFormat="1" ht="12">
      <c r="A16" s="285"/>
      <c r="B16" s="286"/>
      <c r="C16" s="287" t="s">
        <v>160</v>
      </c>
      <c r="D16" s="288" t="s">
        <v>159</v>
      </c>
      <c r="E16" s="289">
        <v>8500000</v>
      </c>
      <c r="F16" s="290"/>
      <c r="G16" s="289"/>
      <c r="H16" s="289"/>
      <c r="I16" s="289"/>
      <c r="J16" s="289"/>
      <c r="K16" s="289"/>
      <c r="L16" s="289"/>
      <c r="M16" s="289"/>
      <c r="N16" s="289"/>
      <c r="O16" s="289"/>
      <c r="P16" s="291"/>
    </row>
    <row r="17" spans="1:16" s="264" customFormat="1" ht="12">
      <c r="A17" s="285"/>
      <c r="B17" s="286"/>
      <c r="C17" s="287" t="s">
        <v>161</v>
      </c>
      <c r="D17" s="288" t="s">
        <v>96</v>
      </c>
      <c r="E17" s="289">
        <v>1100000</v>
      </c>
      <c r="F17" s="290"/>
      <c r="G17" s="289"/>
      <c r="H17" s="289"/>
      <c r="I17" s="289"/>
      <c r="J17" s="289"/>
      <c r="K17" s="289"/>
      <c r="L17" s="289"/>
      <c r="M17" s="289"/>
      <c r="N17" s="289"/>
      <c r="O17" s="289"/>
      <c r="P17" s="291"/>
    </row>
    <row r="18" spans="1:16" s="264" customFormat="1" ht="12">
      <c r="A18" s="292"/>
      <c r="B18" s="293"/>
      <c r="C18" s="294" t="s">
        <v>162</v>
      </c>
      <c r="D18" s="295" t="s">
        <v>163</v>
      </c>
      <c r="E18" s="296">
        <v>1800000</v>
      </c>
      <c r="F18" s="297">
        <f>E18</f>
        <v>1800000</v>
      </c>
      <c r="G18" s="296"/>
      <c r="H18" s="296">
        <f>F18</f>
        <v>1800000</v>
      </c>
      <c r="I18" s="296"/>
      <c r="J18" s="296"/>
      <c r="K18" s="296"/>
      <c r="L18" s="296"/>
      <c r="M18" s="296"/>
      <c r="N18" s="296"/>
      <c r="O18" s="296"/>
      <c r="P18" s="298"/>
    </row>
    <row r="19" spans="1:16" s="261" customFormat="1" ht="12">
      <c r="A19" s="299"/>
      <c r="B19" s="300"/>
      <c r="C19" s="301"/>
      <c r="D19" s="302"/>
      <c r="E19" s="303">
        <f>SUM(E13:E18)</f>
        <v>31300000</v>
      </c>
      <c r="F19" s="304">
        <f>SUM(F13:F18)</f>
        <v>6200000</v>
      </c>
      <c r="G19" s="303"/>
      <c r="H19" s="303">
        <f>SUM(H13:H18)</f>
        <v>6200000</v>
      </c>
      <c r="I19" s="303"/>
      <c r="J19" s="303"/>
      <c r="K19" s="303"/>
      <c r="L19" s="303"/>
      <c r="M19" s="303"/>
      <c r="N19" s="303"/>
      <c r="O19" s="303"/>
      <c r="P19" s="305"/>
    </row>
    <row r="20" spans="1:16" s="264" customFormat="1" ht="12">
      <c r="A20" s="285" t="s">
        <v>53</v>
      </c>
      <c r="B20" s="286"/>
      <c r="C20" s="287" t="s">
        <v>164</v>
      </c>
      <c r="D20" s="288" t="s">
        <v>165</v>
      </c>
      <c r="E20" s="289">
        <v>264000</v>
      </c>
      <c r="F20" s="290">
        <f>E20</f>
        <v>264000</v>
      </c>
      <c r="G20" s="289"/>
      <c r="H20" s="289"/>
      <c r="I20" s="289"/>
      <c r="J20" s="289"/>
      <c r="K20" s="289"/>
      <c r="L20" s="289">
        <f>F20</f>
        <v>264000</v>
      </c>
      <c r="M20" s="289"/>
      <c r="N20" s="289"/>
      <c r="O20" s="289"/>
      <c r="P20" s="291"/>
    </row>
    <row r="21" spans="1:16" s="264" customFormat="1" ht="12">
      <c r="A21" s="285"/>
      <c r="B21" s="286"/>
      <c r="C21" s="287" t="s">
        <v>166</v>
      </c>
      <c r="D21" s="288" t="s">
        <v>165</v>
      </c>
      <c r="E21" s="289">
        <v>1351000</v>
      </c>
      <c r="F21" s="290"/>
      <c r="G21" s="289"/>
      <c r="H21" s="289"/>
      <c r="I21" s="289"/>
      <c r="J21" s="289"/>
      <c r="K21" s="289"/>
      <c r="L21" s="289"/>
      <c r="M21" s="289"/>
      <c r="N21" s="289"/>
      <c r="O21" s="289"/>
      <c r="P21" s="291"/>
    </row>
    <row r="22" spans="1:16" s="264" customFormat="1" ht="12.75" customHeight="1">
      <c r="A22" s="285"/>
      <c r="B22" s="286"/>
      <c r="C22" s="287" t="s">
        <v>167</v>
      </c>
      <c r="D22" s="288" t="s">
        <v>165</v>
      </c>
      <c r="E22" s="289">
        <v>190000</v>
      </c>
      <c r="F22" s="290"/>
      <c r="G22" s="289"/>
      <c r="H22" s="289"/>
      <c r="I22" s="289"/>
      <c r="J22" s="289"/>
      <c r="K22" s="289"/>
      <c r="L22" s="289"/>
      <c r="M22" s="289"/>
      <c r="N22" s="289"/>
      <c r="O22" s="289"/>
      <c r="P22" s="291"/>
    </row>
    <row r="23" spans="1:16" s="264" customFormat="1" ht="12.75" customHeight="1">
      <c r="A23" s="285"/>
      <c r="B23" s="286"/>
      <c r="C23" s="287" t="s">
        <v>168</v>
      </c>
      <c r="D23" s="288" t="s">
        <v>165</v>
      </c>
      <c r="E23" s="289">
        <v>320000</v>
      </c>
      <c r="F23" s="290"/>
      <c r="G23" s="289"/>
      <c r="H23" s="289"/>
      <c r="I23" s="289"/>
      <c r="J23" s="289"/>
      <c r="K23" s="289"/>
      <c r="L23" s="289"/>
      <c r="M23" s="289"/>
      <c r="N23" s="289"/>
      <c r="O23" s="289"/>
      <c r="P23" s="291"/>
    </row>
    <row r="24" spans="1:16" s="264" customFormat="1" ht="12.75" customHeight="1">
      <c r="A24" s="285"/>
      <c r="B24" s="286"/>
      <c r="C24" s="287" t="s">
        <v>169</v>
      </c>
      <c r="D24" s="288" t="s">
        <v>165</v>
      </c>
      <c r="E24" s="289">
        <v>354000</v>
      </c>
      <c r="F24" s="290"/>
      <c r="G24" s="289"/>
      <c r="H24" s="289"/>
      <c r="I24" s="289"/>
      <c r="J24" s="289"/>
      <c r="K24" s="289"/>
      <c r="L24" s="289"/>
      <c r="M24" s="289"/>
      <c r="N24" s="289"/>
      <c r="O24" s="289"/>
      <c r="P24" s="291"/>
    </row>
    <row r="25" spans="1:16" s="264" customFormat="1" ht="12.75" customHeight="1">
      <c r="A25" s="285"/>
      <c r="B25" s="286"/>
      <c r="C25" s="287" t="s">
        <v>170</v>
      </c>
      <c r="D25" s="288" t="s">
        <v>165</v>
      </c>
      <c r="E25" s="289">
        <v>481000</v>
      </c>
      <c r="F25" s="290">
        <v>2500000</v>
      </c>
      <c r="G25" s="289"/>
      <c r="H25" s="289"/>
      <c r="I25" s="289"/>
      <c r="J25" s="289"/>
      <c r="K25" s="289"/>
      <c r="L25" s="289">
        <f>F25</f>
        <v>2500000</v>
      </c>
      <c r="M25" s="289"/>
      <c r="N25" s="289"/>
      <c r="O25" s="289"/>
      <c r="P25" s="291"/>
    </row>
    <row r="26" spans="1:16" s="264" customFormat="1" ht="12.75" customHeight="1">
      <c r="A26" s="285"/>
      <c r="B26" s="286"/>
      <c r="C26" s="287" t="s">
        <v>171</v>
      </c>
      <c r="D26" s="288" t="s">
        <v>165</v>
      </c>
      <c r="E26" s="289">
        <v>251000</v>
      </c>
      <c r="F26" s="290"/>
      <c r="G26" s="289"/>
      <c r="H26" s="289"/>
      <c r="I26" s="289"/>
      <c r="J26" s="289"/>
      <c r="K26" s="289"/>
      <c r="L26" s="289"/>
      <c r="M26" s="289"/>
      <c r="N26" s="289"/>
      <c r="O26" s="289"/>
      <c r="P26" s="291"/>
    </row>
    <row r="27" spans="1:16" s="264" customFormat="1" ht="12.75" customHeight="1">
      <c r="A27" s="285"/>
      <c r="B27" s="286"/>
      <c r="C27" s="287" t="s">
        <v>172</v>
      </c>
      <c r="D27" s="288" t="s">
        <v>165</v>
      </c>
      <c r="E27" s="289">
        <v>6800000</v>
      </c>
      <c r="F27" s="290"/>
      <c r="G27" s="289"/>
      <c r="H27" s="289"/>
      <c r="I27" s="289"/>
      <c r="J27" s="289"/>
      <c r="K27" s="289"/>
      <c r="L27" s="289"/>
      <c r="M27" s="289"/>
      <c r="N27" s="289"/>
      <c r="O27" s="289"/>
      <c r="P27" s="291"/>
    </row>
    <row r="28" spans="1:16" s="264" customFormat="1" ht="12.75" customHeight="1">
      <c r="A28" s="285"/>
      <c r="B28" s="286"/>
      <c r="C28" s="287" t="s">
        <v>173</v>
      </c>
      <c r="D28" s="288" t="s">
        <v>165</v>
      </c>
      <c r="E28" s="289">
        <v>1391000</v>
      </c>
      <c r="F28" s="290"/>
      <c r="G28" s="289"/>
      <c r="H28" s="289"/>
      <c r="I28" s="289"/>
      <c r="J28" s="289"/>
      <c r="K28" s="289"/>
      <c r="L28" s="289"/>
      <c r="M28" s="289"/>
      <c r="N28" s="289"/>
      <c r="O28" s="289"/>
      <c r="P28" s="291"/>
    </row>
    <row r="29" spans="1:16" s="264" customFormat="1" ht="12.75" customHeight="1">
      <c r="A29" s="285"/>
      <c r="B29" s="286"/>
      <c r="C29" s="287" t="s">
        <v>174</v>
      </c>
      <c r="D29" s="288" t="s">
        <v>165</v>
      </c>
      <c r="E29" s="289">
        <v>6800000</v>
      </c>
      <c r="F29" s="290"/>
      <c r="G29" s="289"/>
      <c r="H29" s="289"/>
      <c r="I29" s="289"/>
      <c r="J29" s="289"/>
      <c r="K29" s="289"/>
      <c r="L29" s="289"/>
      <c r="M29" s="289"/>
      <c r="N29" s="289"/>
      <c r="O29" s="289"/>
      <c r="P29" s="291"/>
    </row>
    <row r="30" spans="1:16" s="264" customFormat="1" ht="12.75" customHeight="1">
      <c r="A30" s="285"/>
      <c r="B30" s="286"/>
      <c r="C30" s="287" t="s">
        <v>175</v>
      </c>
      <c r="D30" s="288" t="s">
        <v>176</v>
      </c>
      <c r="E30" s="289">
        <v>6980000</v>
      </c>
      <c r="F30" s="290"/>
      <c r="G30" s="289"/>
      <c r="H30" s="289"/>
      <c r="I30" s="289"/>
      <c r="J30" s="289"/>
      <c r="K30" s="289"/>
      <c r="L30" s="289"/>
      <c r="M30" s="289"/>
      <c r="N30" s="289"/>
      <c r="O30" s="289"/>
      <c r="P30" s="291"/>
    </row>
    <row r="31" spans="1:16" s="264" customFormat="1" ht="12.75" customHeight="1">
      <c r="A31" s="285"/>
      <c r="B31" s="286"/>
      <c r="C31" s="287" t="s">
        <v>177</v>
      </c>
      <c r="D31" s="288" t="s">
        <v>178</v>
      </c>
      <c r="E31" s="289">
        <v>1100000</v>
      </c>
      <c r="F31" s="290"/>
      <c r="G31" s="289"/>
      <c r="H31" s="289"/>
      <c r="I31" s="289"/>
      <c r="J31" s="289"/>
      <c r="K31" s="289"/>
      <c r="L31" s="289"/>
      <c r="M31" s="289"/>
      <c r="N31" s="289"/>
      <c r="O31" s="289"/>
      <c r="P31" s="291"/>
    </row>
    <row r="32" spans="1:16" s="264" customFormat="1" ht="12.75" customHeight="1">
      <c r="A32" s="292"/>
      <c r="B32" s="293"/>
      <c r="C32" s="294" t="s">
        <v>179</v>
      </c>
      <c r="D32" s="295" t="s">
        <v>180</v>
      </c>
      <c r="E32" s="296">
        <v>365000</v>
      </c>
      <c r="F32" s="297"/>
      <c r="G32" s="296"/>
      <c r="H32" s="296"/>
      <c r="I32" s="296"/>
      <c r="J32" s="296"/>
      <c r="K32" s="296"/>
      <c r="L32" s="296"/>
      <c r="M32" s="296"/>
      <c r="N32" s="296"/>
      <c r="O32" s="296"/>
      <c r="P32" s="298"/>
    </row>
    <row r="33" spans="1:16" s="261" customFormat="1" ht="12.75" customHeight="1">
      <c r="A33" s="299"/>
      <c r="B33" s="300"/>
      <c r="C33" s="301"/>
      <c r="D33" s="302"/>
      <c r="E33" s="303">
        <f>SUM(E20:E32)</f>
        <v>26647000</v>
      </c>
      <c r="F33" s="304">
        <f>SUM(F20:F32)</f>
        <v>2764000</v>
      </c>
      <c r="G33" s="303"/>
      <c r="H33" s="303"/>
      <c r="I33" s="303"/>
      <c r="J33" s="303"/>
      <c r="K33" s="303"/>
      <c r="L33" s="303">
        <f>SUM(L20:L32)</f>
        <v>2764000</v>
      </c>
      <c r="M33" s="303"/>
      <c r="N33" s="303"/>
      <c r="O33" s="303"/>
      <c r="P33" s="305"/>
    </row>
    <row r="34" spans="1:16" s="264" customFormat="1" ht="12.75" customHeight="1">
      <c r="A34" s="306" t="s">
        <v>57</v>
      </c>
      <c r="B34" s="307"/>
      <c r="C34" s="308" t="s">
        <v>97</v>
      </c>
      <c r="D34" s="309" t="s">
        <v>73</v>
      </c>
      <c r="E34" s="310">
        <v>3000000</v>
      </c>
      <c r="F34" s="311">
        <f>E34</f>
        <v>3000000</v>
      </c>
      <c r="G34" s="310"/>
      <c r="H34" s="310"/>
      <c r="I34" s="310"/>
      <c r="J34" s="310"/>
      <c r="K34" s="310"/>
      <c r="L34" s="310">
        <f>F34</f>
        <v>3000000</v>
      </c>
      <c r="M34" s="310"/>
      <c r="N34" s="310"/>
      <c r="O34" s="310"/>
      <c r="P34" s="312"/>
    </row>
    <row r="35" spans="1:16" s="264" customFormat="1" ht="12">
      <c r="A35" s="285"/>
      <c r="B35" s="286"/>
      <c r="C35" s="287" t="s">
        <v>181</v>
      </c>
      <c r="D35" s="288" t="s">
        <v>73</v>
      </c>
      <c r="E35" s="289">
        <v>15000000</v>
      </c>
      <c r="F35" s="290">
        <v>4000000</v>
      </c>
      <c r="G35" s="289"/>
      <c r="H35" s="289"/>
      <c r="I35" s="289"/>
      <c r="J35" s="289"/>
      <c r="K35" s="289"/>
      <c r="L35" s="289">
        <f>F35</f>
        <v>4000000</v>
      </c>
      <c r="M35" s="289"/>
      <c r="N35" s="289"/>
      <c r="O35" s="289"/>
      <c r="P35" s="291"/>
    </row>
    <row r="36" spans="1:16" s="264" customFormat="1" ht="12">
      <c r="A36" s="292"/>
      <c r="B36" s="293"/>
      <c r="C36" s="294" t="s">
        <v>182</v>
      </c>
      <c r="D36" s="295" t="s">
        <v>73</v>
      </c>
      <c r="E36" s="296">
        <v>5000000</v>
      </c>
      <c r="F36" s="297"/>
      <c r="G36" s="296"/>
      <c r="H36" s="296"/>
      <c r="I36" s="296"/>
      <c r="J36" s="296"/>
      <c r="K36" s="296"/>
      <c r="L36" s="296"/>
      <c r="M36" s="296"/>
      <c r="N36" s="296"/>
      <c r="O36" s="296"/>
      <c r="P36" s="298"/>
    </row>
    <row r="37" spans="1:16" s="261" customFormat="1" ht="12">
      <c r="A37" s="299"/>
      <c r="B37" s="300"/>
      <c r="C37" s="301"/>
      <c r="D37" s="302"/>
      <c r="E37" s="303">
        <f>SUM(E34:E36)</f>
        <v>23000000</v>
      </c>
      <c r="F37" s="304">
        <f>SUM(F34:F36)</f>
        <v>7000000</v>
      </c>
      <c r="G37" s="303"/>
      <c r="H37" s="303"/>
      <c r="I37" s="303"/>
      <c r="J37" s="303"/>
      <c r="K37" s="303"/>
      <c r="L37" s="303">
        <f>SUM(L34:L36)</f>
        <v>7000000</v>
      </c>
      <c r="M37" s="303"/>
      <c r="N37" s="303"/>
      <c r="O37" s="303"/>
      <c r="P37" s="305"/>
    </row>
    <row r="38" spans="1:16" s="264" customFormat="1" ht="12">
      <c r="A38" s="285" t="s">
        <v>56</v>
      </c>
      <c r="B38" s="286"/>
      <c r="C38" s="287" t="s">
        <v>183</v>
      </c>
      <c r="D38" s="288" t="s">
        <v>184</v>
      </c>
      <c r="E38" s="289">
        <v>100000</v>
      </c>
      <c r="F38" s="290"/>
      <c r="G38" s="289"/>
      <c r="H38" s="289"/>
      <c r="I38" s="289"/>
      <c r="J38" s="289"/>
      <c r="K38" s="289"/>
      <c r="L38" s="289"/>
      <c r="M38" s="289"/>
      <c r="N38" s="289"/>
      <c r="O38" s="289"/>
      <c r="P38" s="291"/>
    </row>
    <row r="39" spans="1:16" s="264" customFormat="1" ht="12">
      <c r="A39" s="285"/>
      <c r="B39" s="286"/>
      <c r="C39" s="287" t="s">
        <v>185</v>
      </c>
      <c r="D39" s="288" t="s">
        <v>184</v>
      </c>
      <c r="E39" s="289">
        <v>330000</v>
      </c>
      <c r="F39" s="290">
        <f>E39</f>
        <v>330000</v>
      </c>
      <c r="G39" s="289"/>
      <c r="H39" s="289"/>
      <c r="I39" s="289"/>
      <c r="J39" s="289"/>
      <c r="K39" s="289"/>
      <c r="L39" s="289">
        <f>F39</f>
        <v>330000</v>
      </c>
      <c r="M39" s="289"/>
      <c r="N39" s="289"/>
      <c r="O39" s="289"/>
      <c r="P39" s="291"/>
    </row>
    <row r="40" spans="1:16" s="264" customFormat="1" ht="12">
      <c r="A40" s="292"/>
      <c r="B40" s="293"/>
      <c r="C40" s="294" t="s">
        <v>186</v>
      </c>
      <c r="D40" s="295" t="s">
        <v>184</v>
      </c>
      <c r="E40" s="296">
        <v>220000</v>
      </c>
      <c r="F40" s="297">
        <f>E40</f>
        <v>220000</v>
      </c>
      <c r="G40" s="296"/>
      <c r="H40" s="296"/>
      <c r="I40" s="296"/>
      <c r="J40" s="296"/>
      <c r="K40" s="296"/>
      <c r="L40" s="296">
        <f>F40</f>
        <v>220000</v>
      </c>
      <c r="M40" s="296"/>
      <c r="N40" s="296"/>
      <c r="O40" s="296"/>
      <c r="P40" s="298"/>
    </row>
    <row r="41" spans="1:16" s="261" customFormat="1" ht="12">
      <c r="A41" s="299"/>
      <c r="B41" s="300"/>
      <c r="C41" s="301"/>
      <c r="D41" s="302"/>
      <c r="E41" s="303">
        <f>SUM(E38:E40)</f>
        <v>650000</v>
      </c>
      <c r="F41" s="304">
        <f>SUM(F38:F40)</f>
        <v>550000</v>
      </c>
      <c r="G41" s="303"/>
      <c r="H41" s="303"/>
      <c r="I41" s="303"/>
      <c r="J41" s="303"/>
      <c r="K41" s="303"/>
      <c r="L41" s="303">
        <f>SUM(L38:L40)</f>
        <v>550000</v>
      </c>
      <c r="M41" s="303"/>
      <c r="N41" s="303"/>
      <c r="O41" s="303"/>
      <c r="P41" s="305"/>
    </row>
    <row r="42" spans="1:16" s="264" customFormat="1" ht="12">
      <c r="A42" s="285" t="s">
        <v>67</v>
      </c>
      <c r="B42" s="286"/>
      <c r="C42" s="287" t="s">
        <v>187</v>
      </c>
      <c r="D42" s="288" t="s">
        <v>98</v>
      </c>
      <c r="E42" s="289">
        <v>1700000</v>
      </c>
      <c r="F42" s="290"/>
      <c r="G42" s="289"/>
      <c r="H42" s="289"/>
      <c r="I42" s="289"/>
      <c r="J42" s="289"/>
      <c r="K42" s="289"/>
      <c r="L42" s="289"/>
      <c r="M42" s="289"/>
      <c r="N42" s="289"/>
      <c r="O42" s="289"/>
      <c r="P42" s="291"/>
    </row>
    <row r="43" spans="1:16" s="264" customFormat="1" ht="12">
      <c r="A43" s="285"/>
      <c r="B43" s="286"/>
      <c r="C43" s="287" t="s">
        <v>188</v>
      </c>
      <c r="D43" s="288" t="s">
        <v>189</v>
      </c>
      <c r="E43" s="289">
        <v>250000</v>
      </c>
      <c r="F43" s="290">
        <f>E43</f>
        <v>250000</v>
      </c>
      <c r="G43" s="289"/>
      <c r="H43" s="289"/>
      <c r="I43" s="289"/>
      <c r="J43" s="289"/>
      <c r="K43" s="289"/>
      <c r="L43" s="289">
        <f>F43</f>
        <v>250000</v>
      </c>
      <c r="M43" s="289"/>
      <c r="N43" s="289"/>
      <c r="O43" s="289"/>
      <c r="P43" s="291"/>
    </row>
    <row r="44" spans="1:16" s="264" customFormat="1" ht="24">
      <c r="A44" s="285"/>
      <c r="B44" s="286"/>
      <c r="C44" s="287" t="s">
        <v>190</v>
      </c>
      <c r="D44" s="288" t="s">
        <v>191</v>
      </c>
      <c r="E44" s="289">
        <v>1500000</v>
      </c>
      <c r="F44" s="290">
        <f>E44</f>
        <v>1500000</v>
      </c>
      <c r="G44" s="289"/>
      <c r="H44" s="289"/>
      <c r="I44" s="289"/>
      <c r="J44" s="289"/>
      <c r="K44" s="289"/>
      <c r="L44" s="289">
        <f>F44</f>
        <v>1500000</v>
      </c>
      <c r="M44" s="289"/>
      <c r="N44" s="289"/>
      <c r="O44" s="289"/>
      <c r="P44" s="291"/>
    </row>
    <row r="45" spans="1:16" s="264" customFormat="1" ht="12">
      <c r="A45" s="285"/>
      <c r="B45" s="286"/>
      <c r="C45" s="287" t="s">
        <v>192</v>
      </c>
      <c r="D45" s="288" t="s">
        <v>193</v>
      </c>
      <c r="E45" s="289">
        <v>2000000</v>
      </c>
      <c r="F45" s="290">
        <f>E45</f>
        <v>2000000</v>
      </c>
      <c r="G45" s="289"/>
      <c r="H45" s="289"/>
      <c r="I45" s="289"/>
      <c r="J45" s="289"/>
      <c r="K45" s="289"/>
      <c r="L45" s="289">
        <f>F45</f>
        <v>2000000</v>
      </c>
      <c r="M45" s="289"/>
      <c r="N45" s="289"/>
      <c r="O45" s="289"/>
      <c r="P45" s="291"/>
    </row>
    <row r="46" spans="1:16" s="264" customFormat="1" ht="12">
      <c r="A46" s="285"/>
      <c r="B46" s="286"/>
      <c r="C46" s="287" t="s">
        <v>194</v>
      </c>
      <c r="D46" s="288" t="s">
        <v>72</v>
      </c>
      <c r="E46" s="289">
        <v>500000</v>
      </c>
      <c r="F46" s="290">
        <v>1500000</v>
      </c>
      <c r="G46" s="289"/>
      <c r="H46" s="289"/>
      <c r="I46" s="289"/>
      <c r="J46" s="289"/>
      <c r="K46" s="289"/>
      <c r="L46" s="289">
        <f>F46</f>
        <v>1500000</v>
      </c>
      <c r="M46" s="289"/>
      <c r="N46" s="289"/>
      <c r="O46" s="289"/>
      <c r="P46" s="291"/>
    </row>
    <row r="47" spans="1:16" s="264" customFormat="1" ht="12">
      <c r="A47" s="292"/>
      <c r="B47" s="293"/>
      <c r="C47" s="294" t="s">
        <v>195</v>
      </c>
      <c r="D47" s="295" t="s">
        <v>72</v>
      </c>
      <c r="E47" s="296">
        <v>50000</v>
      </c>
      <c r="F47" s="297">
        <f>E47</f>
        <v>50000</v>
      </c>
      <c r="G47" s="296"/>
      <c r="H47" s="296"/>
      <c r="I47" s="296"/>
      <c r="J47" s="296"/>
      <c r="K47" s="296"/>
      <c r="L47" s="296">
        <f>F47</f>
        <v>50000</v>
      </c>
      <c r="M47" s="296"/>
      <c r="N47" s="296"/>
      <c r="O47" s="296"/>
      <c r="P47" s="298"/>
    </row>
    <row r="48" spans="1:16" s="261" customFormat="1" ht="12">
      <c r="A48" s="299"/>
      <c r="B48" s="300"/>
      <c r="C48" s="301"/>
      <c r="D48" s="302"/>
      <c r="E48" s="303">
        <f>SUM(E42:E47)</f>
        <v>6000000</v>
      </c>
      <c r="F48" s="304">
        <f>SUM(F42:F47)</f>
        <v>5300000</v>
      </c>
      <c r="G48" s="303"/>
      <c r="H48" s="303"/>
      <c r="I48" s="303"/>
      <c r="J48" s="303"/>
      <c r="K48" s="303"/>
      <c r="L48" s="303">
        <f>SUM(L42:L47)</f>
        <v>5300000</v>
      </c>
      <c r="M48" s="303"/>
      <c r="N48" s="303"/>
      <c r="O48" s="303"/>
      <c r="P48" s="305"/>
    </row>
    <row r="49" spans="1:16" s="264" customFormat="1" ht="12">
      <c r="A49" s="285" t="s">
        <v>83</v>
      </c>
      <c r="B49" s="286"/>
      <c r="C49" s="287" t="s">
        <v>196</v>
      </c>
      <c r="D49" s="288" t="s">
        <v>197</v>
      </c>
      <c r="E49" s="289">
        <v>270000</v>
      </c>
      <c r="F49" s="290">
        <f aca="true" t="shared" si="0" ref="F49:F54">E49</f>
        <v>270000</v>
      </c>
      <c r="G49" s="289"/>
      <c r="H49" s="289"/>
      <c r="I49" s="289"/>
      <c r="J49" s="289"/>
      <c r="K49" s="289"/>
      <c r="L49" s="289">
        <f aca="true" t="shared" si="1" ref="L49:L54">F49</f>
        <v>270000</v>
      </c>
      <c r="M49" s="289"/>
      <c r="N49" s="289"/>
      <c r="O49" s="289"/>
      <c r="P49" s="291"/>
    </row>
    <row r="50" spans="1:16" s="264" customFormat="1" ht="12">
      <c r="A50" s="285"/>
      <c r="B50" s="286"/>
      <c r="C50" s="287" t="s">
        <v>198</v>
      </c>
      <c r="D50" s="288" t="s">
        <v>199</v>
      </c>
      <c r="E50" s="289">
        <v>225000</v>
      </c>
      <c r="F50" s="290">
        <f t="shared" si="0"/>
        <v>225000</v>
      </c>
      <c r="G50" s="289"/>
      <c r="H50" s="289"/>
      <c r="I50" s="289"/>
      <c r="J50" s="289"/>
      <c r="K50" s="289"/>
      <c r="L50" s="289">
        <f t="shared" si="1"/>
        <v>225000</v>
      </c>
      <c r="M50" s="289"/>
      <c r="N50" s="289"/>
      <c r="O50" s="289"/>
      <c r="P50" s="291"/>
    </row>
    <row r="51" spans="1:16" s="264" customFormat="1" ht="12">
      <c r="A51" s="285"/>
      <c r="B51" s="286"/>
      <c r="C51" s="287" t="s">
        <v>200</v>
      </c>
      <c r="D51" s="288" t="s">
        <v>201</v>
      </c>
      <c r="E51" s="289">
        <v>75000</v>
      </c>
      <c r="F51" s="290">
        <f t="shared" si="0"/>
        <v>75000</v>
      </c>
      <c r="G51" s="289"/>
      <c r="H51" s="289"/>
      <c r="I51" s="289"/>
      <c r="J51" s="289"/>
      <c r="K51" s="289"/>
      <c r="L51" s="289">
        <f t="shared" si="1"/>
        <v>75000</v>
      </c>
      <c r="M51" s="289"/>
      <c r="N51" s="289"/>
      <c r="O51" s="289"/>
      <c r="P51" s="291"/>
    </row>
    <row r="52" spans="1:16" s="264" customFormat="1" ht="12">
      <c r="A52" s="285"/>
      <c r="B52" s="286"/>
      <c r="C52" s="287" t="s">
        <v>202</v>
      </c>
      <c r="D52" s="288" t="s">
        <v>203</v>
      </c>
      <c r="E52" s="289">
        <v>45000</v>
      </c>
      <c r="F52" s="290">
        <f t="shared" si="0"/>
        <v>45000</v>
      </c>
      <c r="G52" s="289"/>
      <c r="H52" s="289"/>
      <c r="I52" s="289"/>
      <c r="J52" s="289"/>
      <c r="K52" s="289"/>
      <c r="L52" s="289">
        <f t="shared" si="1"/>
        <v>45000</v>
      </c>
      <c r="M52" s="289"/>
      <c r="N52" s="289"/>
      <c r="O52" s="289"/>
      <c r="P52" s="291"/>
    </row>
    <row r="53" spans="1:16" s="264" customFormat="1" ht="12">
      <c r="A53" s="285"/>
      <c r="B53" s="286"/>
      <c r="C53" s="287" t="s">
        <v>204</v>
      </c>
      <c r="D53" s="288" t="s">
        <v>203</v>
      </c>
      <c r="E53" s="289">
        <v>58000</v>
      </c>
      <c r="F53" s="290">
        <f t="shared" si="0"/>
        <v>58000</v>
      </c>
      <c r="G53" s="289"/>
      <c r="H53" s="289"/>
      <c r="I53" s="289"/>
      <c r="J53" s="289"/>
      <c r="K53" s="289"/>
      <c r="L53" s="289">
        <f t="shared" si="1"/>
        <v>58000</v>
      </c>
      <c r="M53" s="289"/>
      <c r="N53" s="289"/>
      <c r="O53" s="289"/>
      <c r="P53" s="291"/>
    </row>
    <row r="54" spans="1:16" s="264" customFormat="1" ht="12">
      <c r="A54" s="285"/>
      <c r="B54" s="286"/>
      <c r="C54" s="287" t="s">
        <v>205</v>
      </c>
      <c r="D54" s="288" t="s">
        <v>206</v>
      </c>
      <c r="E54" s="289">
        <v>275000</v>
      </c>
      <c r="F54" s="290">
        <f t="shared" si="0"/>
        <v>275000</v>
      </c>
      <c r="G54" s="289"/>
      <c r="H54" s="289"/>
      <c r="I54" s="289"/>
      <c r="J54" s="289"/>
      <c r="K54" s="289"/>
      <c r="L54" s="289">
        <f t="shared" si="1"/>
        <v>275000</v>
      </c>
      <c r="M54" s="289"/>
      <c r="N54" s="289"/>
      <c r="O54" s="289"/>
      <c r="P54" s="291"/>
    </row>
    <row r="55" spans="1:16" s="264" customFormat="1" ht="12">
      <c r="A55" s="285"/>
      <c r="B55" s="286"/>
      <c r="C55" s="287" t="s">
        <v>207</v>
      </c>
      <c r="D55" s="288" t="s">
        <v>208</v>
      </c>
      <c r="E55" s="289">
        <v>435000</v>
      </c>
      <c r="F55" s="290"/>
      <c r="G55" s="289"/>
      <c r="H55" s="289"/>
      <c r="I55" s="289"/>
      <c r="J55" s="289"/>
      <c r="K55" s="289"/>
      <c r="L55" s="289"/>
      <c r="M55" s="289"/>
      <c r="N55" s="289"/>
      <c r="O55" s="289"/>
      <c r="P55" s="291"/>
    </row>
    <row r="56" spans="1:16" s="264" customFormat="1" ht="12">
      <c r="A56" s="285"/>
      <c r="B56" s="286"/>
      <c r="C56" s="287" t="s">
        <v>209</v>
      </c>
      <c r="D56" s="288" t="s">
        <v>208</v>
      </c>
      <c r="E56" s="289">
        <v>565000</v>
      </c>
      <c r="F56" s="290"/>
      <c r="G56" s="289"/>
      <c r="H56" s="289"/>
      <c r="I56" s="289"/>
      <c r="J56" s="289"/>
      <c r="K56" s="289"/>
      <c r="L56" s="289"/>
      <c r="M56" s="289"/>
      <c r="N56" s="289"/>
      <c r="O56" s="289"/>
      <c r="P56" s="291"/>
    </row>
    <row r="57" spans="1:16" s="264" customFormat="1" ht="12">
      <c r="A57" s="285"/>
      <c r="B57" s="286"/>
      <c r="C57" s="287" t="s">
        <v>210</v>
      </c>
      <c r="D57" s="288" t="s">
        <v>211</v>
      </c>
      <c r="E57" s="289">
        <v>2200000</v>
      </c>
      <c r="F57" s="290">
        <f>E57</f>
        <v>2200000</v>
      </c>
      <c r="G57" s="289"/>
      <c r="H57" s="289"/>
      <c r="I57" s="289"/>
      <c r="J57" s="289"/>
      <c r="K57" s="289"/>
      <c r="L57" s="289">
        <f>F57</f>
        <v>2200000</v>
      </c>
      <c r="M57" s="289"/>
      <c r="N57" s="289"/>
      <c r="O57" s="289"/>
      <c r="P57" s="291"/>
    </row>
    <row r="58" spans="1:16" s="264" customFormat="1" ht="12">
      <c r="A58" s="285"/>
      <c r="B58" s="286"/>
      <c r="C58" s="287" t="s">
        <v>212</v>
      </c>
      <c r="D58" s="288" t="s">
        <v>211</v>
      </c>
      <c r="E58" s="289">
        <v>370000</v>
      </c>
      <c r="F58" s="290">
        <f>E58</f>
        <v>370000</v>
      </c>
      <c r="G58" s="289"/>
      <c r="H58" s="289"/>
      <c r="I58" s="289"/>
      <c r="J58" s="289"/>
      <c r="K58" s="289"/>
      <c r="L58" s="289">
        <f>F58</f>
        <v>370000</v>
      </c>
      <c r="M58" s="289"/>
      <c r="N58" s="289"/>
      <c r="O58" s="289"/>
      <c r="P58" s="291"/>
    </row>
    <row r="59" spans="1:16" s="264" customFormat="1" ht="12">
      <c r="A59" s="292"/>
      <c r="B59" s="293"/>
      <c r="C59" s="294" t="s">
        <v>213</v>
      </c>
      <c r="D59" s="295" t="s">
        <v>214</v>
      </c>
      <c r="E59" s="296">
        <v>100000</v>
      </c>
      <c r="F59" s="297">
        <f>E59</f>
        <v>100000</v>
      </c>
      <c r="G59" s="296"/>
      <c r="H59" s="296"/>
      <c r="I59" s="296"/>
      <c r="J59" s="296"/>
      <c r="K59" s="296"/>
      <c r="L59" s="296">
        <f>F59</f>
        <v>100000</v>
      </c>
      <c r="M59" s="296"/>
      <c r="N59" s="296"/>
      <c r="O59" s="296"/>
      <c r="P59" s="298"/>
    </row>
    <row r="60" spans="1:16" s="261" customFormat="1" ht="12">
      <c r="A60" s="299"/>
      <c r="B60" s="300"/>
      <c r="C60" s="301"/>
      <c r="D60" s="302"/>
      <c r="E60" s="303">
        <f>SUM(E49:E59)</f>
        <v>4618000</v>
      </c>
      <c r="F60" s="304">
        <f>SUM(F49:F59)</f>
        <v>3618000</v>
      </c>
      <c r="G60" s="303"/>
      <c r="H60" s="303"/>
      <c r="I60" s="303"/>
      <c r="J60" s="303"/>
      <c r="K60" s="303"/>
      <c r="L60" s="303">
        <f>SUM(L49:L59)</f>
        <v>3618000</v>
      </c>
      <c r="M60" s="303"/>
      <c r="N60" s="303"/>
      <c r="O60" s="303"/>
      <c r="P60" s="305"/>
    </row>
    <row r="61" spans="1:16" s="264" customFormat="1" ht="12">
      <c r="A61" s="285" t="s">
        <v>55</v>
      </c>
      <c r="B61" s="286"/>
      <c r="C61" s="287" t="s">
        <v>215</v>
      </c>
      <c r="D61" s="288" t="s">
        <v>100</v>
      </c>
      <c r="E61" s="289">
        <v>230000</v>
      </c>
      <c r="F61" s="290">
        <f>E61</f>
        <v>230000</v>
      </c>
      <c r="G61" s="290"/>
      <c r="H61" s="289"/>
      <c r="I61" s="289"/>
      <c r="J61" s="289"/>
      <c r="K61" s="289"/>
      <c r="L61" s="289">
        <f>F61</f>
        <v>230000</v>
      </c>
      <c r="M61" s="290"/>
      <c r="N61" s="290"/>
      <c r="O61" s="290"/>
      <c r="P61" s="313"/>
    </row>
    <row r="62" spans="1:16" s="264" customFormat="1" ht="12">
      <c r="A62" s="292"/>
      <c r="B62" s="293"/>
      <c r="C62" s="294" t="s">
        <v>216</v>
      </c>
      <c r="D62" s="295" t="s">
        <v>100</v>
      </c>
      <c r="E62" s="296">
        <f>(5400000-200000)*1.19</f>
        <v>6188000</v>
      </c>
      <c r="F62" s="297">
        <f>E62</f>
        <v>6188000</v>
      </c>
      <c r="G62" s="296"/>
      <c r="H62" s="296"/>
      <c r="I62" s="296"/>
      <c r="J62" s="296"/>
      <c r="K62" s="296"/>
      <c r="L62" s="296"/>
      <c r="M62" s="296"/>
      <c r="N62" s="296">
        <f>F62</f>
        <v>6188000</v>
      </c>
      <c r="O62" s="296"/>
      <c r="P62" s="298"/>
    </row>
    <row r="63" spans="1:16" s="261" customFormat="1" ht="12">
      <c r="A63" s="299"/>
      <c r="B63" s="300"/>
      <c r="C63" s="301"/>
      <c r="D63" s="302"/>
      <c r="E63" s="303">
        <f>SUM(E61:E62)</f>
        <v>6418000</v>
      </c>
      <c r="F63" s="304">
        <f>SUM(F61:F62)</f>
        <v>6418000</v>
      </c>
      <c r="G63" s="303"/>
      <c r="H63" s="303"/>
      <c r="I63" s="303"/>
      <c r="J63" s="303"/>
      <c r="K63" s="303"/>
      <c r="L63" s="303">
        <f>SUM(L61:L62)</f>
        <v>230000</v>
      </c>
      <c r="M63" s="303"/>
      <c r="N63" s="303">
        <f>SUM(N62)</f>
        <v>6188000</v>
      </c>
      <c r="O63" s="303"/>
      <c r="P63" s="305"/>
    </row>
    <row r="64" spans="1:16" s="264" customFormat="1" ht="12">
      <c r="A64" s="285" t="s">
        <v>101</v>
      </c>
      <c r="B64" s="455"/>
      <c r="C64" s="287" t="s">
        <v>217</v>
      </c>
      <c r="D64" s="288"/>
      <c r="E64" s="289">
        <v>1300000</v>
      </c>
      <c r="F64" s="290">
        <f>E64</f>
        <v>1300000</v>
      </c>
      <c r="G64" s="289"/>
      <c r="H64" s="289"/>
      <c r="I64" s="289"/>
      <c r="J64" s="289"/>
      <c r="K64" s="289"/>
      <c r="L64" s="289">
        <f>F64</f>
        <v>1300000</v>
      </c>
      <c r="M64" s="289"/>
      <c r="N64" s="289"/>
      <c r="O64" s="289"/>
      <c r="P64" s="291"/>
    </row>
    <row r="65" spans="1:16" s="264" customFormat="1" ht="12">
      <c r="A65" s="285"/>
      <c r="B65" s="456"/>
      <c r="C65" s="287" t="s">
        <v>218</v>
      </c>
      <c r="D65" s="288"/>
      <c r="E65" s="289">
        <v>2000000</v>
      </c>
      <c r="F65" s="290">
        <f>E65</f>
        <v>2000000</v>
      </c>
      <c r="G65" s="289"/>
      <c r="H65" s="289"/>
      <c r="I65" s="289"/>
      <c r="J65" s="289"/>
      <c r="K65" s="289"/>
      <c r="L65" s="289">
        <f>F65</f>
        <v>2000000</v>
      </c>
      <c r="M65" s="289"/>
      <c r="N65" s="289"/>
      <c r="O65" s="289"/>
      <c r="P65" s="291"/>
    </row>
    <row r="66" spans="1:16" s="264" customFormat="1" ht="12">
      <c r="A66" s="285"/>
      <c r="B66" s="456"/>
      <c r="C66" s="287" t="s">
        <v>219</v>
      </c>
      <c r="D66" s="288"/>
      <c r="E66" s="289">
        <v>700000</v>
      </c>
      <c r="F66" s="290">
        <v>0</v>
      </c>
      <c r="G66" s="289"/>
      <c r="H66" s="289"/>
      <c r="I66" s="289"/>
      <c r="J66" s="289"/>
      <c r="K66" s="289"/>
      <c r="L66" s="289"/>
      <c r="M66" s="289"/>
      <c r="N66" s="289"/>
      <c r="O66" s="289"/>
      <c r="P66" s="291"/>
    </row>
    <row r="67" spans="1:16" s="264" customFormat="1" ht="12">
      <c r="A67" s="285"/>
      <c r="B67" s="456"/>
      <c r="C67" s="287" t="s">
        <v>220</v>
      </c>
      <c r="D67" s="288"/>
      <c r="E67" s="289">
        <v>2300000</v>
      </c>
      <c r="F67" s="290">
        <f>E67</f>
        <v>2300000</v>
      </c>
      <c r="G67" s="289"/>
      <c r="H67" s="289"/>
      <c r="I67" s="289"/>
      <c r="J67" s="289"/>
      <c r="K67" s="289"/>
      <c r="L67" s="289">
        <f>F67</f>
        <v>2300000</v>
      </c>
      <c r="M67" s="289"/>
      <c r="N67" s="289"/>
      <c r="O67" s="289"/>
      <c r="P67" s="291"/>
    </row>
    <row r="68" spans="1:16" s="264" customFormat="1" ht="12">
      <c r="A68" s="285"/>
      <c r="B68" s="456"/>
      <c r="C68" s="287" t="s">
        <v>221</v>
      </c>
      <c r="D68" s="288"/>
      <c r="E68" s="289">
        <v>500000</v>
      </c>
      <c r="F68" s="290">
        <v>0</v>
      </c>
      <c r="G68" s="289"/>
      <c r="H68" s="289"/>
      <c r="I68" s="289"/>
      <c r="J68" s="289"/>
      <c r="K68" s="289"/>
      <c r="L68" s="289"/>
      <c r="M68" s="289"/>
      <c r="N68" s="289"/>
      <c r="O68" s="289"/>
      <c r="P68" s="291"/>
    </row>
    <row r="69" spans="1:16" s="264" customFormat="1" ht="12">
      <c r="A69" s="285"/>
      <c r="B69" s="456"/>
      <c r="C69" s="287" t="s">
        <v>222</v>
      </c>
      <c r="D69" s="288"/>
      <c r="E69" s="289">
        <v>1369000</v>
      </c>
      <c r="F69" s="290">
        <v>0</v>
      </c>
      <c r="G69" s="289"/>
      <c r="H69" s="289"/>
      <c r="I69" s="289"/>
      <c r="J69" s="289"/>
      <c r="K69" s="289"/>
      <c r="L69" s="289"/>
      <c r="M69" s="289"/>
      <c r="N69" s="289"/>
      <c r="O69" s="289"/>
      <c r="P69" s="291"/>
    </row>
    <row r="70" spans="1:16" s="264" customFormat="1" ht="12">
      <c r="A70" s="285"/>
      <c r="B70" s="456"/>
      <c r="C70" s="287" t="s">
        <v>223</v>
      </c>
      <c r="D70" s="288"/>
      <c r="E70" s="289">
        <v>2184000</v>
      </c>
      <c r="F70" s="290">
        <v>0</v>
      </c>
      <c r="G70" s="289"/>
      <c r="H70" s="289"/>
      <c r="I70" s="289"/>
      <c r="J70" s="289"/>
      <c r="K70" s="289"/>
      <c r="L70" s="289"/>
      <c r="M70" s="289"/>
      <c r="N70" s="289"/>
      <c r="O70" s="289"/>
      <c r="P70" s="291"/>
    </row>
    <row r="71" spans="1:16" s="264" customFormat="1" ht="12">
      <c r="A71" s="285"/>
      <c r="B71" s="456"/>
      <c r="C71" s="287" t="s">
        <v>224</v>
      </c>
      <c r="D71" s="288"/>
      <c r="E71" s="289">
        <v>1437000</v>
      </c>
      <c r="F71" s="290">
        <v>0</v>
      </c>
      <c r="G71" s="289"/>
      <c r="H71" s="289"/>
      <c r="I71" s="289"/>
      <c r="J71" s="289"/>
      <c r="K71" s="289"/>
      <c r="L71" s="289"/>
      <c r="M71" s="289"/>
      <c r="N71" s="289"/>
      <c r="O71" s="289"/>
      <c r="P71" s="291"/>
    </row>
    <row r="72" spans="1:16" s="264" customFormat="1" ht="12">
      <c r="A72" s="285"/>
      <c r="B72" s="456"/>
      <c r="C72" s="287" t="s">
        <v>225</v>
      </c>
      <c r="D72" s="288"/>
      <c r="E72" s="289">
        <v>1926000</v>
      </c>
      <c r="F72" s="290">
        <v>0</v>
      </c>
      <c r="G72" s="289"/>
      <c r="H72" s="289"/>
      <c r="I72" s="289"/>
      <c r="J72" s="289"/>
      <c r="K72" s="289"/>
      <c r="L72" s="289"/>
      <c r="M72" s="289"/>
      <c r="N72" s="289"/>
      <c r="O72" s="289"/>
      <c r="P72" s="291"/>
    </row>
    <row r="73" spans="1:16" s="264" customFormat="1" ht="12">
      <c r="A73" s="285"/>
      <c r="B73" s="456"/>
      <c r="C73" s="287" t="s">
        <v>226</v>
      </c>
      <c r="D73" s="288"/>
      <c r="E73" s="289">
        <v>3191000</v>
      </c>
      <c r="F73" s="290">
        <f>E73</f>
        <v>3191000</v>
      </c>
      <c r="G73" s="289"/>
      <c r="H73" s="289"/>
      <c r="I73" s="289"/>
      <c r="J73" s="289"/>
      <c r="K73" s="289"/>
      <c r="L73" s="289">
        <f>F73</f>
        <v>3191000</v>
      </c>
      <c r="M73" s="289"/>
      <c r="N73" s="289"/>
      <c r="O73" s="289"/>
      <c r="P73" s="291"/>
    </row>
    <row r="74" spans="1:16" s="264" customFormat="1" ht="12">
      <c r="A74" s="285"/>
      <c r="B74" s="456"/>
      <c r="C74" s="287" t="s">
        <v>227</v>
      </c>
      <c r="D74" s="288"/>
      <c r="E74" s="289">
        <v>1361000</v>
      </c>
      <c r="F74" s="290">
        <v>0</v>
      </c>
      <c r="G74" s="289"/>
      <c r="H74" s="289"/>
      <c r="I74" s="289"/>
      <c r="J74" s="289"/>
      <c r="K74" s="289"/>
      <c r="L74" s="289"/>
      <c r="M74" s="289"/>
      <c r="N74" s="289"/>
      <c r="O74" s="289"/>
      <c r="P74" s="291"/>
    </row>
    <row r="75" spans="1:16" s="264" customFormat="1" ht="12">
      <c r="A75" s="285"/>
      <c r="B75" s="456"/>
      <c r="C75" s="287" t="s">
        <v>228</v>
      </c>
      <c r="D75" s="288"/>
      <c r="E75" s="289">
        <v>1100000</v>
      </c>
      <c r="F75" s="290">
        <v>0</v>
      </c>
      <c r="G75" s="289"/>
      <c r="H75" s="289"/>
      <c r="I75" s="289"/>
      <c r="J75" s="289"/>
      <c r="K75" s="289"/>
      <c r="L75" s="289"/>
      <c r="M75" s="289"/>
      <c r="N75" s="289"/>
      <c r="O75" s="289"/>
      <c r="P75" s="291"/>
    </row>
    <row r="76" spans="1:16" s="264" customFormat="1" ht="12">
      <c r="A76" s="285"/>
      <c r="B76" s="456"/>
      <c r="C76" s="287" t="s">
        <v>229</v>
      </c>
      <c r="D76" s="288"/>
      <c r="E76" s="289">
        <v>1000000</v>
      </c>
      <c r="F76" s="290">
        <v>0</v>
      </c>
      <c r="G76" s="289"/>
      <c r="H76" s="289"/>
      <c r="I76" s="289"/>
      <c r="J76" s="289"/>
      <c r="K76" s="289"/>
      <c r="L76" s="289"/>
      <c r="M76" s="289"/>
      <c r="N76" s="289"/>
      <c r="O76" s="289"/>
      <c r="P76" s="291"/>
    </row>
    <row r="77" spans="1:16" s="264" customFormat="1" ht="12">
      <c r="A77" s="285"/>
      <c r="B77" s="456"/>
      <c r="C77" s="287" t="s">
        <v>230</v>
      </c>
      <c r="D77" s="288"/>
      <c r="E77" s="289">
        <v>893000</v>
      </c>
      <c r="F77" s="290">
        <v>0</v>
      </c>
      <c r="G77" s="289"/>
      <c r="H77" s="289"/>
      <c r="I77" s="289"/>
      <c r="J77" s="289"/>
      <c r="K77" s="289"/>
      <c r="L77" s="289"/>
      <c r="M77" s="289"/>
      <c r="N77" s="289"/>
      <c r="O77" s="289"/>
      <c r="P77" s="291"/>
    </row>
    <row r="78" spans="1:16" s="264" customFormat="1" ht="12">
      <c r="A78" s="285"/>
      <c r="B78" s="456"/>
      <c r="C78" s="287" t="s">
        <v>231</v>
      </c>
      <c r="D78" s="288"/>
      <c r="E78" s="289">
        <v>417000</v>
      </c>
      <c r="F78" s="290">
        <v>0</v>
      </c>
      <c r="G78" s="289"/>
      <c r="H78" s="289"/>
      <c r="I78" s="289"/>
      <c r="J78" s="289"/>
      <c r="K78" s="289"/>
      <c r="L78" s="289"/>
      <c r="M78" s="289"/>
      <c r="N78" s="289"/>
      <c r="O78" s="289"/>
      <c r="P78" s="291"/>
    </row>
    <row r="79" spans="1:16" s="264" customFormat="1" ht="12">
      <c r="A79" s="285"/>
      <c r="B79" s="456"/>
      <c r="C79" s="287" t="s">
        <v>232</v>
      </c>
      <c r="D79" s="288"/>
      <c r="E79" s="289">
        <v>655000</v>
      </c>
      <c r="F79" s="290">
        <v>0</v>
      </c>
      <c r="G79" s="289"/>
      <c r="H79" s="289"/>
      <c r="I79" s="289"/>
      <c r="J79" s="289"/>
      <c r="K79" s="289"/>
      <c r="L79" s="289"/>
      <c r="M79" s="289"/>
      <c r="N79" s="289"/>
      <c r="O79" s="289"/>
      <c r="P79" s="291"/>
    </row>
    <row r="80" spans="1:16" s="264" customFormat="1" ht="12">
      <c r="A80" s="285"/>
      <c r="B80" s="456"/>
      <c r="C80" s="287" t="s">
        <v>233</v>
      </c>
      <c r="D80" s="288"/>
      <c r="E80" s="289">
        <v>691000</v>
      </c>
      <c r="F80" s="290">
        <v>0</v>
      </c>
      <c r="G80" s="289"/>
      <c r="H80" s="289"/>
      <c r="I80" s="289"/>
      <c r="J80" s="289"/>
      <c r="K80" s="289"/>
      <c r="L80" s="289"/>
      <c r="M80" s="289"/>
      <c r="N80" s="289"/>
      <c r="O80" s="289"/>
      <c r="P80" s="291"/>
    </row>
    <row r="81" spans="1:16" s="264" customFormat="1" ht="12">
      <c r="A81" s="285"/>
      <c r="B81" s="456"/>
      <c r="C81" s="287" t="s">
        <v>234</v>
      </c>
      <c r="D81" s="288"/>
      <c r="E81" s="289">
        <v>2000000</v>
      </c>
      <c r="F81" s="290">
        <f>E81</f>
        <v>2000000</v>
      </c>
      <c r="G81" s="289"/>
      <c r="H81" s="289"/>
      <c r="I81" s="289"/>
      <c r="J81" s="289">
        <f>F81</f>
        <v>2000000</v>
      </c>
      <c r="K81" s="289"/>
      <c r="L81" s="289"/>
      <c r="M81" s="289"/>
      <c r="N81" s="289"/>
      <c r="O81" s="289"/>
      <c r="P81" s="291"/>
    </row>
    <row r="82" spans="1:16" s="264" customFormat="1" ht="12">
      <c r="A82" s="292"/>
      <c r="B82" s="457"/>
      <c r="C82" s="294" t="s">
        <v>102</v>
      </c>
      <c r="D82" s="295"/>
      <c r="E82" s="296">
        <v>1500000</v>
      </c>
      <c r="F82" s="297">
        <f>E82</f>
        <v>1500000</v>
      </c>
      <c r="G82" s="296"/>
      <c r="H82" s="296"/>
      <c r="I82" s="296"/>
      <c r="J82" s="296"/>
      <c r="K82" s="296"/>
      <c r="L82" s="296">
        <f>F82</f>
        <v>1500000</v>
      </c>
      <c r="M82" s="296"/>
      <c r="N82" s="296"/>
      <c r="O82" s="296"/>
      <c r="P82" s="298"/>
    </row>
    <row r="83" spans="1:16" s="261" customFormat="1" ht="12">
      <c r="A83" s="299"/>
      <c r="B83" s="300"/>
      <c r="C83" s="301"/>
      <c r="D83" s="302"/>
      <c r="E83" s="303">
        <f>SUM(E64:E82)</f>
        <v>26524000</v>
      </c>
      <c r="F83" s="304">
        <f>SUM(F64:F82)</f>
        <v>12291000</v>
      </c>
      <c r="G83" s="303"/>
      <c r="H83" s="303"/>
      <c r="I83" s="303"/>
      <c r="J83" s="303">
        <f>SUM(J81:J82)</f>
        <v>2000000</v>
      </c>
      <c r="K83" s="303"/>
      <c r="L83" s="303">
        <f>SUM(L64:L82)</f>
        <v>10291000</v>
      </c>
      <c r="M83" s="303">
        <f>SUM(M64:M82)</f>
        <v>0</v>
      </c>
      <c r="N83" s="303">
        <f>SUM(N64:N82)</f>
        <v>0</v>
      </c>
      <c r="O83" s="303">
        <f>SUM(O64:O82)</f>
        <v>0</v>
      </c>
      <c r="P83" s="305">
        <f>SUM(P64:P82)</f>
        <v>0</v>
      </c>
    </row>
    <row r="84" spans="1:16" s="264" customFormat="1" ht="12">
      <c r="A84" s="292" t="s">
        <v>59</v>
      </c>
      <c r="B84" s="293"/>
      <c r="C84" s="294" t="s">
        <v>235</v>
      </c>
      <c r="D84" s="295" t="s">
        <v>76</v>
      </c>
      <c r="E84" s="296">
        <v>1700000</v>
      </c>
      <c r="F84" s="297">
        <f>E84</f>
        <v>1700000</v>
      </c>
      <c r="G84" s="296"/>
      <c r="H84" s="296"/>
      <c r="I84" s="296"/>
      <c r="J84" s="296"/>
      <c r="K84" s="296"/>
      <c r="L84" s="296">
        <f>F84</f>
        <v>1700000</v>
      </c>
      <c r="M84" s="296"/>
      <c r="N84" s="296"/>
      <c r="O84" s="296"/>
      <c r="P84" s="298"/>
    </row>
    <row r="85" spans="1:16" s="261" customFormat="1" ht="12">
      <c r="A85" s="299"/>
      <c r="B85" s="300"/>
      <c r="C85" s="301"/>
      <c r="D85" s="302"/>
      <c r="E85" s="303">
        <f>SUM(E84)</f>
        <v>1700000</v>
      </c>
      <c r="F85" s="304">
        <f>SUM(F84)</f>
        <v>1700000</v>
      </c>
      <c r="G85" s="303"/>
      <c r="H85" s="303"/>
      <c r="I85" s="303"/>
      <c r="J85" s="303"/>
      <c r="K85" s="303"/>
      <c r="L85" s="303">
        <f>SUM(L84)</f>
        <v>1700000</v>
      </c>
      <c r="M85" s="303"/>
      <c r="N85" s="303"/>
      <c r="O85" s="303"/>
      <c r="P85" s="305"/>
    </row>
    <row r="86" spans="1:16" s="264" customFormat="1" ht="12">
      <c r="A86" s="285" t="s">
        <v>60</v>
      </c>
      <c r="B86" s="286"/>
      <c r="C86" s="287" t="s">
        <v>236</v>
      </c>
      <c r="D86" s="288" t="s">
        <v>74</v>
      </c>
      <c r="E86" s="289">
        <v>10000000</v>
      </c>
      <c r="F86" s="290">
        <f>E86</f>
        <v>10000000</v>
      </c>
      <c r="G86" s="289"/>
      <c r="H86" s="289"/>
      <c r="I86" s="289"/>
      <c r="J86" s="289"/>
      <c r="K86" s="289"/>
      <c r="L86" s="289">
        <f>F86</f>
        <v>10000000</v>
      </c>
      <c r="M86" s="289"/>
      <c r="N86" s="289"/>
      <c r="O86" s="289"/>
      <c r="P86" s="291"/>
    </row>
    <row r="87" spans="1:16" s="264" customFormat="1" ht="12">
      <c r="A87" s="285"/>
      <c r="B87" s="286"/>
      <c r="C87" s="314" t="s">
        <v>237</v>
      </c>
      <c r="D87" s="288" t="s">
        <v>103</v>
      </c>
      <c r="E87" s="289">
        <v>400000</v>
      </c>
      <c r="F87" s="290"/>
      <c r="G87" s="289"/>
      <c r="H87" s="289"/>
      <c r="I87" s="289"/>
      <c r="J87" s="289"/>
      <c r="K87" s="289"/>
      <c r="L87" s="289"/>
      <c r="M87" s="289"/>
      <c r="N87" s="289"/>
      <c r="O87" s="289"/>
      <c r="P87" s="291"/>
    </row>
    <row r="88" spans="1:16" s="264" customFormat="1" ht="12">
      <c r="A88" s="285"/>
      <c r="B88" s="286"/>
      <c r="C88" s="314" t="s">
        <v>238</v>
      </c>
      <c r="D88" s="288" t="s">
        <v>103</v>
      </c>
      <c r="E88" s="289">
        <v>900000</v>
      </c>
      <c r="F88" s="290"/>
      <c r="G88" s="289"/>
      <c r="H88" s="289"/>
      <c r="I88" s="289"/>
      <c r="J88" s="289"/>
      <c r="K88" s="289"/>
      <c r="L88" s="289"/>
      <c r="M88" s="289"/>
      <c r="N88" s="289"/>
      <c r="O88" s="289"/>
      <c r="P88" s="291"/>
    </row>
    <row r="89" spans="1:16" s="264" customFormat="1" ht="12">
      <c r="A89" s="292"/>
      <c r="B89" s="293"/>
      <c r="C89" s="315" t="s">
        <v>239</v>
      </c>
      <c r="D89" s="295" t="s">
        <v>103</v>
      </c>
      <c r="E89" s="296">
        <v>100000</v>
      </c>
      <c r="F89" s="297"/>
      <c r="G89" s="296"/>
      <c r="H89" s="296"/>
      <c r="I89" s="296"/>
      <c r="J89" s="296"/>
      <c r="K89" s="296"/>
      <c r="L89" s="296"/>
      <c r="M89" s="296"/>
      <c r="N89" s="296"/>
      <c r="O89" s="296"/>
      <c r="P89" s="298"/>
    </row>
    <row r="90" spans="1:16" s="261" customFormat="1" ht="12">
      <c r="A90" s="299"/>
      <c r="B90" s="300"/>
      <c r="C90" s="301"/>
      <c r="D90" s="302"/>
      <c r="E90" s="303">
        <f>SUM(E86:E89)</f>
        <v>11400000</v>
      </c>
      <c r="F90" s="304">
        <f>SUM(F86:F89)</f>
        <v>10000000</v>
      </c>
      <c r="G90" s="303"/>
      <c r="H90" s="303"/>
      <c r="I90" s="303"/>
      <c r="J90" s="303"/>
      <c r="K90" s="303"/>
      <c r="L90" s="303">
        <f>SUM(L86:L89)</f>
        <v>10000000</v>
      </c>
      <c r="M90" s="303"/>
      <c r="N90" s="303"/>
      <c r="O90" s="303"/>
      <c r="P90" s="305"/>
    </row>
    <row r="91" spans="1:16" s="264" customFormat="1" ht="12">
      <c r="A91" s="292" t="s">
        <v>104</v>
      </c>
      <c r="B91" s="293" t="s">
        <v>240</v>
      </c>
      <c r="C91" s="294" t="s">
        <v>241</v>
      </c>
      <c r="D91" s="295" t="s">
        <v>104</v>
      </c>
      <c r="E91" s="296">
        <v>18000000</v>
      </c>
      <c r="F91" s="297">
        <f>E91</f>
        <v>18000000</v>
      </c>
      <c r="G91" s="296"/>
      <c r="H91" s="296"/>
      <c r="I91" s="296">
        <f>F91</f>
        <v>18000000</v>
      </c>
      <c r="J91" s="296"/>
      <c r="K91" s="296"/>
      <c r="L91" s="296"/>
      <c r="M91" s="296" t="s">
        <v>242</v>
      </c>
      <c r="N91" s="296"/>
      <c r="O91" s="296"/>
      <c r="P91" s="298"/>
    </row>
    <row r="92" spans="1:16" s="261" customFormat="1" ht="12">
      <c r="A92" s="299"/>
      <c r="B92" s="300"/>
      <c r="C92" s="301"/>
      <c r="D92" s="302"/>
      <c r="E92" s="303">
        <f>E91</f>
        <v>18000000</v>
      </c>
      <c r="F92" s="304">
        <f>SUM(F91)</f>
        <v>18000000</v>
      </c>
      <c r="G92" s="303"/>
      <c r="H92" s="303"/>
      <c r="I92" s="303">
        <f>SUM(I91)</f>
        <v>18000000</v>
      </c>
      <c r="J92" s="303"/>
      <c r="K92" s="303"/>
      <c r="L92" s="303"/>
      <c r="M92" s="303"/>
      <c r="N92" s="303"/>
      <c r="O92" s="303"/>
      <c r="P92" s="305"/>
    </row>
    <row r="93" spans="1:16" s="264" customFormat="1" ht="24">
      <c r="A93" s="285" t="s">
        <v>63</v>
      </c>
      <c r="B93" s="286"/>
      <c r="C93" s="287" t="s">
        <v>243</v>
      </c>
      <c r="D93" s="287" t="s">
        <v>58</v>
      </c>
      <c r="E93" s="289">
        <v>160000</v>
      </c>
      <c r="F93" s="290">
        <f>E93</f>
        <v>160000</v>
      </c>
      <c r="G93" s="289"/>
      <c r="H93" s="289"/>
      <c r="I93" s="289"/>
      <c r="J93" s="289"/>
      <c r="K93" s="289"/>
      <c r="L93" s="289">
        <f>F93</f>
        <v>160000</v>
      </c>
      <c r="M93" s="289"/>
      <c r="N93" s="289"/>
      <c r="O93" s="289"/>
      <c r="P93" s="291"/>
    </row>
    <row r="94" spans="1:16" s="264" customFormat="1" ht="12">
      <c r="A94" s="285"/>
      <c r="B94" s="286"/>
      <c r="C94" s="287" t="s">
        <v>244</v>
      </c>
      <c r="D94" s="288" t="s">
        <v>58</v>
      </c>
      <c r="E94" s="289">
        <v>150000</v>
      </c>
      <c r="F94" s="290">
        <f>E94</f>
        <v>150000</v>
      </c>
      <c r="G94" s="289"/>
      <c r="H94" s="289"/>
      <c r="I94" s="289"/>
      <c r="J94" s="289"/>
      <c r="K94" s="289"/>
      <c r="L94" s="289">
        <f>F94</f>
        <v>150000</v>
      </c>
      <c r="M94" s="289"/>
      <c r="N94" s="289"/>
      <c r="O94" s="289"/>
      <c r="P94" s="291"/>
    </row>
    <row r="95" spans="1:16" s="264" customFormat="1" ht="12">
      <c r="A95" s="285"/>
      <c r="B95" s="286"/>
      <c r="C95" s="287" t="s">
        <v>245</v>
      </c>
      <c r="D95" s="288" t="s">
        <v>53</v>
      </c>
      <c r="E95" s="289">
        <v>210000</v>
      </c>
      <c r="F95" s="290">
        <f>E95</f>
        <v>210000</v>
      </c>
      <c r="G95" s="289"/>
      <c r="H95" s="289"/>
      <c r="I95" s="289"/>
      <c r="J95" s="289"/>
      <c r="K95" s="289"/>
      <c r="L95" s="289">
        <f>F95</f>
        <v>210000</v>
      </c>
      <c r="M95" s="289"/>
      <c r="N95" s="289"/>
      <c r="O95" s="289"/>
      <c r="P95" s="291"/>
    </row>
    <row r="96" spans="1:16" s="264" customFormat="1" ht="36">
      <c r="A96" s="285"/>
      <c r="B96" s="286"/>
      <c r="C96" s="287" t="s">
        <v>246</v>
      </c>
      <c r="D96" s="288" t="s">
        <v>53</v>
      </c>
      <c r="E96" s="289">
        <v>190000</v>
      </c>
      <c r="F96" s="290">
        <f>E96</f>
        <v>190000</v>
      </c>
      <c r="G96" s="289"/>
      <c r="H96" s="289"/>
      <c r="I96" s="289"/>
      <c r="J96" s="289"/>
      <c r="K96" s="289"/>
      <c r="L96" s="289">
        <f>F96</f>
        <v>190000</v>
      </c>
      <c r="M96" s="289"/>
      <c r="N96" s="289"/>
      <c r="O96" s="289"/>
      <c r="P96" s="291"/>
    </row>
    <row r="97" spans="1:16" s="264" customFormat="1" ht="12">
      <c r="A97" s="285"/>
      <c r="B97" s="286"/>
      <c r="C97" s="287" t="s">
        <v>247</v>
      </c>
      <c r="D97" s="288" t="s">
        <v>53</v>
      </c>
      <c r="E97" s="289">
        <v>250000</v>
      </c>
      <c r="F97" s="290"/>
      <c r="G97" s="289"/>
      <c r="H97" s="289"/>
      <c r="I97" s="289"/>
      <c r="J97" s="289"/>
      <c r="K97" s="289"/>
      <c r="L97" s="289"/>
      <c r="M97" s="289"/>
      <c r="N97" s="289"/>
      <c r="O97" s="289"/>
      <c r="P97" s="291"/>
    </row>
    <row r="98" spans="1:16" s="264" customFormat="1" ht="24">
      <c r="A98" s="285"/>
      <c r="B98" s="286"/>
      <c r="C98" s="287" t="s">
        <v>248</v>
      </c>
      <c r="D98" s="288"/>
      <c r="E98" s="289">
        <v>900000</v>
      </c>
      <c r="F98" s="290"/>
      <c r="G98" s="289"/>
      <c r="H98" s="289"/>
      <c r="I98" s="289"/>
      <c r="J98" s="289"/>
      <c r="K98" s="289"/>
      <c r="L98" s="289"/>
      <c r="M98" s="289"/>
      <c r="N98" s="289"/>
      <c r="O98" s="289"/>
      <c r="P98" s="291"/>
    </row>
    <row r="99" spans="1:16" s="264" customFormat="1" ht="12">
      <c r="A99" s="292"/>
      <c r="B99" s="293"/>
      <c r="C99" s="294" t="s">
        <v>249</v>
      </c>
      <c r="D99" s="295" t="s">
        <v>250</v>
      </c>
      <c r="E99" s="296">
        <v>2500000</v>
      </c>
      <c r="F99" s="297"/>
      <c r="G99" s="296"/>
      <c r="H99" s="296"/>
      <c r="I99" s="296"/>
      <c r="J99" s="296"/>
      <c r="K99" s="296"/>
      <c r="L99" s="296"/>
      <c r="M99" s="296"/>
      <c r="N99" s="296"/>
      <c r="O99" s="296"/>
      <c r="P99" s="298"/>
    </row>
    <row r="100" spans="1:16" s="261" customFormat="1" ht="12">
      <c r="A100" s="299"/>
      <c r="B100" s="300"/>
      <c r="C100" s="301"/>
      <c r="D100" s="302"/>
      <c r="E100" s="303">
        <f>SUM(E93:E99)</f>
        <v>4360000</v>
      </c>
      <c r="F100" s="304">
        <f>SUM(F93:F99)</f>
        <v>710000</v>
      </c>
      <c r="G100" s="303"/>
      <c r="H100" s="303"/>
      <c r="I100" s="303"/>
      <c r="J100" s="303"/>
      <c r="K100" s="303"/>
      <c r="L100" s="303">
        <f>SUM(L93:L99)</f>
        <v>710000</v>
      </c>
      <c r="M100" s="303"/>
      <c r="N100" s="303"/>
      <c r="O100" s="303"/>
      <c r="P100" s="305"/>
    </row>
    <row r="101" spans="1:16" s="261" customFormat="1" ht="12.75" thickBot="1">
      <c r="A101" s="316"/>
      <c r="B101" s="317"/>
      <c r="C101" s="318" t="s">
        <v>251</v>
      </c>
      <c r="D101" s="319"/>
      <c r="E101" s="320">
        <f aca="true" t="shared" si="2" ref="E101:P101">E100+E92+E90+E85+E83+E63+E60+E48+E41+E37+E33+E19+E12</f>
        <v>176367000</v>
      </c>
      <c r="F101" s="321">
        <f t="shared" si="2"/>
        <v>83401000</v>
      </c>
      <c r="G101" s="320">
        <f t="shared" si="2"/>
        <v>0</v>
      </c>
      <c r="H101" s="320">
        <f t="shared" si="2"/>
        <v>6200000</v>
      </c>
      <c r="I101" s="320">
        <f t="shared" si="2"/>
        <v>18000000</v>
      </c>
      <c r="J101" s="320">
        <f t="shared" si="2"/>
        <v>2000000</v>
      </c>
      <c r="K101" s="320">
        <f t="shared" si="2"/>
        <v>0</v>
      </c>
      <c r="L101" s="320">
        <f t="shared" si="2"/>
        <v>48063000</v>
      </c>
      <c r="M101" s="320">
        <f t="shared" si="2"/>
        <v>2950000</v>
      </c>
      <c r="N101" s="320">
        <f t="shared" si="2"/>
        <v>6188000</v>
      </c>
      <c r="O101" s="320">
        <f t="shared" si="2"/>
        <v>0</v>
      </c>
      <c r="P101" s="322">
        <f t="shared" si="2"/>
        <v>0</v>
      </c>
    </row>
    <row r="102" spans="1:13" s="264" customFormat="1" ht="12">
      <c r="A102" s="261"/>
      <c r="B102" s="262"/>
      <c r="C102" s="263"/>
      <c r="E102" s="323"/>
      <c r="F102" s="324"/>
      <c r="G102" s="323"/>
      <c r="H102" s="323"/>
      <c r="I102" s="323"/>
      <c r="J102" s="323"/>
      <c r="K102" s="323"/>
      <c r="L102" s="323"/>
      <c r="M102" s="323"/>
    </row>
    <row r="103" spans="1:13" s="264" customFormat="1" ht="12">
      <c r="A103" s="261"/>
      <c r="B103" s="262"/>
      <c r="C103" s="263"/>
      <c r="E103" s="323"/>
      <c r="F103" s="324"/>
      <c r="G103" s="323"/>
      <c r="H103" s="323"/>
      <c r="I103" s="323"/>
      <c r="J103" s="323"/>
      <c r="K103" s="323"/>
      <c r="L103" s="323"/>
      <c r="M103" s="323"/>
    </row>
    <row r="104" spans="1:13" s="264" customFormat="1" ht="12">
      <c r="A104" s="261"/>
      <c r="B104" s="262"/>
      <c r="C104" s="263"/>
      <c r="E104" s="323"/>
      <c r="F104" s="324"/>
      <c r="G104" s="323"/>
      <c r="H104" s="323"/>
      <c r="I104" s="323"/>
      <c r="J104" s="323"/>
      <c r="K104" s="323"/>
      <c r="L104" s="323"/>
      <c r="M104" s="323"/>
    </row>
    <row r="105" spans="1:13" s="264" customFormat="1" ht="12">
      <c r="A105" s="261"/>
      <c r="B105" s="262"/>
      <c r="C105" s="263"/>
      <c r="E105" s="323"/>
      <c r="F105" s="324"/>
      <c r="G105" s="323"/>
      <c r="H105" s="323"/>
      <c r="I105" s="323"/>
      <c r="J105" s="323"/>
      <c r="K105" s="323"/>
      <c r="L105" s="323"/>
      <c r="M105" s="323"/>
    </row>
    <row r="106" spans="1:13" s="264" customFormat="1" ht="12">
      <c r="A106" s="261"/>
      <c r="B106" s="262"/>
      <c r="C106" s="263"/>
      <c r="E106" s="323"/>
      <c r="F106" s="324"/>
      <c r="G106" s="323"/>
      <c r="H106" s="323"/>
      <c r="I106" s="323"/>
      <c r="J106" s="323"/>
      <c r="K106" s="323"/>
      <c r="L106" s="323"/>
      <c r="M106" s="323"/>
    </row>
    <row r="107" spans="1:13" s="264" customFormat="1" ht="12">
      <c r="A107" s="261"/>
      <c r="B107" s="262"/>
      <c r="C107" s="263"/>
      <c r="E107" s="323"/>
      <c r="F107" s="324"/>
      <c r="G107" s="323"/>
      <c r="H107" s="323"/>
      <c r="I107" s="323"/>
      <c r="J107" s="323"/>
      <c r="K107" s="323"/>
      <c r="L107" s="323"/>
      <c r="M107" s="323"/>
    </row>
    <row r="108" spans="1:13" s="264" customFormat="1" ht="12">
      <c r="A108" s="261"/>
      <c r="B108" s="262"/>
      <c r="C108" s="263"/>
      <c r="E108" s="323"/>
      <c r="F108" s="324"/>
      <c r="G108" s="323"/>
      <c r="H108" s="323"/>
      <c r="I108" s="323"/>
      <c r="J108" s="323"/>
      <c r="K108" s="323"/>
      <c r="L108" s="323"/>
      <c r="M108" s="323"/>
    </row>
    <row r="109" spans="1:13" s="264" customFormat="1" ht="12">
      <c r="A109" s="261"/>
      <c r="B109" s="262"/>
      <c r="C109" s="263"/>
      <c r="E109" s="323"/>
      <c r="F109" s="324"/>
      <c r="G109" s="323"/>
      <c r="H109" s="323"/>
      <c r="I109" s="323"/>
      <c r="J109" s="323"/>
      <c r="K109" s="323"/>
      <c r="L109" s="323"/>
      <c r="M109" s="323"/>
    </row>
    <row r="110" spans="1:13" s="264" customFormat="1" ht="12">
      <c r="A110" s="261"/>
      <c r="B110" s="262"/>
      <c r="C110" s="263"/>
      <c r="E110" s="323"/>
      <c r="F110" s="324"/>
      <c r="G110" s="323"/>
      <c r="H110" s="323"/>
      <c r="I110" s="323"/>
      <c r="J110" s="323"/>
      <c r="K110" s="323"/>
      <c r="L110" s="323"/>
      <c r="M110" s="323"/>
    </row>
    <row r="111" spans="1:13" s="264" customFormat="1" ht="12">
      <c r="A111" s="261"/>
      <c r="B111" s="262"/>
      <c r="C111" s="263"/>
      <c r="E111" s="323"/>
      <c r="F111" s="324"/>
      <c r="G111" s="323"/>
      <c r="H111" s="323"/>
      <c r="I111" s="323"/>
      <c r="J111" s="323"/>
      <c r="K111" s="323"/>
      <c r="L111" s="323"/>
      <c r="M111" s="323"/>
    </row>
    <row r="112" spans="1:13" s="264" customFormat="1" ht="12">
      <c r="A112" s="261"/>
      <c r="B112" s="262"/>
      <c r="C112" s="263"/>
      <c r="E112" s="323"/>
      <c r="F112" s="324"/>
      <c r="G112" s="323"/>
      <c r="H112" s="323"/>
      <c r="I112" s="323"/>
      <c r="J112" s="323"/>
      <c r="K112" s="323"/>
      <c r="L112" s="323"/>
      <c r="M112" s="323"/>
    </row>
    <row r="113" spans="1:13" s="264" customFormat="1" ht="12">
      <c r="A113" s="261"/>
      <c r="B113" s="262"/>
      <c r="C113" s="263"/>
      <c r="E113" s="323"/>
      <c r="F113" s="324"/>
      <c r="G113" s="323"/>
      <c r="H113" s="323"/>
      <c r="I113" s="323"/>
      <c r="J113" s="323"/>
      <c r="K113" s="323"/>
      <c r="L113" s="323"/>
      <c r="M113" s="323"/>
    </row>
    <row r="114" spans="1:13" s="264" customFormat="1" ht="12">
      <c r="A114" s="261"/>
      <c r="B114" s="262"/>
      <c r="C114" s="263"/>
      <c r="E114" s="323"/>
      <c r="F114" s="324"/>
      <c r="G114" s="323"/>
      <c r="H114" s="323"/>
      <c r="I114" s="323"/>
      <c r="J114" s="323"/>
      <c r="K114" s="323"/>
      <c r="L114" s="323"/>
      <c r="M114" s="323"/>
    </row>
    <row r="115" spans="1:13" s="264" customFormat="1" ht="12">
      <c r="A115" s="261"/>
      <c r="B115" s="262"/>
      <c r="C115" s="263"/>
      <c r="E115" s="323"/>
      <c r="F115" s="324"/>
      <c r="G115" s="323"/>
      <c r="H115" s="323"/>
      <c r="I115" s="323"/>
      <c r="J115" s="323"/>
      <c r="K115" s="323"/>
      <c r="L115" s="323"/>
      <c r="M115" s="323"/>
    </row>
    <row r="116" spans="1:13" s="264" customFormat="1" ht="12">
      <c r="A116" s="261"/>
      <c r="B116" s="262"/>
      <c r="C116" s="263"/>
      <c r="E116" s="323"/>
      <c r="F116" s="324"/>
      <c r="G116" s="323"/>
      <c r="H116" s="323"/>
      <c r="I116" s="323"/>
      <c r="J116" s="323"/>
      <c r="K116" s="323"/>
      <c r="L116" s="323"/>
      <c r="M116" s="323"/>
    </row>
    <row r="117" spans="1:13" s="264" customFormat="1" ht="12">
      <c r="A117" s="261"/>
      <c r="B117" s="262"/>
      <c r="C117" s="263"/>
      <c r="E117" s="323"/>
      <c r="F117" s="324"/>
      <c r="G117" s="323"/>
      <c r="H117" s="323"/>
      <c r="I117" s="323"/>
      <c r="J117" s="323"/>
      <c r="K117" s="323"/>
      <c r="L117" s="323"/>
      <c r="M117" s="323"/>
    </row>
    <row r="118" spans="1:13" s="264" customFormat="1" ht="12">
      <c r="A118" s="261"/>
      <c r="B118" s="262"/>
      <c r="C118" s="263"/>
      <c r="E118" s="323"/>
      <c r="F118" s="324"/>
      <c r="G118" s="323"/>
      <c r="H118" s="323"/>
      <c r="I118" s="323"/>
      <c r="J118" s="323"/>
      <c r="K118" s="323"/>
      <c r="L118" s="323"/>
      <c r="M118" s="323"/>
    </row>
    <row r="119" spans="1:13" s="264" customFormat="1" ht="12">
      <c r="A119" s="261"/>
      <c r="B119" s="262"/>
      <c r="C119" s="263"/>
      <c r="E119" s="323"/>
      <c r="F119" s="324"/>
      <c r="G119" s="323"/>
      <c r="H119" s="323"/>
      <c r="I119" s="323"/>
      <c r="J119" s="323"/>
      <c r="K119" s="323"/>
      <c r="L119" s="323"/>
      <c r="M119" s="323"/>
    </row>
    <row r="120" spans="1:13" s="264" customFormat="1" ht="12">
      <c r="A120" s="261"/>
      <c r="B120" s="262"/>
      <c r="C120" s="263"/>
      <c r="D120" s="325"/>
      <c r="E120" s="323"/>
      <c r="F120" s="324"/>
      <c r="G120" s="323"/>
      <c r="H120" s="323"/>
      <c r="I120" s="323"/>
      <c r="J120" s="323"/>
      <c r="K120" s="323"/>
      <c r="L120" s="323"/>
      <c r="M120" s="323"/>
    </row>
    <row r="121" spans="1:13" s="264" customFormat="1" ht="12">
      <c r="A121" s="261"/>
      <c r="B121" s="262"/>
      <c r="C121" s="263"/>
      <c r="E121" s="323"/>
      <c r="F121" s="324"/>
      <c r="G121" s="323"/>
      <c r="H121" s="323"/>
      <c r="I121" s="323"/>
      <c r="J121" s="323"/>
      <c r="K121" s="323"/>
      <c r="L121" s="323"/>
      <c r="M121" s="323"/>
    </row>
    <row r="122" spans="1:13" s="264" customFormat="1" ht="12">
      <c r="A122" s="261"/>
      <c r="B122" s="262"/>
      <c r="C122" s="263"/>
      <c r="E122" s="323"/>
      <c r="F122" s="324"/>
      <c r="G122" s="323"/>
      <c r="H122" s="323"/>
      <c r="I122" s="323"/>
      <c r="J122" s="323"/>
      <c r="K122" s="323"/>
      <c r="L122" s="323"/>
      <c r="M122" s="323"/>
    </row>
    <row r="123" spans="1:13" s="264" customFormat="1" ht="12">
      <c r="A123" s="261"/>
      <c r="B123" s="262"/>
      <c r="C123" s="263"/>
      <c r="E123" s="323"/>
      <c r="F123" s="324"/>
      <c r="G123" s="323"/>
      <c r="H123" s="323"/>
      <c r="I123" s="323"/>
      <c r="J123" s="323"/>
      <c r="K123" s="323"/>
      <c r="L123" s="323"/>
      <c r="M123" s="323"/>
    </row>
    <row r="124" spans="1:13" s="264" customFormat="1" ht="12">
      <c r="A124" s="261"/>
      <c r="B124" s="262"/>
      <c r="C124" s="263"/>
      <c r="E124" s="323"/>
      <c r="F124" s="324"/>
      <c r="G124" s="323"/>
      <c r="H124" s="323"/>
      <c r="I124" s="323"/>
      <c r="J124" s="323"/>
      <c r="K124" s="323"/>
      <c r="L124" s="323"/>
      <c r="M124" s="323"/>
    </row>
    <row r="125" spans="1:13" s="264" customFormat="1" ht="12">
      <c r="A125" s="261"/>
      <c r="B125" s="262"/>
      <c r="C125" s="263"/>
      <c r="E125" s="323"/>
      <c r="F125" s="324"/>
      <c r="G125" s="323"/>
      <c r="H125" s="323"/>
      <c r="I125" s="323"/>
      <c r="J125" s="323"/>
      <c r="K125" s="323"/>
      <c r="L125" s="323"/>
      <c r="M125" s="323"/>
    </row>
    <row r="126" spans="1:13" s="264" customFormat="1" ht="12">
      <c r="A126" s="261"/>
      <c r="B126" s="262"/>
      <c r="C126" s="263"/>
      <c r="E126" s="323"/>
      <c r="F126" s="324"/>
      <c r="G126" s="323"/>
      <c r="H126" s="323"/>
      <c r="I126" s="323"/>
      <c r="J126" s="323"/>
      <c r="K126" s="323"/>
      <c r="L126" s="323"/>
      <c r="M126" s="323"/>
    </row>
    <row r="127" spans="1:13" s="264" customFormat="1" ht="12">
      <c r="A127" s="261"/>
      <c r="B127" s="262"/>
      <c r="C127" s="263"/>
      <c r="E127" s="323"/>
      <c r="F127" s="324"/>
      <c r="G127" s="323"/>
      <c r="H127" s="323"/>
      <c r="I127" s="323"/>
      <c r="J127" s="323"/>
      <c r="K127" s="323"/>
      <c r="L127" s="323"/>
      <c r="M127" s="323"/>
    </row>
    <row r="128" spans="1:13" s="264" customFormat="1" ht="12">
      <c r="A128" s="261"/>
      <c r="B128" s="262"/>
      <c r="C128" s="263"/>
      <c r="E128" s="323"/>
      <c r="F128" s="324"/>
      <c r="G128" s="323"/>
      <c r="H128" s="323"/>
      <c r="I128" s="323"/>
      <c r="J128" s="323"/>
      <c r="K128" s="323"/>
      <c r="L128" s="323"/>
      <c r="M128" s="323"/>
    </row>
    <row r="129" spans="1:13" s="264" customFormat="1" ht="12">
      <c r="A129" s="261"/>
      <c r="B129" s="262"/>
      <c r="C129" s="263"/>
      <c r="E129" s="323"/>
      <c r="F129" s="324"/>
      <c r="G129" s="323"/>
      <c r="H129" s="323"/>
      <c r="I129" s="323"/>
      <c r="J129" s="323"/>
      <c r="K129" s="323"/>
      <c r="L129" s="323"/>
      <c r="M129" s="323"/>
    </row>
    <row r="130" spans="1:13" s="264" customFormat="1" ht="12">
      <c r="A130" s="261"/>
      <c r="B130" s="262"/>
      <c r="C130" s="263"/>
      <c r="E130" s="323"/>
      <c r="F130" s="324"/>
      <c r="G130" s="323"/>
      <c r="H130" s="323"/>
      <c r="I130" s="323"/>
      <c r="J130" s="323"/>
      <c r="K130" s="323"/>
      <c r="L130" s="323"/>
      <c r="M130" s="323"/>
    </row>
    <row r="131" spans="1:13" s="264" customFormat="1" ht="12">
      <c r="A131" s="261"/>
      <c r="B131" s="262"/>
      <c r="C131" s="263"/>
      <c r="E131" s="323"/>
      <c r="F131" s="324"/>
      <c r="G131" s="323"/>
      <c r="H131" s="323"/>
      <c r="I131" s="323"/>
      <c r="J131" s="323"/>
      <c r="K131" s="323"/>
      <c r="L131" s="323"/>
      <c r="M131" s="323"/>
    </row>
    <row r="132" spans="1:13" s="264" customFormat="1" ht="12">
      <c r="A132" s="261"/>
      <c r="B132" s="262"/>
      <c r="C132" s="263"/>
      <c r="E132" s="323"/>
      <c r="F132" s="324"/>
      <c r="G132" s="323"/>
      <c r="H132" s="323"/>
      <c r="I132" s="323"/>
      <c r="J132" s="323"/>
      <c r="K132" s="323"/>
      <c r="L132" s="323"/>
      <c r="M132" s="323"/>
    </row>
    <row r="133" spans="1:13" s="264" customFormat="1" ht="12">
      <c r="A133" s="261"/>
      <c r="B133" s="262"/>
      <c r="C133" s="263"/>
      <c r="E133" s="323"/>
      <c r="F133" s="324"/>
      <c r="G133" s="323"/>
      <c r="H133" s="323"/>
      <c r="I133" s="323"/>
      <c r="J133" s="323"/>
      <c r="K133" s="323"/>
      <c r="L133" s="323"/>
      <c r="M133" s="323"/>
    </row>
    <row r="134" spans="1:13" s="264" customFormat="1" ht="12">
      <c r="A134" s="261"/>
      <c r="B134" s="262"/>
      <c r="C134" s="263"/>
      <c r="E134" s="323"/>
      <c r="F134" s="324"/>
      <c r="G134" s="323"/>
      <c r="H134" s="323"/>
      <c r="I134" s="323"/>
      <c r="J134" s="323"/>
      <c r="K134" s="323"/>
      <c r="L134" s="323"/>
      <c r="M134" s="323"/>
    </row>
    <row r="135" spans="1:13" s="264" customFormat="1" ht="12">
      <c r="A135" s="261"/>
      <c r="B135" s="262"/>
      <c r="C135" s="263"/>
      <c r="E135" s="323"/>
      <c r="F135" s="324"/>
      <c r="G135" s="323"/>
      <c r="H135" s="323"/>
      <c r="I135" s="323"/>
      <c r="J135" s="323"/>
      <c r="K135" s="323"/>
      <c r="L135" s="323"/>
      <c r="M135" s="323"/>
    </row>
    <row r="136" spans="1:13" s="264" customFormat="1" ht="12">
      <c r="A136" s="261"/>
      <c r="B136" s="262"/>
      <c r="C136" s="263"/>
      <c r="E136" s="323"/>
      <c r="F136" s="324"/>
      <c r="G136" s="323"/>
      <c r="H136" s="323"/>
      <c r="I136" s="323"/>
      <c r="J136" s="323"/>
      <c r="K136" s="323"/>
      <c r="L136" s="323"/>
      <c r="M136" s="323"/>
    </row>
    <row r="137" spans="1:13" s="264" customFormat="1" ht="12">
      <c r="A137" s="261"/>
      <c r="B137" s="262"/>
      <c r="C137" s="263"/>
      <c r="E137" s="323"/>
      <c r="F137" s="324"/>
      <c r="G137" s="323"/>
      <c r="H137" s="323"/>
      <c r="I137" s="323"/>
      <c r="J137" s="323"/>
      <c r="K137" s="323"/>
      <c r="L137" s="323"/>
      <c r="M137" s="323"/>
    </row>
    <row r="138" spans="1:13" s="264" customFormat="1" ht="12">
      <c r="A138" s="261"/>
      <c r="B138" s="262"/>
      <c r="C138" s="263"/>
      <c r="E138" s="323"/>
      <c r="F138" s="324"/>
      <c r="G138" s="323"/>
      <c r="H138" s="323"/>
      <c r="I138" s="323"/>
      <c r="J138" s="323"/>
      <c r="K138" s="323"/>
      <c r="L138" s="323"/>
      <c r="M138" s="323"/>
    </row>
    <row r="139" spans="1:13" s="264" customFormat="1" ht="12">
      <c r="A139" s="261"/>
      <c r="B139" s="262"/>
      <c r="C139" s="263"/>
      <c r="E139" s="323"/>
      <c r="F139" s="324"/>
      <c r="G139" s="323"/>
      <c r="H139" s="323"/>
      <c r="I139" s="323"/>
      <c r="J139" s="323"/>
      <c r="K139" s="323"/>
      <c r="L139" s="323"/>
      <c r="M139" s="323"/>
    </row>
    <row r="140" spans="1:13" s="264" customFormat="1" ht="12">
      <c r="A140" s="261"/>
      <c r="B140" s="262"/>
      <c r="C140" s="263"/>
      <c r="E140" s="323"/>
      <c r="F140" s="324"/>
      <c r="G140" s="323"/>
      <c r="H140" s="323"/>
      <c r="I140" s="323"/>
      <c r="J140" s="323"/>
      <c r="K140" s="323"/>
      <c r="L140" s="323"/>
      <c r="M140" s="323"/>
    </row>
    <row r="141" spans="1:13" s="264" customFormat="1" ht="12">
      <c r="A141" s="261"/>
      <c r="B141" s="262"/>
      <c r="C141" s="263"/>
      <c r="E141" s="323"/>
      <c r="F141" s="324"/>
      <c r="G141" s="323"/>
      <c r="H141" s="323"/>
      <c r="I141" s="323"/>
      <c r="J141" s="323"/>
      <c r="K141" s="323"/>
      <c r="L141" s="323"/>
      <c r="M141" s="323"/>
    </row>
    <row r="142" spans="1:13" s="264" customFormat="1" ht="12">
      <c r="A142" s="261"/>
      <c r="B142" s="262"/>
      <c r="C142" s="263"/>
      <c r="E142" s="323"/>
      <c r="F142" s="324"/>
      <c r="G142" s="323"/>
      <c r="H142" s="323"/>
      <c r="I142" s="323"/>
      <c r="J142" s="323"/>
      <c r="K142" s="323"/>
      <c r="L142" s="323"/>
      <c r="M142" s="323"/>
    </row>
    <row r="143" spans="1:13" s="264" customFormat="1" ht="12">
      <c r="A143" s="261"/>
      <c r="B143" s="262"/>
      <c r="C143" s="263"/>
      <c r="E143" s="323"/>
      <c r="F143" s="324"/>
      <c r="G143" s="323"/>
      <c r="H143" s="323"/>
      <c r="I143" s="323"/>
      <c r="J143" s="323"/>
      <c r="K143" s="323"/>
      <c r="L143" s="323"/>
      <c r="M143" s="323"/>
    </row>
    <row r="144" spans="1:13" s="264" customFormat="1" ht="12">
      <c r="A144" s="261"/>
      <c r="B144" s="262"/>
      <c r="C144" s="263"/>
      <c r="E144" s="323"/>
      <c r="F144" s="324"/>
      <c r="G144" s="323"/>
      <c r="H144" s="323"/>
      <c r="I144" s="323"/>
      <c r="J144" s="323"/>
      <c r="K144" s="323"/>
      <c r="L144" s="323"/>
      <c r="M144" s="323"/>
    </row>
    <row r="145" spans="1:13" s="264" customFormat="1" ht="12">
      <c r="A145" s="261"/>
      <c r="B145" s="262"/>
      <c r="C145" s="263"/>
      <c r="E145" s="323"/>
      <c r="F145" s="324"/>
      <c r="G145" s="323"/>
      <c r="H145" s="323"/>
      <c r="I145" s="323"/>
      <c r="J145" s="323"/>
      <c r="K145" s="323"/>
      <c r="L145" s="323"/>
      <c r="M145" s="323"/>
    </row>
    <row r="146" spans="1:13" s="264" customFormat="1" ht="12">
      <c r="A146" s="261"/>
      <c r="B146" s="262"/>
      <c r="C146" s="263"/>
      <c r="E146" s="323"/>
      <c r="F146" s="324"/>
      <c r="G146" s="323"/>
      <c r="H146" s="323"/>
      <c r="I146" s="323"/>
      <c r="J146" s="323"/>
      <c r="K146" s="323"/>
      <c r="L146" s="323"/>
      <c r="M146" s="323"/>
    </row>
    <row r="147" spans="1:13" s="264" customFormat="1" ht="12">
      <c r="A147" s="261"/>
      <c r="B147" s="262"/>
      <c r="C147" s="263"/>
      <c r="E147" s="323"/>
      <c r="F147" s="324"/>
      <c r="G147" s="323"/>
      <c r="H147" s="323"/>
      <c r="I147" s="323"/>
      <c r="J147" s="323"/>
      <c r="K147" s="323"/>
      <c r="L147" s="323"/>
      <c r="M147" s="323"/>
    </row>
    <row r="148" spans="1:13" s="264" customFormat="1" ht="12">
      <c r="A148" s="261"/>
      <c r="B148" s="262"/>
      <c r="C148" s="263"/>
      <c r="E148" s="323"/>
      <c r="F148" s="324"/>
      <c r="G148" s="323"/>
      <c r="H148" s="323"/>
      <c r="I148" s="323"/>
      <c r="J148" s="323"/>
      <c r="K148" s="323"/>
      <c r="L148" s="323"/>
      <c r="M148" s="323"/>
    </row>
    <row r="149" spans="1:13" s="264" customFormat="1" ht="12">
      <c r="A149" s="261"/>
      <c r="B149" s="262"/>
      <c r="C149" s="263"/>
      <c r="E149" s="323"/>
      <c r="F149" s="324"/>
      <c r="G149" s="323"/>
      <c r="H149" s="323"/>
      <c r="I149" s="323"/>
      <c r="J149" s="323"/>
      <c r="K149" s="323"/>
      <c r="L149" s="323"/>
      <c r="M149" s="323"/>
    </row>
    <row r="150" spans="1:13" s="264" customFormat="1" ht="12">
      <c r="A150" s="261"/>
      <c r="B150" s="262"/>
      <c r="C150" s="263"/>
      <c r="E150" s="323"/>
      <c r="F150" s="324"/>
      <c r="G150" s="323"/>
      <c r="H150" s="323"/>
      <c r="I150" s="323"/>
      <c r="J150" s="323"/>
      <c r="K150" s="323"/>
      <c r="L150" s="323"/>
      <c r="M150" s="323"/>
    </row>
    <row r="151" spans="1:13" s="264" customFormat="1" ht="12">
      <c r="A151" s="261"/>
      <c r="B151" s="262"/>
      <c r="C151" s="263"/>
      <c r="E151" s="323"/>
      <c r="F151" s="324"/>
      <c r="G151" s="323"/>
      <c r="H151" s="323"/>
      <c r="I151" s="323"/>
      <c r="J151" s="323"/>
      <c r="K151" s="323"/>
      <c r="L151" s="323"/>
      <c r="M151" s="323"/>
    </row>
    <row r="152" spans="1:13" s="264" customFormat="1" ht="12">
      <c r="A152" s="261"/>
      <c r="B152" s="262"/>
      <c r="C152" s="263"/>
      <c r="E152" s="323"/>
      <c r="F152" s="324"/>
      <c r="G152" s="323"/>
      <c r="H152" s="323"/>
      <c r="I152" s="323"/>
      <c r="J152" s="323"/>
      <c r="K152" s="323"/>
      <c r="L152" s="323"/>
      <c r="M152" s="323"/>
    </row>
    <row r="153" spans="1:13" s="264" customFormat="1" ht="12">
      <c r="A153" s="261"/>
      <c r="B153" s="262"/>
      <c r="C153" s="263"/>
      <c r="E153" s="323"/>
      <c r="F153" s="324"/>
      <c r="G153" s="323"/>
      <c r="H153" s="323"/>
      <c r="I153" s="323"/>
      <c r="J153" s="323"/>
      <c r="K153" s="323"/>
      <c r="L153" s="323"/>
      <c r="M153" s="323"/>
    </row>
    <row r="154" spans="1:13" s="264" customFormat="1" ht="12">
      <c r="A154" s="261"/>
      <c r="B154" s="262"/>
      <c r="C154" s="263"/>
      <c r="E154" s="323"/>
      <c r="F154" s="324"/>
      <c r="G154" s="323"/>
      <c r="H154" s="323"/>
      <c r="I154" s="323"/>
      <c r="J154" s="323"/>
      <c r="K154" s="323"/>
      <c r="L154" s="323"/>
      <c r="M154" s="323"/>
    </row>
    <row r="155" spans="1:13" s="264" customFormat="1" ht="12">
      <c r="A155" s="261"/>
      <c r="B155" s="262"/>
      <c r="C155" s="263"/>
      <c r="E155" s="323"/>
      <c r="F155" s="324"/>
      <c r="G155" s="323"/>
      <c r="H155" s="323"/>
      <c r="I155" s="323"/>
      <c r="J155" s="323"/>
      <c r="K155" s="323"/>
      <c r="L155" s="323"/>
      <c r="M155" s="323"/>
    </row>
    <row r="156" spans="1:13" s="264" customFormat="1" ht="12">
      <c r="A156" s="261"/>
      <c r="B156" s="262"/>
      <c r="C156" s="263"/>
      <c r="E156" s="323"/>
      <c r="F156" s="324"/>
      <c r="G156" s="323"/>
      <c r="H156" s="323"/>
      <c r="I156" s="323"/>
      <c r="J156" s="323"/>
      <c r="K156" s="323"/>
      <c r="L156" s="323"/>
      <c r="M156" s="323"/>
    </row>
    <row r="157" spans="1:13" s="264" customFormat="1" ht="12">
      <c r="A157" s="261"/>
      <c r="B157" s="262"/>
      <c r="C157" s="263"/>
      <c r="E157" s="323"/>
      <c r="F157" s="324"/>
      <c r="G157" s="323"/>
      <c r="H157" s="323"/>
      <c r="I157" s="323"/>
      <c r="J157" s="323"/>
      <c r="K157" s="323"/>
      <c r="L157" s="323"/>
      <c r="M157" s="323"/>
    </row>
    <row r="158" spans="1:13" s="264" customFormat="1" ht="12">
      <c r="A158" s="261"/>
      <c r="B158" s="262"/>
      <c r="C158" s="263"/>
      <c r="E158" s="323"/>
      <c r="F158" s="324"/>
      <c r="G158" s="323"/>
      <c r="H158" s="323"/>
      <c r="I158" s="323"/>
      <c r="J158" s="323"/>
      <c r="K158" s="323"/>
      <c r="L158" s="323"/>
      <c r="M158" s="323"/>
    </row>
    <row r="159" spans="1:13" s="264" customFormat="1" ht="12">
      <c r="A159" s="261"/>
      <c r="B159" s="262"/>
      <c r="C159" s="263"/>
      <c r="E159" s="323"/>
      <c r="F159" s="324"/>
      <c r="G159" s="323"/>
      <c r="H159" s="323"/>
      <c r="I159" s="323"/>
      <c r="J159" s="323"/>
      <c r="K159" s="323"/>
      <c r="L159" s="323"/>
      <c r="M159" s="323"/>
    </row>
    <row r="160" spans="1:13" s="264" customFormat="1" ht="12">
      <c r="A160" s="261"/>
      <c r="B160" s="262"/>
      <c r="C160" s="263"/>
      <c r="E160" s="323"/>
      <c r="F160" s="324"/>
      <c r="G160" s="323"/>
      <c r="H160" s="323"/>
      <c r="I160" s="323"/>
      <c r="J160" s="323"/>
      <c r="K160" s="323"/>
      <c r="L160" s="323"/>
      <c r="M160" s="323"/>
    </row>
    <row r="161" spans="1:13" s="264" customFormat="1" ht="12">
      <c r="A161" s="261"/>
      <c r="B161" s="262"/>
      <c r="C161" s="263"/>
      <c r="E161" s="323"/>
      <c r="F161" s="324"/>
      <c r="G161" s="323"/>
      <c r="H161" s="323"/>
      <c r="I161" s="323"/>
      <c r="J161" s="323"/>
      <c r="K161" s="323"/>
      <c r="L161" s="323"/>
      <c r="M161" s="323"/>
    </row>
    <row r="162" spans="1:13" s="264" customFormat="1" ht="12">
      <c r="A162" s="261"/>
      <c r="B162" s="262"/>
      <c r="C162" s="263"/>
      <c r="E162" s="323"/>
      <c r="F162" s="324"/>
      <c r="G162" s="323"/>
      <c r="H162" s="323"/>
      <c r="I162" s="323"/>
      <c r="J162" s="323"/>
      <c r="K162" s="323"/>
      <c r="L162" s="323"/>
      <c r="M162" s="323"/>
    </row>
    <row r="163" spans="1:13" s="264" customFormat="1" ht="12">
      <c r="A163" s="261"/>
      <c r="B163" s="262"/>
      <c r="C163" s="263"/>
      <c r="E163" s="323"/>
      <c r="F163" s="324"/>
      <c r="G163" s="323"/>
      <c r="H163" s="323"/>
      <c r="I163" s="323"/>
      <c r="J163" s="323"/>
      <c r="K163" s="323"/>
      <c r="L163" s="323"/>
      <c r="M163" s="323"/>
    </row>
    <row r="164" spans="1:13" s="264" customFormat="1" ht="12">
      <c r="A164" s="261"/>
      <c r="B164" s="262"/>
      <c r="C164" s="263"/>
      <c r="E164" s="323"/>
      <c r="F164" s="324"/>
      <c r="G164" s="323"/>
      <c r="H164" s="323"/>
      <c r="I164" s="323"/>
      <c r="J164" s="323"/>
      <c r="K164" s="323"/>
      <c r="L164" s="323"/>
      <c r="M164" s="323"/>
    </row>
    <row r="165" spans="1:13" s="264" customFormat="1" ht="12">
      <c r="A165" s="261"/>
      <c r="B165" s="262"/>
      <c r="C165" s="263"/>
      <c r="E165" s="323"/>
      <c r="F165" s="324"/>
      <c r="G165" s="323"/>
      <c r="H165" s="323"/>
      <c r="I165" s="323"/>
      <c r="J165" s="323"/>
      <c r="K165" s="323"/>
      <c r="L165" s="323"/>
      <c r="M165" s="323"/>
    </row>
    <row r="166" spans="1:13" s="264" customFormat="1" ht="12">
      <c r="A166" s="261"/>
      <c r="B166" s="262"/>
      <c r="C166" s="263"/>
      <c r="E166" s="323"/>
      <c r="F166" s="324"/>
      <c r="G166" s="323"/>
      <c r="H166" s="323"/>
      <c r="I166" s="323"/>
      <c r="J166" s="323"/>
      <c r="K166" s="323"/>
      <c r="L166" s="323"/>
      <c r="M166" s="323"/>
    </row>
    <row r="167" spans="1:13" s="264" customFormat="1" ht="12">
      <c r="A167" s="261"/>
      <c r="B167" s="262"/>
      <c r="C167" s="263"/>
      <c r="E167" s="323"/>
      <c r="F167" s="324"/>
      <c r="G167" s="323"/>
      <c r="H167" s="323"/>
      <c r="I167" s="323"/>
      <c r="J167" s="323"/>
      <c r="K167" s="323"/>
      <c r="L167" s="323"/>
      <c r="M167" s="323"/>
    </row>
    <row r="168" spans="1:13" s="264" customFormat="1" ht="12">
      <c r="A168" s="261"/>
      <c r="B168" s="262"/>
      <c r="C168" s="263"/>
      <c r="E168" s="323"/>
      <c r="F168" s="324"/>
      <c r="G168" s="323"/>
      <c r="H168" s="323"/>
      <c r="I168" s="323"/>
      <c r="J168" s="323"/>
      <c r="K168" s="323"/>
      <c r="L168" s="323"/>
      <c r="M168" s="323"/>
    </row>
    <row r="169" spans="1:13" s="264" customFormat="1" ht="12">
      <c r="A169" s="261"/>
      <c r="B169" s="262"/>
      <c r="C169" s="263"/>
      <c r="E169" s="323"/>
      <c r="F169" s="324"/>
      <c r="G169" s="323"/>
      <c r="H169" s="323"/>
      <c r="I169" s="323"/>
      <c r="J169" s="323"/>
      <c r="K169" s="323"/>
      <c r="L169" s="323"/>
      <c r="M169" s="323"/>
    </row>
    <row r="170" spans="1:13" s="264" customFormat="1" ht="12">
      <c r="A170" s="261"/>
      <c r="B170" s="262"/>
      <c r="C170" s="263"/>
      <c r="E170" s="323"/>
      <c r="F170" s="324"/>
      <c r="G170" s="323"/>
      <c r="H170" s="323"/>
      <c r="I170" s="323"/>
      <c r="J170" s="323"/>
      <c r="K170" s="323"/>
      <c r="L170" s="323"/>
      <c r="M170" s="323"/>
    </row>
    <row r="171" spans="1:13" s="264" customFormat="1" ht="12">
      <c r="A171" s="261"/>
      <c r="B171" s="262"/>
      <c r="C171" s="263"/>
      <c r="E171" s="323"/>
      <c r="F171" s="324"/>
      <c r="G171" s="323"/>
      <c r="H171" s="323"/>
      <c r="I171" s="323"/>
      <c r="J171" s="323"/>
      <c r="K171" s="323"/>
      <c r="L171" s="323"/>
      <c r="M171" s="323"/>
    </row>
    <row r="172" spans="1:13" s="264" customFormat="1" ht="12">
      <c r="A172" s="261"/>
      <c r="B172" s="262"/>
      <c r="C172" s="263"/>
      <c r="E172" s="323"/>
      <c r="F172" s="324"/>
      <c r="G172" s="323"/>
      <c r="H172" s="323"/>
      <c r="I172" s="323"/>
      <c r="J172" s="323"/>
      <c r="K172" s="323"/>
      <c r="L172" s="323"/>
      <c r="M172" s="323"/>
    </row>
    <row r="173" spans="1:13" s="264" customFormat="1" ht="12">
      <c r="A173" s="261"/>
      <c r="B173" s="262"/>
      <c r="C173" s="263"/>
      <c r="E173" s="323"/>
      <c r="F173" s="324"/>
      <c r="G173" s="323"/>
      <c r="H173" s="323"/>
      <c r="I173" s="323"/>
      <c r="J173" s="323"/>
      <c r="K173" s="323"/>
      <c r="L173" s="323"/>
      <c r="M173" s="323"/>
    </row>
    <row r="174" spans="1:13" s="264" customFormat="1" ht="12">
      <c r="A174" s="261"/>
      <c r="B174" s="262"/>
      <c r="C174" s="263"/>
      <c r="E174" s="323"/>
      <c r="F174" s="324"/>
      <c r="G174" s="323"/>
      <c r="H174" s="323"/>
      <c r="I174" s="323"/>
      <c r="J174" s="323"/>
      <c r="K174" s="323"/>
      <c r="L174" s="323"/>
      <c r="M174" s="323"/>
    </row>
    <row r="175" spans="1:13" s="264" customFormat="1" ht="12">
      <c r="A175" s="261"/>
      <c r="B175" s="262"/>
      <c r="C175" s="263"/>
      <c r="E175" s="323"/>
      <c r="F175" s="324"/>
      <c r="G175" s="323"/>
      <c r="H175" s="323"/>
      <c r="I175" s="323"/>
      <c r="J175" s="323"/>
      <c r="K175" s="323"/>
      <c r="L175" s="323"/>
      <c r="M175" s="323"/>
    </row>
    <row r="176" spans="1:13" s="264" customFormat="1" ht="12">
      <c r="A176" s="261"/>
      <c r="B176" s="262"/>
      <c r="C176" s="263"/>
      <c r="E176" s="323"/>
      <c r="F176" s="324"/>
      <c r="G176" s="323"/>
      <c r="H176" s="323"/>
      <c r="I176" s="323"/>
      <c r="J176" s="323"/>
      <c r="K176" s="323"/>
      <c r="L176" s="323"/>
      <c r="M176" s="323"/>
    </row>
    <row r="177" spans="1:13" s="264" customFormat="1" ht="12">
      <c r="A177" s="261"/>
      <c r="B177" s="262"/>
      <c r="C177" s="263"/>
      <c r="E177" s="323"/>
      <c r="F177" s="324"/>
      <c r="G177" s="323"/>
      <c r="H177" s="323"/>
      <c r="I177" s="323"/>
      <c r="J177" s="323"/>
      <c r="K177" s="323"/>
      <c r="L177" s="323"/>
      <c r="M177" s="323"/>
    </row>
    <row r="178" spans="1:13" s="264" customFormat="1" ht="12">
      <c r="A178" s="261"/>
      <c r="B178" s="262"/>
      <c r="C178" s="263"/>
      <c r="E178" s="323"/>
      <c r="F178" s="324"/>
      <c r="G178" s="323"/>
      <c r="H178" s="323"/>
      <c r="I178" s="323"/>
      <c r="J178" s="323"/>
      <c r="K178" s="323"/>
      <c r="L178" s="323"/>
      <c r="M178" s="323"/>
    </row>
    <row r="179" spans="1:13" s="264" customFormat="1" ht="12">
      <c r="A179" s="261"/>
      <c r="B179" s="262"/>
      <c r="C179" s="263"/>
      <c r="E179" s="323"/>
      <c r="F179" s="324"/>
      <c r="G179" s="323"/>
      <c r="H179" s="323"/>
      <c r="I179" s="323"/>
      <c r="J179" s="323"/>
      <c r="K179" s="323"/>
      <c r="L179" s="323"/>
      <c r="M179" s="323"/>
    </row>
    <row r="180" spans="1:13" s="329" customFormat="1" ht="12">
      <c r="A180" s="326"/>
      <c r="B180" s="327"/>
      <c r="C180" s="328"/>
      <c r="E180" s="330"/>
      <c r="F180" s="331"/>
      <c r="G180" s="330"/>
      <c r="H180" s="330"/>
      <c r="I180" s="330"/>
      <c r="J180" s="330"/>
      <c r="K180" s="330"/>
      <c r="L180" s="330"/>
      <c r="M180" s="330"/>
    </row>
    <row r="181" spans="1:13" s="329" customFormat="1" ht="12">
      <c r="A181" s="326"/>
      <c r="B181" s="327"/>
      <c r="C181" s="328"/>
      <c r="E181" s="330"/>
      <c r="F181" s="331"/>
      <c r="G181" s="330"/>
      <c r="H181" s="330"/>
      <c r="I181" s="330"/>
      <c r="J181" s="330"/>
      <c r="K181" s="330"/>
      <c r="L181" s="330"/>
      <c r="M181" s="330"/>
    </row>
    <row r="182" spans="1:13" s="329" customFormat="1" ht="12">
      <c r="A182" s="326"/>
      <c r="B182" s="327"/>
      <c r="C182" s="328"/>
      <c r="E182" s="330"/>
      <c r="F182" s="331"/>
      <c r="G182" s="330"/>
      <c r="H182" s="330"/>
      <c r="I182" s="330"/>
      <c r="J182" s="330"/>
      <c r="K182" s="330"/>
      <c r="L182" s="330"/>
      <c r="M182" s="330"/>
    </row>
    <row r="183" spans="1:13" s="329" customFormat="1" ht="12">
      <c r="A183" s="326"/>
      <c r="B183" s="327"/>
      <c r="C183" s="328"/>
      <c r="E183" s="330"/>
      <c r="F183" s="331"/>
      <c r="G183" s="330"/>
      <c r="H183" s="330"/>
      <c r="I183" s="330"/>
      <c r="J183" s="330"/>
      <c r="K183" s="330"/>
      <c r="L183" s="330"/>
      <c r="M183" s="330"/>
    </row>
    <row r="184" spans="1:13" s="329" customFormat="1" ht="12">
      <c r="A184" s="326"/>
      <c r="B184" s="327"/>
      <c r="C184" s="328"/>
      <c r="E184" s="330"/>
      <c r="F184" s="331"/>
      <c r="G184" s="330"/>
      <c r="H184" s="330"/>
      <c r="I184" s="330"/>
      <c r="J184" s="330"/>
      <c r="K184" s="330"/>
      <c r="L184" s="330"/>
      <c r="M184" s="330"/>
    </row>
    <row r="185" spans="1:13" s="329" customFormat="1" ht="12">
      <c r="A185" s="326"/>
      <c r="B185" s="327"/>
      <c r="C185" s="328"/>
      <c r="E185" s="330"/>
      <c r="F185" s="331"/>
      <c r="G185" s="330"/>
      <c r="H185" s="330"/>
      <c r="I185" s="330"/>
      <c r="J185" s="330"/>
      <c r="K185" s="330"/>
      <c r="L185" s="330"/>
      <c r="M185" s="330"/>
    </row>
    <row r="186" spans="1:13" s="329" customFormat="1" ht="12">
      <c r="A186" s="326"/>
      <c r="B186" s="327"/>
      <c r="C186" s="328"/>
      <c r="E186" s="330"/>
      <c r="F186" s="331"/>
      <c r="G186" s="330"/>
      <c r="H186" s="330"/>
      <c r="I186" s="330"/>
      <c r="J186" s="330"/>
      <c r="K186" s="330"/>
      <c r="L186" s="330"/>
      <c r="M186" s="330"/>
    </row>
    <row r="187" spans="1:13" s="329" customFormat="1" ht="12">
      <c r="A187" s="326"/>
      <c r="B187" s="327"/>
      <c r="C187" s="328"/>
      <c r="E187" s="330"/>
      <c r="F187" s="331"/>
      <c r="G187" s="330"/>
      <c r="H187" s="330"/>
      <c r="I187" s="330"/>
      <c r="J187" s="330"/>
      <c r="K187" s="330"/>
      <c r="L187" s="330"/>
      <c r="M187" s="330"/>
    </row>
    <row r="188" spans="1:13" s="329" customFormat="1" ht="12">
      <c r="A188" s="326"/>
      <c r="B188" s="327"/>
      <c r="C188" s="328"/>
      <c r="E188" s="330"/>
      <c r="F188" s="331"/>
      <c r="G188" s="330"/>
      <c r="H188" s="330"/>
      <c r="I188" s="330"/>
      <c r="J188" s="330"/>
      <c r="K188" s="330"/>
      <c r="L188" s="330"/>
      <c r="M188" s="330"/>
    </row>
    <row r="189" spans="1:13" s="329" customFormat="1" ht="12">
      <c r="A189" s="326"/>
      <c r="B189" s="327"/>
      <c r="C189" s="328"/>
      <c r="E189" s="330"/>
      <c r="F189" s="331"/>
      <c r="G189" s="330"/>
      <c r="H189" s="330"/>
      <c r="I189" s="330"/>
      <c r="J189" s="330"/>
      <c r="K189" s="330"/>
      <c r="L189" s="330"/>
      <c r="M189" s="330"/>
    </row>
    <row r="190" spans="1:13" s="329" customFormat="1" ht="12">
      <c r="A190" s="326"/>
      <c r="B190" s="327"/>
      <c r="C190" s="328"/>
      <c r="E190" s="330"/>
      <c r="F190" s="331"/>
      <c r="G190" s="330"/>
      <c r="H190" s="330"/>
      <c r="I190" s="330"/>
      <c r="J190" s="330"/>
      <c r="K190" s="330"/>
      <c r="L190" s="330"/>
      <c r="M190" s="330"/>
    </row>
    <row r="191" spans="1:13" s="329" customFormat="1" ht="12">
      <c r="A191" s="326"/>
      <c r="B191" s="327"/>
      <c r="C191" s="328"/>
      <c r="E191" s="330"/>
      <c r="F191" s="331"/>
      <c r="G191" s="330"/>
      <c r="H191" s="330"/>
      <c r="I191" s="330"/>
      <c r="J191" s="330"/>
      <c r="K191" s="330"/>
      <c r="L191" s="330"/>
      <c r="M191" s="330"/>
    </row>
    <row r="192" spans="1:13" s="329" customFormat="1" ht="12">
      <c r="A192" s="326"/>
      <c r="B192" s="327"/>
      <c r="C192" s="328"/>
      <c r="E192" s="330"/>
      <c r="F192" s="331"/>
      <c r="G192" s="330"/>
      <c r="H192" s="330"/>
      <c r="I192" s="330"/>
      <c r="J192" s="330"/>
      <c r="K192" s="330"/>
      <c r="L192" s="330"/>
      <c r="M192" s="330"/>
    </row>
    <row r="193" spans="1:13" s="329" customFormat="1" ht="12">
      <c r="A193" s="326"/>
      <c r="B193" s="327"/>
      <c r="C193" s="328"/>
      <c r="E193" s="330"/>
      <c r="F193" s="331"/>
      <c r="G193" s="330"/>
      <c r="H193" s="330"/>
      <c r="I193" s="330"/>
      <c r="J193" s="330"/>
      <c r="K193" s="330"/>
      <c r="L193" s="330"/>
      <c r="M193" s="330"/>
    </row>
    <row r="194" spans="1:13" s="329" customFormat="1" ht="12">
      <c r="A194" s="326"/>
      <c r="B194" s="327"/>
      <c r="C194" s="328"/>
      <c r="E194" s="330"/>
      <c r="F194" s="331"/>
      <c r="G194" s="330"/>
      <c r="H194" s="330"/>
      <c r="I194" s="330"/>
      <c r="J194" s="330"/>
      <c r="K194" s="330"/>
      <c r="L194" s="330"/>
      <c r="M194" s="330"/>
    </row>
    <row r="195" spans="1:13" s="329" customFormat="1" ht="12">
      <c r="A195" s="326"/>
      <c r="B195" s="327"/>
      <c r="C195" s="328"/>
      <c r="E195" s="330"/>
      <c r="F195" s="331"/>
      <c r="G195" s="330"/>
      <c r="H195" s="330"/>
      <c r="I195" s="330"/>
      <c r="J195" s="330"/>
      <c r="K195" s="330"/>
      <c r="L195" s="330"/>
      <c r="M195" s="330"/>
    </row>
    <row r="196" spans="1:13" s="329" customFormat="1" ht="12">
      <c r="A196" s="326"/>
      <c r="B196" s="327"/>
      <c r="C196" s="328"/>
      <c r="E196" s="330"/>
      <c r="F196" s="331"/>
      <c r="G196" s="330"/>
      <c r="H196" s="330"/>
      <c r="I196" s="330"/>
      <c r="J196" s="330"/>
      <c r="K196" s="330"/>
      <c r="L196" s="330"/>
      <c r="M196" s="330"/>
    </row>
    <row r="197" spans="1:13" s="329" customFormat="1" ht="12">
      <c r="A197" s="326"/>
      <c r="B197" s="327"/>
      <c r="C197" s="328"/>
      <c r="E197" s="330"/>
      <c r="F197" s="331"/>
      <c r="G197" s="330"/>
      <c r="H197" s="330"/>
      <c r="I197" s="330"/>
      <c r="J197" s="330"/>
      <c r="K197" s="330"/>
      <c r="L197" s="330"/>
      <c r="M197" s="330"/>
    </row>
    <row r="198" spans="1:13" s="329" customFormat="1" ht="12">
      <c r="A198" s="326"/>
      <c r="B198" s="327"/>
      <c r="C198" s="328"/>
      <c r="E198" s="330"/>
      <c r="F198" s="331"/>
      <c r="G198" s="330"/>
      <c r="H198" s="330"/>
      <c r="I198" s="330"/>
      <c r="J198" s="330"/>
      <c r="K198" s="330"/>
      <c r="L198" s="330"/>
      <c r="M198" s="330"/>
    </row>
    <row r="199" spans="1:13" s="329" customFormat="1" ht="12">
      <c r="A199" s="326"/>
      <c r="B199" s="327"/>
      <c r="C199" s="328"/>
      <c r="E199" s="330"/>
      <c r="F199" s="331"/>
      <c r="G199" s="330"/>
      <c r="H199" s="330"/>
      <c r="I199" s="330"/>
      <c r="J199" s="330"/>
      <c r="K199" s="330"/>
      <c r="L199" s="330"/>
      <c r="M199" s="330"/>
    </row>
    <row r="200" spans="1:13" s="329" customFormat="1" ht="12">
      <c r="A200" s="326"/>
      <c r="B200" s="327"/>
      <c r="C200" s="328"/>
      <c r="E200" s="330"/>
      <c r="F200" s="331"/>
      <c r="G200" s="330"/>
      <c r="H200" s="330"/>
      <c r="I200" s="330"/>
      <c r="J200" s="330"/>
      <c r="K200" s="330"/>
      <c r="L200" s="330"/>
      <c r="M200" s="330"/>
    </row>
    <row r="201" spans="1:13" s="329" customFormat="1" ht="12">
      <c r="A201" s="326"/>
      <c r="B201" s="327"/>
      <c r="C201" s="328"/>
      <c r="E201" s="330"/>
      <c r="F201" s="331"/>
      <c r="G201" s="330"/>
      <c r="H201" s="330"/>
      <c r="I201" s="330"/>
      <c r="J201" s="330"/>
      <c r="K201" s="330"/>
      <c r="L201" s="330"/>
      <c r="M201" s="330"/>
    </row>
    <row r="202" spans="1:13" s="329" customFormat="1" ht="12">
      <c r="A202" s="326"/>
      <c r="B202" s="327"/>
      <c r="C202" s="328"/>
      <c r="E202" s="330"/>
      <c r="F202" s="331"/>
      <c r="G202" s="330"/>
      <c r="H202" s="330"/>
      <c r="I202" s="330"/>
      <c r="J202" s="330"/>
      <c r="K202" s="330"/>
      <c r="L202" s="330"/>
      <c r="M202" s="330"/>
    </row>
    <row r="203" spans="1:13" s="329" customFormat="1" ht="12">
      <c r="A203" s="326"/>
      <c r="B203" s="327"/>
      <c r="C203" s="328"/>
      <c r="E203" s="330"/>
      <c r="F203" s="331"/>
      <c r="G203" s="330"/>
      <c r="H203" s="330"/>
      <c r="I203" s="330"/>
      <c r="J203" s="330"/>
      <c r="K203" s="330"/>
      <c r="L203" s="330"/>
      <c r="M203" s="330"/>
    </row>
    <row r="204" spans="1:13" s="329" customFormat="1" ht="12">
      <c r="A204" s="326"/>
      <c r="B204" s="327"/>
      <c r="C204" s="328"/>
      <c r="E204" s="330"/>
      <c r="F204" s="331"/>
      <c r="G204" s="330"/>
      <c r="H204" s="330"/>
      <c r="I204" s="330"/>
      <c r="J204" s="330"/>
      <c r="K204" s="330"/>
      <c r="L204" s="330"/>
      <c r="M204" s="330"/>
    </row>
    <row r="205" spans="1:13" s="329" customFormat="1" ht="12">
      <c r="A205" s="326"/>
      <c r="B205" s="327"/>
      <c r="C205" s="328"/>
      <c r="E205" s="330"/>
      <c r="F205" s="331"/>
      <c r="G205" s="330"/>
      <c r="H205" s="330"/>
      <c r="I205" s="330"/>
      <c r="J205" s="330"/>
      <c r="K205" s="330"/>
      <c r="L205" s="330"/>
      <c r="M205" s="330"/>
    </row>
    <row r="206" spans="1:13" s="329" customFormat="1" ht="12">
      <c r="A206" s="326"/>
      <c r="B206" s="327"/>
      <c r="C206" s="328"/>
      <c r="E206" s="330"/>
      <c r="F206" s="331"/>
      <c r="G206" s="330"/>
      <c r="H206" s="330"/>
      <c r="I206" s="330"/>
      <c r="J206" s="330"/>
      <c r="K206" s="330"/>
      <c r="L206" s="330"/>
      <c r="M206" s="330"/>
    </row>
    <row r="207" spans="1:13" s="329" customFormat="1" ht="12">
      <c r="A207" s="326"/>
      <c r="B207" s="327"/>
      <c r="C207" s="328"/>
      <c r="E207" s="330"/>
      <c r="F207" s="331"/>
      <c r="G207" s="330"/>
      <c r="H207" s="330"/>
      <c r="I207" s="330"/>
      <c r="J207" s="330"/>
      <c r="K207" s="330"/>
      <c r="L207" s="330"/>
      <c r="M207" s="330"/>
    </row>
    <row r="208" spans="1:13" s="329" customFormat="1" ht="12">
      <c r="A208" s="326"/>
      <c r="B208" s="327"/>
      <c r="C208" s="328"/>
      <c r="E208" s="330"/>
      <c r="F208" s="331"/>
      <c r="G208" s="330"/>
      <c r="H208" s="330"/>
      <c r="I208" s="330"/>
      <c r="J208" s="330"/>
      <c r="K208" s="330"/>
      <c r="L208" s="330"/>
      <c r="M208" s="330"/>
    </row>
    <row r="209" spans="1:13" s="329" customFormat="1" ht="12">
      <c r="A209" s="326"/>
      <c r="B209" s="327"/>
      <c r="C209" s="328"/>
      <c r="E209" s="330"/>
      <c r="F209" s="331"/>
      <c r="G209" s="330"/>
      <c r="H209" s="330"/>
      <c r="I209" s="330"/>
      <c r="J209" s="330"/>
      <c r="K209" s="330"/>
      <c r="L209" s="330"/>
      <c r="M209" s="330"/>
    </row>
    <row r="210" spans="1:13" s="329" customFormat="1" ht="12">
      <c r="A210" s="326"/>
      <c r="B210" s="327"/>
      <c r="C210" s="328"/>
      <c r="E210" s="330"/>
      <c r="F210" s="331"/>
      <c r="G210" s="330"/>
      <c r="H210" s="330"/>
      <c r="I210" s="330"/>
      <c r="J210" s="330"/>
      <c r="K210" s="330"/>
      <c r="L210" s="330"/>
      <c r="M210" s="330"/>
    </row>
    <row r="211" spans="1:13" s="329" customFormat="1" ht="12">
      <c r="A211" s="326"/>
      <c r="B211" s="327"/>
      <c r="C211" s="328"/>
      <c r="E211" s="330"/>
      <c r="F211" s="331"/>
      <c r="G211" s="330"/>
      <c r="H211" s="330"/>
      <c r="I211" s="330"/>
      <c r="J211" s="330"/>
      <c r="K211" s="330"/>
      <c r="L211" s="330"/>
      <c r="M211" s="330"/>
    </row>
    <row r="212" spans="1:13" s="329" customFormat="1" ht="12">
      <c r="A212" s="326"/>
      <c r="B212" s="327"/>
      <c r="C212" s="328"/>
      <c r="E212" s="330"/>
      <c r="F212" s="331"/>
      <c r="G212" s="330"/>
      <c r="H212" s="330"/>
      <c r="I212" s="330"/>
      <c r="J212" s="330"/>
      <c r="K212" s="330"/>
      <c r="L212" s="330"/>
      <c r="M212" s="330"/>
    </row>
    <row r="213" spans="1:13" s="329" customFormat="1" ht="12">
      <c r="A213" s="326"/>
      <c r="B213" s="327"/>
      <c r="C213" s="328"/>
      <c r="E213" s="330"/>
      <c r="F213" s="331"/>
      <c r="G213" s="330"/>
      <c r="H213" s="330"/>
      <c r="I213" s="330"/>
      <c r="J213" s="330"/>
      <c r="K213" s="330"/>
      <c r="L213" s="330"/>
      <c r="M213" s="330"/>
    </row>
    <row r="214" spans="1:13" s="329" customFormat="1" ht="12">
      <c r="A214" s="326"/>
      <c r="B214" s="327"/>
      <c r="C214" s="328"/>
      <c r="E214" s="330"/>
      <c r="F214" s="331"/>
      <c r="G214" s="330"/>
      <c r="H214" s="330"/>
      <c r="I214" s="330"/>
      <c r="J214" s="330"/>
      <c r="K214" s="330"/>
      <c r="L214" s="330"/>
      <c r="M214" s="330"/>
    </row>
    <row r="215" spans="1:13" s="329" customFormat="1" ht="12">
      <c r="A215" s="326"/>
      <c r="B215" s="327"/>
      <c r="C215" s="328"/>
      <c r="E215" s="330"/>
      <c r="F215" s="331"/>
      <c r="G215" s="330"/>
      <c r="H215" s="330"/>
      <c r="I215" s="330"/>
      <c r="J215" s="330"/>
      <c r="K215" s="330"/>
      <c r="L215" s="330"/>
      <c r="M215" s="330"/>
    </row>
    <row r="216" spans="1:13" s="329" customFormat="1" ht="12">
      <c r="A216" s="326"/>
      <c r="B216" s="327"/>
      <c r="C216" s="328"/>
      <c r="E216" s="330"/>
      <c r="F216" s="331"/>
      <c r="G216" s="330"/>
      <c r="H216" s="330"/>
      <c r="I216" s="330"/>
      <c r="J216" s="330"/>
      <c r="K216" s="330"/>
      <c r="L216" s="330"/>
      <c r="M216" s="330"/>
    </row>
    <row r="217" spans="1:13" s="329" customFormat="1" ht="12">
      <c r="A217" s="326"/>
      <c r="B217" s="327"/>
      <c r="C217" s="328"/>
      <c r="E217" s="330"/>
      <c r="F217" s="331"/>
      <c r="G217" s="330"/>
      <c r="H217" s="330"/>
      <c r="I217" s="330"/>
      <c r="J217" s="330"/>
      <c r="K217" s="330"/>
      <c r="L217" s="330"/>
      <c r="M217" s="330"/>
    </row>
    <row r="218" spans="1:13" s="329" customFormat="1" ht="12">
      <c r="A218" s="326"/>
      <c r="B218" s="327"/>
      <c r="C218" s="328"/>
      <c r="E218" s="330"/>
      <c r="F218" s="331"/>
      <c r="G218" s="330"/>
      <c r="H218" s="330"/>
      <c r="I218" s="330"/>
      <c r="J218" s="330"/>
      <c r="K218" s="330"/>
      <c r="L218" s="330"/>
      <c r="M218" s="330"/>
    </row>
    <row r="219" spans="1:13" s="329" customFormat="1" ht="12">
      <c r="A219" s="326"/>
      <c r="B219" s="327"/>
      <c r="C219" s="328"/>
      <c r="E219" s="330"/>
      <c r="F219" s="331"/>
      <c r="G219" s="330"/>
      <c r="H219" s="330"/>
      <c r="I219" s="330"/>
      <c r="J219" s="330"/>
      <c r="K219" s="330"/>
      <c r="L219" s="330"/>
      <c r="M219" s="330"/>
    </row>
    <row r="220" spans="1:13" s="329" customFormat="1" ht="12">
      <c r="A220" s="326"/>
      <c r="B220" s="327"/>
      <c r="C220" s="328"/>
      <c r="E220" s="330"/>
      <c r="F220" s="331"/>
      <c r="G220" s="330"/>
      <c r="H220" s="330"/>
      <c r="I220" s="330"/>
      <c r="J220" s="330"/>
      <c r="K220" s="330"/>
      <c r="L220" s="330"/>
      <c r="M220" s="330"/>
    </row>
    <row r="221" spans="1:13" s="329" customFormat="1" ht="12">
      <c r="A221" s="326"/>
      <c r="B221" s="327"/>
      <c r="C221" s="328"/>
      <c r="E221" s="330"/>
      <c r="F221" s="331"/>
      <c r="G221" s="330"/>
      <c r="H221" s="330"/>
      <c r="I221" s="330"/>
      <c r="J221" s="330"/>
      <c r="K221" s="330"/>
      <c r="L221" s="330"/>
      <c r="M221" s="330"/>
    </row>
    <row r="222" spans="1:13" s="329" customFormat="1" ht="12">
      <c r="A222" s="326"/>
      <c r="B222" s="327"/>
      <c r="C222" s="328"/>
      <c r="E222" s="330"/>
      <c r="F222" s="331"/>
      <c r="G222" s="330"/>
      <c r="H222" s="330"/>
      <c r="I222" s="330"/>
      <c r="J222" s="330"/>
      <c r="K222" s="330"/>
      <c r="L222" s="330"/>
      <c r="M222" s="330"/>
    </row>
    <row r="223" spans="1:13" s="329" customFormat="1" ht="12">
      <c r="A223" s="326"/>
      <c r="B223" s="327"/>
      <c r="C223" s="328"/>
      <c r="E223" s="330"/>
      <c r="F223" s="331"/>
      <c r="G223" s="330"/>
      <c r="H223" s="330"/>
      <c r="I223" s="330"/>
      <c r="J223" s="330"/>
      <c r="K223" s="330"/>
      <c r="L223" s="330"/>
      <c r="M223" s="330"/>
    </row>
    <row r="224" spans="1:13" s="329" customFormat="1" ht="12">
      <c r="A224" s="326"/>
      <c r="B224" s="327"/>
      <c r="C224" s="328"/>
      <c r="E224" s="330"/>
      <c r="F224" s="331"/>
      <c r="G224" s="330"/>
      <c r="H224" s="330"/>
      <c r="I224" s="330"/>
      <c r="J224" s="330"/>
      <c r="K224" s="330"/>
      <c r="L224" s="330"/>
      <c r="M224" s="330"/>
    </row>
    <row r="225" spans="1:13" s="329" customFormat="1" ht="12">
      <c r="A225" s="326"/>
      <c r="B225" s="327"/>
      <c r="C225" s="328"/>
      <c r="E225" s="330"/>
      <c r="F225" s="331"/>
      <c r="G225" s="330"/>
      <c r="H225" s="330"/>
      <c r="I225" s="330"/>
      <c r="J225" s="330"/>
      <c r="K225" s="330"/>
      <c r="L225" s="330"/>
      <c r="M225" s="330"/>
    </row>
    <row r="226" spans="1:13" s="329" customFormat="1" ht="12">
      <c r="A226" s="326"/>
      <c r="B226" s="327"/>
      <c r="C226" s="328"/>
      <c r="E226" s="330"/>
      <c r="F226" s="331"/>
      <c r="G226" s="330"/>
      <c r="H226" s="330"/>
      <c r="I226" s="330"/>
      <c r="J226" s="330"/>
      <c r="K226" s="330"/>
      <c r="L226" s="330"/>
      <c r="M226" s="330"/>
    </row>
    <row r="227" spans="1:13" s="329" customFormat="1" ht="12">
      <c r="A227" s="326"/>
      <c r="B227" s="327"/>
      <c r="C227" s="328"/>
      <c r="E227" s="330"/>
      <c r="F227" s="331"/>
      <c r="G227" s="330"/>
      <c r="H227" s="330"/>
      <c r="I227" s="330"/>
      <c r="J227" s="330"/>
      <c r="K227" s="330"/>
      <c r="L227" s="330"/>
      <c r="M227" s="330"/>
    </row>
    <row r="228" spans="1:13" s="329" customFormat="1" ht="12">
      <c r="A228" s="326"/>
      <c r="B228" s="327"/>
      <c r="C228" s="328"/>
      <c r="E228" s="330"/>
      <c r="F228" s="331"/>
      <c r="G228" s="330"/>
      <c r="H228" s="330"/>
      <c r="I228" s="330"/>
      <c r="J228" s="330"/>
      <c r="K228" s="330"/>
      <c r="L228" s="330"/>
      <c r="M228" s="330"/>
    </row>
    <row r="229" spans="1:13" s="329" customFormat="1" ht="12">
      <c r="A229" s="326"/>
      <c r="B229" s="327"/>
      <c r="C229" s="328"/>
      <c r="E229" s="330"/>
      <c r="F229" s="331"/>
      <c r="G229" s="330"/>
      <c r="H229" s="330"/>
      <c r="I229" s="330"/>
      <c r="J229" s="330"/>
      <c r="K229" s="330"/>
      <c r="L229" s="330"/>
      <c r="M229" s="330"/>
    </row>
    <row r="230" spans="1:13" s="329" customFormat="1" ht="12">
      <c r="A230" s="326"/>
      <c r="B230" s="327"/>
      <c r="C230" s="328"/>
      <c r="E230" s="330"/>
      <c r="F230" s="331"/>
      <c r="G230" s="330"/>
      <c r="H230" s="330"/>
      <c r="I230" s="330"/>
      <c r="J230" s="330"/>
      <c r="K230" s="330"/>
      <c r="L230" s="330"/>
      <c r="M230" s="330"/>
    </row>
    <row r="231" spans="1:13" s="329" customFormat="1" ht="12">
      <c r="A231" s="326"/>
      <c r="B231" s="327"/>
      <c r="C231" s="328"/>
      <c r="E231" s="330"/>
      <c r="F231" s="331"/>
      <c r="G231" s="330"/>
      <c r="H231" s="330"/>
      <c r="I231" s="330"/>
      <c r="J231" s="330"/>
      <c r="K231" s="330"/>
      <c r="L231" s="330"/>
      <c r="M231" s="330"/>
    </row>
    <row r="232" spans="1:13" s="329" customFormat="1" ht="12">
      <c r="A232" s="326"/>
      <c r="B232" s="327"/>
      <c r="C232" s="328"/>
      <c r="E232" s="330"/>
      <c r="F232" s="331"/>
      <c r="G232" s="330"/>
      <c r="H232" s="330"/>
      <c r="I232" s="330"/>
      <c r="J232" s="330"/>
      <c r="K232" s="330"/>
      <c r="L232" s="330"/>
      <c r="M232" s="330"/>
    </row>
    <row r="233" spans="1:13" s="329" customFormat="1" ht="12">
      <c r="A233" s="326"/>
      <c r="B233" s="327"/>
      <c r="C233" s="328"/>
      <c r="E233" s="330"/>
      <c r="F233" s="331"/>
      <c r="G233" s="330"/>
      <c r="H233" s="330"/>
      <c r="I233" s="330"/>
      <c r="J233" s="330"/>
      <c r="K233" s="330"/>
      <c r="L233" s="330"/>
      <c r="M233" s="330"/>
    </row>
    <row r="234" spans="1:13" s="329" customFormat="1" ht="12">
      <c r="A234" s="326"/>
      <c r="B234" s="327"/>
      <c r="C234" s="328"/>
      <c r="E234" s="330"/>
      <c r="F234" s="331"/>
      <c r="G234" s="330"/>
      <c r="H234" s="330"/>
      <c r="I234" s="330"/>
      <c r="J234" s="330"/>
      <c r="K234" s="330"/>
      <c r="L234" s="330"/>
      <c r="M234" s="330"/>
    </row>
    <row r="235" spans="1:13" s="329" customFormat="1" ht="12">
      <c r="A235" s="326"/>
      <c r="B235" s="327"/>
      <c r="C235" s="328"/>
      <c r="E235" s="330"/>
      <c r="F235" s="331"/>
      <c r="G235" s="330"/>
      <c r="H235" s="330"/>
      <c r="I235" s="330"/>
      <c r="J235" s="330"/>
      <c r="K235" s="330"/>
      <c r="L235" s="330"/>
      <c r="M235" s="330"/>
    </row>
    <row r="236" spans="1:13" s="329" customFormat="1" ht="12">
      <c r="A236" s="326"/>
      <c r="B236" s="327"/>
      <c r="C236" s="328"/>
      <c r="E236" s="330"/>
      <c r="F236" s="331"/>
      <c r="G236" s="330"/>
      <c r="H236" s="330"/>
      <c r="I236" s="330"/>
      <c r="J236" s="330"/>
      <c r="K236" s="330"/>
      <c r="L236" s="330"/>
      <c r="M236" s="330"/>
    </row>
    <row r="237" spans="1:13" s="329" customFormat="1" ht="12">
      <c r="A237" s="326"/>
      <c r="B237" s="327"/>
      <c r="C237" s="328"/>
      <c r="E237" s="330"/>
      <c r="F237" s="331"/>
      <c r="G237" s="330"/>
      <c r="H237" s="330"/>
      <c r="I237" s="330"/>
      <c r="J237" s="330"/>
      <c r="K237" s="330"/>
      <c r="L237" s="330"/>
      <c r="M237" s="330"/>
    </row>
    <row r="238" spans="1:13" s="329" customFormat="1" ht="12">
      <c r="A238" s="326"/>
      <c r="B238" s="327"/>
      <c r="C238" s="328"/>
      <c r="E238" s="330"/>
      <c r="F238" s="331"/>
      <c r="G238" s="330"/>
      <c r="H238" s="330"/>
      <c r="I238" s="330"/>
      <c r="J238" s="330"/>
      <c r="K238" s="330"/>
      <c r="L238" s="330"/>
      <c r="M238" s="330"/>
    </row>
    <row r="239" spans="1:13" s="329" customFormat="1" ht="12">
      <c r="A239" s="326"/>
      <c r="B239" s="327"/>
      <c r="C239" s="328"/>
      <c r="E239" s="330"/>
      <c r="F239" s="331"/>
      <c r="G239" s="330"/>
      <c r="H239" s="330"/>
      <c r="I239" s="330"/>
      <c r="J239" s="330"/>
      <c r="K239" s="330"/>
      <c r="L239" s="330"/>
      <c r="M239" s="330"/>
    </row>
    <row r="240" spans="1:13" s="329" customFormat="1" ht="12">
      <c r="A240" s="326"/>
      <c r="B240" s="327"/>
      <c r="C240" s="328"/>
      <c r="E240" s="330"/>
      <c r="F240" s="331"/>
      <c r="G240" s="330"/>
      <c r="H240" s="330"/>
      <c r="I240" s="330"/>
      <c r="J240" s="330"/>
      <c r="K240" s="330"/>
      <c r="L240" s="330"/>
      <c r="M240" s="330"/>
    </row>
    <row r="241" spans="1:13" s="329" customFormat="1" ht="12">
      <c r="A241" s="326"/>
      <c r="B241" s="327"/>
      <c r="C241" s="328"/>
      <c r="E241" s="330"/>
      <c r="F241" s="331"/>
      <c r="G241" s="330"/>
      <c r="H241" s="330"/>
      <c r="I241" s="330"/>
      <c r="J241" s="330"/>
      <c r="K241" s="330"/>
      <c r="L241" s="330"/>
      <c r="M241" s="330"/>
    </row>
    <row r="242" spans="1:13" s="329" customFormat="1" ht="12">
      <c r="A242" s="326"/>
      <c r="B242" s="327"/>
      <c r="C242" s="328"/>
      <c r="E242" s="330"/>
      <c r="F242" s="331"/>
      <c r="G242" s="330"/>
      <c r="H242" s="330"/>
      <c r="I242" s="330"/>
      <c r="J242" s="330"/>
      <c r="K242" s="330"/>
      <c r="L242" s="330"/>
      <c r="M242" s="330"/>
    </row>
    <row r="243" spans="1:13" s="329" customFormat="1" ht="12">
      <c r="A243" s="326"/>
      <c r="B243" s="327"/>
      <c r="C243" s="328"/>
      <c r="E243" s="330"/>
      <c r="F243" s="331"/>
      <c r="G243" s="330"/>
      <c r="H243" s="330"/>
      <c r="I243" s="330"/>
      <c r="J243" s="330"/>
      <c r="K243" s="330"/>
      <c r="L243" s="330"/>
      <c r="M243" s="330"/>
    </row>
    <row r="244" spans="1:13" s="329" customFormat="1" ht="12">
      <c r="A244" s="326"/>
      <c r="B244" s="327"/>
      <c r="C244" s="328"/>
      <c r="E244" s="330"/>
      <c r="F244" s="331"/>
      <c r="G244" s="330"/>
      <c r="H244" s="330"/>
      <c r="I244" s="330"/>
      <c r="J244" s="330"/>
      <c r="K244" s="330"/>
      <c r="L244" s="330"/>
      <c r="M244" s="330"/>
    </row>
    <row r="245" spans="1:13" s="329" customFormat="1" ht="12">
      <c r="A245" s="326"/>
      <c r="B245" s="327"/>
      <c r="C245" s="328"/>
      <c r="E245" s="330"/>
      <c r="F245" s="331"/>
      <c r="G245" s="330"/>
      <c r="H245" s="330"/>
      <c r="I245" s="330"/>
      <c r="J245" s="330"/>
      <c r="K245" s="330"/>
      <c r="L245" s="330"/>
      <c r="M245" s="330"/>
    </row>
    <row r="246" spans="1:13" s="329" customFormat="1" ht="12">
      <c r="A246" s="326"/>
      <c r="B246" s="327"/>
      <c r="C246" s="328"/>
      <c r="E246" s="330"/>
      <c r="F246" s="331"/>
      <c r="G246" s="330"/>
      <c r="H246" s="330"/>
      <c r="I246" s="330"/>
      <c r="J246" s="330"/>
      <c r="K246" s="330"/>
      <c r="L246" s="330"/>
      <c r="M246" s="330"/>
    </row>
    <row r="247" spans="1:13" s="329" customFormat="1" ht="12">
      <c r="A247" s="326"/>
      <c r="B247" s="327"/>
      <c r="C247" s="328"/>
      <c r="E247" s="330"/>
      <c r="F247" s="331"/>
      <c r="G247" s="330"/>
      <c r="H247" s="330"/>
      <c r="I247" s="330"/>
      <c r="J247" s="330"/>
      <c r="K247" s="330"/>
      <c r="L247" s="330"/>
      <c r="M247" s="330"/>
    </row>
    <row r="248" spans="1:13" s="329" customFormat="1" ht="12">
      <c r="A248" s="326"/>
      <c r="B248" s="327"/>
      <c r="C248" s="328"/>
      <c r="E248" s="330"/>
      <c r="F248" s="331"/>
      <c r="G248" s="330"/>
      <c r="H248" s="330"/>
      <c r="I248" s="330"/>
      <c r="J248" s="330"/>
      <c r="K248" s="330"/>
      <c r="L248" s="330"/>
      <c r="M248" s="330"/>
    </row>
    <row r="249" spans="1:13" s="329" customFormat="1" ht="12">
      <c r="A249" s="326"/>
      <c r="B249" s="327"/>
      <c r="C249" s="328"/>
      <c r="E249" s="330"/>
      <c r="F249" s="331"/>
      <c r="G249" s="330"/>
      <c r="H249" s="330"/>
      <c r="I249" s="330"/>
      <c r="J249" s="330"/>
      <c r="K249" s="330"/>
      <c r="L249" s="330"/>
      <c r="M249" s="330"/>
    </row>
    <row r="250" spans="1:13" s="329" customFormat="1" ht="12">
      <c r="A250" s="326"/>
      <c r="B250" s="327"/>
      <c r="C250" s="328"/>
      <c r="E250" s="330"/>
      <c r="F250" s="331"/>
      <c r="G250" s="330"/>
      <c r="H250" s="330"/>
      <c r="I250" s="330"/>
      <c r="J250" s="330"/>
      <c r="K250" s="330"/>
      <c r="L250" s="330"/>
      <c r="M250" s="330"/>
    </row>
    <row r="251" spans="1:13" s="329" customFormat="1" ht="12">
      <c r="A251" s="326"/>
      <c r="B251" s="327"/>
      <c r="C251" s="328"/>
      <c r="E251" s="330"/>
      <c r="F251" s="331"/>
      <c r="G251" s="330"/>
      <c r="H251" s="330"/>
      <c r="I251" s="330"/>
      <c r="J251" s="330"/>
      <c r="K251" s="330"/>
      <c r="L251" s="330"/>
      <c r="M251" s="330"/>
    </row>
    <row r="252" spans="1:13" s="329" customFormat="1" ht="12">
      <c r="A252" s="326"/>
      <c r="B252" s="327"/>
      <c r="C252" s="328"/>
      <c r="E252" s="330"/>
      <c r="F252" s="331"/>
      <c r="G252" s="330"/>
      <c r="H252" s="330"/>
      <c r="I252" s="330"/>
      <c r="J252" s="330"/>
      <c r="K252" s="330"/>
      <c r="L252" s="330"/>
      <c r="M252" s="330"/>
    </row>
    <row r="253" spans="1:13" s="329" customFormat="1" ht="12">
      <c r="A253" s="326"/>
      <c r="B253" s="327"/>
      <c r="C253" s="328"/>
      <c r="E253" s="330"/>
      <c r="F253" s="331"/>
      <c r="G253" s="330"/>
      <c r="H253" s="330"/>
      <c r="I253" s="330"/>
      <c r="J253" s="330"/>
      <c r="K253" s="330"/>
      <c r="L253" s="330"/>
      <c r="M253" s="330"/>
    </row>
    <row r="254" spans="1:13" s="329" customFormat="1" ht="12">
      <c r="A254" s="326"/>
      <c r="B254" s="327"/>
      <c r="C254" s="328"/>
      <c r="E254" s="330"/>
      <c r="F254" s="331"/>
      <c r="G254" s="330"/>
      <c r="H254" s="330"/>
      <c r="I254" s="330"/>
      <c r="J254" s="330"/>
      <c r="K254" s="330"/>
      <c r="L254" s="330"/>
      <c r="M254" s="330"/>
    </row>
    <row r="255" spans="1:13" s="329" customFormat="1" ht="12">
      <c r="A255" s="326"/>
      <c r="B255" s="327"/>
      <c r="C255" s="328"/>
      <c r="E255" s="330"/>
      <c r="F255" s="331"/>
      <c r="G255" s="330"/>
      <c r="H255" s="330"/>
      <c r="I255" s="330"/>
      <c r="J255" s="330"/>
      <c r="K255" s="330"/>
      <c r="L255" s="330"/>
      <c r="M255" s="330"/>
    </row>
    <row r="256" spans="1:13" s="329" customFormat="1" ht="12">
      <c r="A256" s="326"/>
      <c r="B256" s="327"/>
      <c r="C256" s="328"/>
      <c r="E256" s="330"/>
      <c r="F256" s="331"/>
      <c r="G256" s="330"/>
      <c r="H256" s="330"/>
      <c r="I256" s="330"/>
      <c r="J256" s="330"/>
      <c r="K256" s="330"/>
      <c r="L256" s="330"/>
      <c r="M256" s="330"/>
    </row>
    <row r="257" spans="1:13" s="329" customFormat="1" ht="12">
      <c r="A257" s="326"/>
      <c r="B257" s="327"/>
      <c r="C257" s="328"/>
      <c r="E257" s="330"/>
      <c r="F257" s="331"/>
      <c r="G257" s="330"/>
      <c r="H257" s="330"/>
      <c r="I257" s="330"/>
      <c r="J257" s="330"/>
      <c r="K257" s="330"/>
      <c r="L257" s="330"/>
      <c r="M257" s="330"/>
    </row>
    <row r="258" spans="1:13" s="329" customFormat="1" ht="12">
      <c r="A258" s="326"/>
      <c r="B258" s="327"/>
      <c r="C258" s="328"/>
      <c r="E258" s="330"/>
      <c r="F258" s="331"/>
      <c r="G258" s="330"/>
      <c r="H258" s="330"/>
      <c r="I258" s="330"/>
      <c r="J258" s="330"/>
      <c r="K258" s="330"/>
      <c r="L258" s="330"/>
      <c r="M258" s="330"/>
    </row>
    <row r="259" spans="1:13" s="329" customFormat="1" ht="12">
      <c r="A259" s="326"/>
      <c r="B259" s="327"/>
      <c r="C259" s="328"/>
      <c r="E259" s="330"/>
      <c r="F259" s="331"/>
      <c r="G259" s="330"/>
      <c r="H259" s="330"/>
      <c r="I259" s="330"/>
      <c r="J259" s="330"/>
      <c r="K259" s="330"/>
      <c r="L259" s="330"/>
      <c r="M259" s="330"/>
    </row>
    <row r="260" spans="1:13" s="329" customFormat="1" ht="12">
      <c r="A260" s="326"/>
      <c r="B260" s="327"/>
      <c r="C260" s="328"/>
      <c r="E260" s="330"/>
      <c r="F260" s="331"/>
      <c r="G260" s="330"/>
      <c r="H260" s="330"/>
      <c r="I260" s="330"/>
      <c r="J260" s="330"/>
      <c r="K260" s="330"/>
      <c r="L260" s="330"/>
      <c r="M260" s="330"/>
    </row>
    <row r="261" spans="1:13" s="329" customFormat="1" ht="12">
      <c r="A261" s="326"/>
      <c r="B261" s="327"/>
      <c r="C261" s="328"/>
      <c r="E261" s="330"/>
      <c r="F261" s="331"/>
      <c r="G261" s="330"/>
      <c r="H261" s="330"/>
      <c r="I261" s="330"/>
      <c r="J261" s="330"/>
      <c r="K261" s="330"/>
      <c r="L261" s="330"/>
      <c r="M261" s="330"/>
    </row>
    <row r="262" spans="1:13" s="329" customFormat="1" ht="12">
      <c r="A262" s="326"/>
      <c r="B262" s="327"/>
      <c r="C262" s="328"/>
      <c r="E262" s="330"/>
      <c r="F262" s="331"/>
      <c r="G262" s="330"/>
      <c r="H262" s="330"/>
      <c r="I262" s="330"/>
      <c r="J262" s="330"/>
      <c r="K262" s="330"/>
      <c r="L262" s="330"/>
      <c r="M262" s="330"/>
    </row>
    <row r="263" spans="1:13" s="329" customFormat="1" ht="12">
      <c r="A263" s="326"/>
      <c r="B263" s="327"/>
      <c r="C263" s="328"/>
      <c r="E263" s="330"/>
      <c r="F263" s="331"/>
      <c r="G263" s="330"/>
      <c r="H263" s="330"/>
      <c r="I263" s="330"/>
      <c r="J263" s="330"/>
      <c r="K263" s="330"/>
      <c r="L263" s="330"/>
      <c r="M263" s="330"/>
    </row>
    <row r="264" spans="1:13" s="329" customFormat="1" ht="12">
      <c r="A264" s="326"/>
      <c r="B264" s="327"/>
      <c r="C264" s="328"/>
      <c r="E264" s="330"/>
      <c r="F264" s="331"/>
      <c r="G264" s="330"/>
      <c r="H264" s="330"/>
      <c r="I264" s="330"/>
      <c r="J264" s="330"/>
      <c r="K264" s="330"/>
      <c r="L264" s="330"/>
      <c r="M264" s="330"/>
    </row>
    <row r="265" spans="1:13" s="329" customFormat="1" ht="12">
      <c r="A265" s="326"/>
      <c r="B265" s="327"/>
      <c r="C265" s="328"/>
      <c r="E265" s="330"/>
      <c r="F265" s="331"/>
      <c r="G265" s="330"/>
      <c r="H265" s="330"/>
      <c r="I265" s="330"/>
      <c r="J265" s="330"/>
      <c r="K265" s="330"/>
      <c r="L265" s="330"/>
      <c r="M265" s="330"/>
    </row>
    <row r="266" spans="1:13" s="329" customFormat="1" ht="12">
      <c r="A266" s="326"/>
      <c r="B266" s="327"/>
      <c r="C266" s="328"/>
      <c r="E266" s="330"/>
      <c r="F266" s="331"/>
      <c r="G266" s="330"/>
      <c r="H266" s="330"/>
      <c r="I266" s="330"/>
      <c r="J266" s="330"/>
      <c r="K266" s="330"/>
      <c r="L266" s="330"/>
      <c r="M266" s="330"/>
    </row>
    <row r="267" spans="1:13" s="329" customFormat="1" ht="12">
      <c r="A267" s="326"/>
      <c r="B267" s="327"/>
      <c r="C267" s="328"/>
      <c r="E267" s="330"/>
      <c r="F267" s="331"/>
      <c r="G267" s="330"/>
      <c r="H267" s="330"/>
      <c r="I267" s="330"/>
      <c r="J267" s="330"/>
      <c r="K267" s="330"/>
      <c r="L267" s="330"/>
      <c r="M267" s="330"/>
    </row>
    <row r="268" spans="1:13" s="329" customFormat="1" ht="12">
      <c r="A268" s="326"/>
      <c r="B268" s="327"/>
      <c r="C268" s="328"/>
      <c r="E268" s="330"/>
      <c r="F268" s="331"/>
      <c r="G268" s="330"/>
      <c r="H268" s="330"/>
      <c r="I268" s="330"/>
      <c r="J268" s="330"/>
      <c r="K268" s="330"/>
      <c r="L268" s="330"/>
      <c r="M268" s="330"/>
    </row>
    <row r="269" spans="1:13" s="329" customFormat="1" ht="12">
      <c r="A269" s="326"/>
      <c r="B269" s="327"/>
      <c r="C269" s="328"/>
      <c r="E269" s="330"/>
      <c r="F269" s="331"/>
      <c r="G269" s="330"/>
      <c r="H269" s="330"/>
      <c r="I269" s="330"/>
      <c r="J269" s="330"/>
      <c r="K269" s="330"/>
      <c r="L269" s="330"/>
      <c r="M269" s="330"/>
    </row>
    <row r="270" spans="1:13" s="329" customFormat="1" ht="12">
      <c r="A270" s="326"/>
      <c r="B270" s="327"/>
      <c r="C270" s="328"/>
      <c r="E270" s="330"/>
      <c r="F270" s="331"/>
      <c r="G270" s="330"/>
      <c r="H270" s="330"/>
      <c r="I270" s="330"/>
      <c r="J270" s="330"/>
      <c r="K270" s="330"/>
      <c r="L270" s="330"/>
      <c r="M270" s="330"/>
    </row>
    <row r="271" spans="1:13" s="329" customFormat="1" ht="12">
      <c r="A271" s="326"/>
      <c r="B271" s="327"/>
      <c r="C271" s="328"/>
      <c r="E271" s="330"/>
      <c r="F271" s="331"/>
      <c r="G271" s="330"/>
      <c r="H271" s="330"/>
      <c r="I271" s="330"/>
      <c r="J271" s="330"/>
      <c r="K271" s="330"/>
      <c r="L271" s="330"/>
      <c r="M271" s="330"/>
    </row>
    <row r="272" spans="2:13" ht="12.75">
      <c r="B272" s="171"/>
      <c r="C272" s="172"/>
      <c r="E272" s="173"/>
      <c r="F272" s="333"/>
      <c r="G272" s="173"/>
      <c r="H272" s="173"/>
      <c r="I272" s="173"/>
      <c r="J272" s="173"/>
      <c r="K272" s="173"/>
      <c r="L272" s="173"/>
      <c r="M272" s="173"/>
    </row>
    <row r="273" spans="2:13" ht="12.75">
      <c r="B273" s="171"/>
      <c r="C273" s="172"/>
      <c r="E273" s="173"/>
      <c r="F273" s="333"/>
      <c r="G273" s="173"/>
      <c r="H273" s="173"/>
      <c r="I273" s="173"/>
      <c r="J273" s="173"/>
      <c r="K273" s="173"/>
      <c r="L273" s="173"/>
      <c r="M273" s="173"/>
    </row>
    <row r="274" spans="2:13" ht="12.75">
      <c r="B274" s="171"/>
      <c r="C274" s="172"/>
      <c r="E274" s="173"/>
      <c r="F274" s="333"/>
      <c r="G274" s="173"/>
      <c r="H274" s="173"/>
      <c r="I274" s="173"/>
      <c r="J274" s="173"/>
      <c r="K274" s="173"/>
      <c r="L274" s="173"/>
      <c r="M274" s="173"/>
    </row>
    <row r="275" spans="2:13" ht="12.75">
      <c r="B275" s="171"/>
      <c r="C275" s="172"/>
      <c r="E275" s="173"/>
      <c r="F275" s="333"/>
      <c r="G275" s="173"/>
      <c r="H275" s="173"/>
      <c r="I275" s="173"/>
      <c r="J275" s="173"/>
      <c r="K275" s="173"/>
      <c r="L275" s="173"/>
      <c r="M275" s="173"/>
    </row>
    <row r="276" spans="2:13" ht="12.75">
      <c r="B276" s="171"/>
      <c r="C276" s="172"/>
      <c r="E276" s="173"/>
      <c r="F276" s="333"/>
      <c r="G276" s="173"/>
      <c r="H276" s="173"/>
      <c r="I276" s="173"/>
      <c r="J276" s="173"/>
      <c r="K276" s="173"/>
      <c r="L276" s="173"/>
      <c r="M276" s="173"/>
    </row>
    <row r="277" spans="2:13" ht="12.75">
      <c r="B277" s="171"/>
      <c r="C277" s="172"/>
      <c r="E277" s="173"/>
      <c r="F277" s="333"/>
      <c r="G277" s="173"/>
      <c r="H277" s="173"/>
      <c r="I277" s="173"/>
      <c r="J277" s="173"/>
      <c r="K277" s="173"/>
      <c r="L277" s="173"/>
      <c r="M277" s="173"/>
    </row>
    <row r="278" spans="2:13" ht="12.75">
      <c r="B278" s="171"/>
      <c r="C278" s="172"/>
      <c r="E278" s="173"/>
      <c r="F278" s="333"/>
      <c r="G278" s="173"/>
      <c r="H278" s="173"/>
      <c r="I278" s="173"/>
      <c r="J278" s="173"/>
      <c r="K278" s="173"/>
      <c r="L278" s="173"/>
      <c r="M278" s="173"/>
    </row>
    <row r="279" spans="2:13" ht="12.75">
      <c r="B279" s="171"/>
      <c r="C279" s="172"/>
      <c r="E279" s="173"/>
      <c r="F279" s="333"/>
      <c r="G279" s="173"/>
      <c r="H279" s="173"/>
      <c r="I279" s="173"/>
      <c r="J279" s="173"/>
      <c r="K279" s="173"/>
      <c r="L279" s="173"/>
      <c r="M279" s="173"/>
    </row>
    <row r="280" spans="2:13" ht="12.75">
      <c r="B280" s="171"/>
      <c r="C280" s="172"/>
      <c r="E280" s="173"/>
      <c r="F280" s="333"/>
      <c r="G280" s="173"/>
      <c r="H280" s="173"/>
      <c r="I280" s="173"/>
      <c r="J280" s="173"/>
      <c r="K280" s="173"/>
      <c r="L280" s="173"/>
      <c r="M280" s="173"/>
    </row>
    <row r="281" spans="2:13" ht="12.75">
      <c r="B281" s="171"/>
      <c r="C281" s="172"/>
      <c r="E281" s="173"/>
      <c r="F281" s="333"/>
      <c r="G281" s="173"/>
      <c r="H281" s="173"/>
      <c r="I281" s="173"/>
      <c r="J281" s="173"/>
      <c r="K281" s="173"/>
      <c r="L281" s="173"/>
      <c r="M281" s="173"/>
    </row>
    <row r="282" spans="2:13" ht="12.75">
      <c r="B282" s="171"/>
      <c r="C282" s="172"/>
      <c r="E282" s="173"/>
      <c r="F282" s="333"/>
      <c r="G282" s="173"/>
      <c r="H282" s="173"/>
      <c r="I282" s="173"/>
      <c r="J282" s="173"/>
      <c r="K282" s="173"/>
      <c r="L282" s="173"/>
      <c r="M282" s="173"/>
    </row>
    <row r="283" spans="2:13" ht="12.75">
      <c r="B283" s="171"/>
      <c r="C283" s="172"/>
      <c r="E283" s="173"/>
      <c r="F283" s="333"/>
      <c r="G283" s="173"/>
      <c r="H283" s="173"/>
      <c r="I283" s="173"/>
      <c r="J283" s="173"/>
      <c r="K283" s="173"/>
      <c r="L283" s="173"/>
      <c r="M283" s="173"/>
    </row>
    <row r="284" spans="2:13" ht="12.75">
      <c r="B284" s="171"/>
      <c r="C284" s="172"/>
      <c r="E284" s="173"/>
      <c r="F284" s="333"/>
      <c r="G284" s="173"/>
      <c r="H284" s="173"/>
      <c r="I284" s="173"/>
      <c r="J284" s="173"/>
      <c r="K284" s="173"/>
      <c r="L284" s="173"/>
      <c r="M284" s="173"/>
    </row>
    <row r="285" spans="2:13" ht="12.75">
      <c r="B285" s="171"/>
      <c r="C285" s="172"/>
      <c r="E285" s="173"/>
      <c r="F285" s="333"/>
      <c r="G285" s="173"/>
      <c r="H285" s="173"/>
      <c r="I285" s="173"/>
      <c r="J285" s="173"/>
      <c r="K285" s="173"/>
      <c r="L285" s="173"/>
      <c r="M285" s="173"/>
    </row>
    <row r="286" spans="2:13" ht="12.75">
      <c r="B286" s="171"/>
      <c r="C286" s="172"/>
      <c r="E286" s="173"/>
      <c r="F286" s="333"/>
      <c r="G286" s="173"/>
      <c r="H286" s="173"/>
      <c r="I286" s="173"/>
      <c r="J286" s="173"/>
      <c r="K286" s="173"/>
      <c r="L286" s="173"/>
      <c r="M286" s="173"/>
    </row>
    <row r="287" spans="2:13" ht="12.75">
      <c r="B287" s="171"/>
      <c r="C287" s="172"/>
      <c r="E287" s="173"/>
      <c r="F287" s="333"/>
      <c r="G287" s="173"/>
      <c r="H287" s="173"/>
      <c r="I287" s="173"/>
      <c r="J287" s="173"/>
      <c r="K287" s="173"/>
      <c r="L287" s="173"/>
      <c r="M287" s="173"/>
    </row>
    <row r="288" spans="2:13" ht="12.75">
      <c r="B288" s="171"/>
      <c r="C288" s="172"/>
      <c r="E288" s="173"/>
      <c r="F288" s="333"/>
      <c r="G288" s="173"/>
      <c r="H288" s="173"/>
      <c r="I288" s="173"/>
      <c r="J288" s="173"/>
      <c r="K288" s="173"/>
      <c r="L288" s="173"/>
      <c r="M288" s="173"/>
    </row>
    <row r="289" spans="2:13" ht="12.75">
      <c r="B289" s="171"/>
      <c r="C289" s="172"/>
      <c r="E289" s="173"/>
      <c r="F289" s="333"/>
      <c r="G289" s="173"/>
      <c r="H289" s="173"/>
      <c r="I289" s="173"/>
      <c r="J289" s="173"/>
      <c r="K289" s="173"/>
      <c r="L289" s="173"/>
      <c r="M289" s="173"/>
    </row>
    <row r="290" spans="2:13" ht="12.75">
      <c r="B290" s="171"/>
      <c r="C290" s="172"/>
      <c r="E290" s="173"/>
      <c r="F290" s="333"/>
      <c r="G290" s="173"/>
      <c r="H290" s="173"/>
      <c r="I290" s="173"/>
      <c r="J290" s="173"/>
      <c r="K290" s="173"/>
      <c r="L290" s="173"/>
      <c r="M290" s="173"/>
    </row>
    <row r="291" spans="2:13" ht="12.75">
      <c r="B291" s="171"/>
      <c r="C291" s="172"/>
      <c r="E291" s="173"/>
      <c r="F291" s="333"/>
      <c r="G291" s="173"/>
      <c r="H291" s="173"/>
      <c r="I291" s="173"/>
      <c r="J291" s="173"/>
      <c r="K291" s="173"/>
      <c r="L291" s="173"/>
      <c r="M291" s="173"/>
    </row>
    <row r="292" spans="2:13" ht="12.75">
      <c r="B292" s="171"/>
      <c r="C292" s="172"/>
      <c r="E292" s="173"/>
      <c r="F292" s="333"/>
      <c r="G292" s="173"/>
      <c r="H292" s="173"/>
      <c r="I292" s="173"/>
      <c r="J292" s="173"/>
      <c r="K292" s="173"/>
      <c r="L292" s="173"/>
      <c r="M292" s="173"/>
    </row>
    <row r="293" spans="2:13" ht="12.75">
      <c r="B293" s="171"/>
      <c r="C293" s="172"/>
      <c r="E293" s="173"/>
      <c r="F293" s="333"/>
      <c r="G293" s="173"/>
      <c r="H293" s="173"/>
      <c r="I293" s="173"/>
      <c r="J293" s="173"/>
      <c r="K293" s="173"/>
      <c r="L293" s="173"/>
      <c r="M293" s="173"/>
    </row>
    <row r="294" spans="2:13" ht="12.75">
      <c r="B294" s="171"/>
      <c r="C294" s="172"/>
      <c r="E294" s="173"/>
      <c r="F294" s="333"/>
      <c r="G294" s="173"/>
      <c r="H294" s="173"/>
      <c r="I294" s="173"/>
      <c r="J294" s="173"/>
      <c r="K294" s="173"/>
      <c r="L294" s="173"/>
      <c r="M294" s="173"/>
    </row>
    <row r="295" spans="2:13" ht="12.75">
      <c r="B295" s="171"/>
      <c r="C295" s="172"/>
      <c r="E295" s="173"/>
      <c r="F295" s="333"/>
      <c r="G295" s="173"/>
      <c r="H295" s="173"/>
      <c r="I295" s="173"/>
      <c r="J295" s="173"/>
      <c r="K295" s="173"/>
      <c r="L295" s="173"/>
      <c r="M295" s="173"/>
    </row>
    <row r="296" spans="2:13" ht="12.75">
      <c r="B296" s="171"/>
      <c r="C296" s="172"/>
      <c r="E296" s="173"/>
      <c r="F296" s="333"/>
      <c r="G296" s="173"/>
      <c r="H296" s="173"/>
      <c r="I296" s="173"/>
      <c r="J296" s="173"/>
      <c r="K296" s="173"/>
      <c r="L296" s="173"/>
      <c r="M296" s="173"/>
    </row>
    <row r="297" spans="2:13" ht="12.75">
      <c r="B297" s="171"/>
      <c r="C297" s="172"/>
      <c r="E297" s="173"/>
      <c r="F297" s="333"/>
      <c r="G297" s="173"/>
      <c r="H297" s="173"/>
      <c r="I297" s="173"/>
      <c r="J297" s="173"/>
      <c r="K297" s="173"/>
      <c r="L297" s="173"/>
      <c r="M297" s="173"/>
    </row>
    <row r="298" spans="2:13" ht="12.75">
      <c r="B298" s="171"/>
      <c r="C298" s="172"/>
      <c r="E298" s="173"/>
      <c r="F298" s="333"/>
      <c r="G298" s="173"/>
      <c r="H298" s="173"/>
      <c r="I298" s="173"/>
      <c r="J298" s="173"/>
      <c r="K298" s="173"/>
      <c r="L298" s="173"/>
      <c r="M298" s="173"/>
    </row>
    <row r="299" spans="2:13" ht="12.75">
      <c r="B299" s="171"/>
      <c r="C299" s="172"/>
      <c r="E299" s="173"/>
      <c r="F299" s="333"/>
      <c r="G299" s="173"/>
      <c r="H299" s="173"/>
      <c r="I299" s="173"/>
      <c r="J299" s="173"/>
      <c r="K299" s="173"/>
      <c r="L299" s="173"/>
      <c r="M299" s="173"/>
    </row>
    <row r="300" spans="2:13" ht="12.75">
      <c r="B300" s="171"/>
      <c r="C300" s="172"/>
      <c r="E300" s="173"/>
      <c r="F300" s="333"/>
      <c r="G300" s="173"/>
      <c r="H300" s="173"/>
      <c r="I300" s="173"/>
      <c r="J300" s="173"/>
      <c r="K300" s="173"/>
      <c r="L300" s="173"/>
      <c r="M300" s="173"/>
    </row>
    <row r="301" spans="2:13" ht="12.75">
      <c r="B301" s="171"/>
      <c r="C301" s="172"/>
      <c r="E301" s="173"/>
      <c r="F301" s="333"/>
      <c r="G301" s="173"/>
      <c r="H301" s="173"/>
      <c r="I301" s="173"/>
      <c r="J301" s="173"/>
      <c r="K301" s="173"/>
      <c r="L301" s="173"/>
      <c r="M301" s="173"/>
    </row>
    <row r="302" spans="2:13" ht="12.75">
      <c r="B302" s="171"/>
      <c r="C302" s="172"/>
      <c r="E302" s="173"/>
      <c r="F302" s="333"/>
      <c r="G302" s="173"/>
      <c r="H302" s="173"/>
      <c r="I302" s="173"/>
      <c r="J302" s="173"/>
      <c r="K302" s="173"/>
      <c r="L302" s="173"/>
      <c r="M302" s="173"/>
    </row>
    <row r="303" spans="2:13" ht="12.75">
      <c r="B303" s="171"/>
      <c r="C303" s="172"/>
      <c r="E303" s="173"/>
      <c r="F303" s="333"/>
      <c r="G303" s="173"/>
      <c r="H303" s="173"/>
      <c r="I303" s="173"/>
      <c r="J303" s="173"/>
      <c r="K303" s="173"/>
      <c r="L303" s="173"/>
      <c r="M303" s="173"/>
    </row>
    <row r="304" spans="2:13" ht="12.75">
      <c r="B304" s="171"/>
      <c r="C304" s="172"/>
      <c r="E304" s="173"/>
      <c r="F304" s="333"/>
      <c r="G304" s="173"/>
      <c r="H304" s="173"/>
      <c r="I304" s="173"/>
      <c r="J304" s="173"/>
      <c r="K304" s="173"/>
      <c r="L304" s="173"/>
      <c r="M304" s="173"/>
    </row>
    <row r="305" spans="2:13" ht="12.75">
      <c r="B305" s="171"/>
      <c r="C305" s="172"/>
      <c r="E305" s="173"/>
      <c r="F305" s="333"/>
      <c r="G305" s="173"/>
      <c r="H305" s="173"/>
      <c r="I305" s="173"/>
      <c r="J305" s="173"/>
      <c r="K305" s="173"/>
      <c r="L305" s="173"/>
      <c r="M305" s="173"/>
    </row>
    <row r="306" spans="2:13" ht="12.75">
      <c r="B306" s="171"/>
      <c r="C306" s="172"/>
      <c r="E306" s="173"/>
      <c r="F306" s="333"/>
      <c r="G306" s="173"/>
      <c r="H306" s="173"/>
      <c r="I306" s="173"/>
      <c r="J306" s="173"/>
      <c r="K306" s="173"/>
      <c r="L306" s="173"/>
      <c r="M306" s="173"/>
    </row>
    <row r="307" spans="2:13" ht="12.75">
      <c r="B307" s="171"/>
      <c r="C307" s="172"/>
      <c r="E307" s="173"/>
      <c r="F307" s="333"/>
      <c r="G307" s="173"/>
      <c r="H307" s="173"/>
      <c r="I307" s="173"/>
      <c r="J307" s="173"/>
      <c r="K307" s="173"/>
      <c r="L307" s="173"/>
      <c r="M307" s="173"/>
    </row>
    <row r="308" spans="2:13" ht="12.75">
      <c r="B308" s="171"/>
      <c r="C308" s="172"/>
      <c r="E308" s="173"/>
      <c r="F308" s="333"/>
      <c r="G308" s="173"/>
      <c r="H308" s="173"/>
      <c r="I308" s="173"/>
      <c r="J308" s="173"/>
      <c r="K308" s="173"/>
      <c r="L308" s="173"/>
      <c r="M308" s="173"/>
    </row>
    <row r="309" spans="2:13" ht="12.75">
      <c r="B309" s="171"/>
      <c r="C309" s="172"/>
      <c r="E309" s="173"/>
      <c r="F309" s="333"/>
      <c r="G309" s="173"/>
      <c r="H309" s="173"/>
      <c r="I309" s="173"/>
      <c r="J309" s="173"/>
      <c r="K309" s="173"/>
      <c r="L309" s="173"/>
      <c r="M309" s="173"/>
    </row>
    <row r="310" spans="2:13" ht="12.75">
      <c r="B310" s="171"/>
      <c r="C310" s="172"/>
      <c r="E310" s="173"/>
      <c r="F310" s="333"/>
      <c r="G310" s="173"/>
      <c r="H310" s="173"/>
      <c r="I310" s="173"/>
      <c r="J310" s="173"/>
      <c r="K310" s="173"/>
      <c r="L310" s="173"/>
      <c r="M310" s="173"/>
    </row>
    <row r="311" spans="2:13" ht="12.75">
      <c r="B311" s="171"/>
      <c r="C311" s="172"/>
      <c r="E311" s="173"/>
      <c r="F311" s="333"/>
      <c r="G311" s="173"/>
      <c r="H311" s="173"/>
      <c r="I311" s="173"/>
      <c r="J311" s="173"/>
      <c r="K311" s="173"/>
      <c r="L311" s="173"/>
      <c r="M311" s="173"/>
    </row>
    <row r="312" spans="2:13" ht="12.75">
      <c r="B312" s="171"/>
      <c r="C312" s="172"/>
      <c r="E312" s="173"/>
      <c r="F312" s="333"/>
      <c r="G312" s="173"/>
      <c r="H312" s="173"/>
      <c r="I312" s="173"/>
      <c r="J312" s="173"/>
      <c r="K312" s="173"/>
      <c r="L312" s="173"/>
      <c r="M312" s="173"/>
    </row>
    <row r="313" spans="2:13" ht="12.75">
      <c r="B313" s="171"/>
      <c r="C313" s="172"/>
      <c r="E313" s="173"/>
      <c r="F313" s="333"/>
      <c r="G313" s="173"/>
      <c r="H313" s="173"/>
      <c r="I313" s="173"/>
      <c r="J313" s="173"/>
      <c r="K313" s="173"/>
      <c r="L313" s="173"/>
      <c r="M313" s="173"/>
    </row>
    <row r="314" spans="2:13" ht="12.75">
      <c r="B314" s="171"/>
      <c r="C314" s="172"/>
      <c r="E314" s="173"/>
      <c r="F314" s="333"/>
      <c r="G314" s="173"/>
      <c r="H314" s="173"/>
      <c r="I314" s="173"/>
      <c r="J314" s="173"/>
      <c r="K314" s="173"/>
      <c r="L314" s="173"/>
      <c r="M314" s="173"/>
    </row>
    <row r="315" spans="2:13" ht="12.75">
      <c r="B315" s="171"/>
      <c r="C315" s="172"/>
      <c r="E315" s="173"/>
      <c r="F315" s="333"/>
      <c r="G315" s="173"/>
      <c r="H315" s="173"/>
      <c r="I315" s="173"/>
      <c r="J315" s="173"/>
      <c r="K315" s="173"/>
      <c r="L315" s="173"/>
      <c r="M315" s="173"/>
    </row>
    <row r="316" spans="2:13" ht="12.75">
      <c r="B316" s="171"/>
      <c r="C316" s="172"/>
      <c r="E316" s="173"/>
      <c r="F316" s="333"/>
      <c r="G316" s="173"/>
      <c r="H316" s="173"/>
      <c r="I316" s="173"/>
      <c r="J316" s="173"/>
      <c r="K316" s="173"/>
      <c r="L316" s="173"/>
      <c r="M316" s="173"/>
    </row>
    <row r="317" spans="2:13" ht="12.75">
      <c r="B317" s="171"/>
      <c r="C317" s="172"/>
      <c r="E317" s="173"/>
      <c r="F317" s="333"/>
      <c r="G317" s="173"/>
      <c r="H317" s="173"/>
      <c r="I317" s="173"/>
      <c r="J317" s="173"/>
      <c r="K317" s="173"/>
      <c r="L317" s="173"/>
      <c r="M317" s="173"/>
    </row>
    <row r="318" spans="2:13" ht="12.75">
      <c r="B318" s="171"/>
      <c r="C318" s="172"/>
      <c r="E318" s="173"/>
      <c r="F318" s="333"/>
      <c r="G318" s="173"/>
      <c r="H318" s="173"/>
      <c r="I318" s="173"/>
      <c r="J318" s="173"/>
      <c r="K318" s="173"/>
      <c r="L318" s="173"/>
      <c r="M318" s="173"/>
    </row>
    <row r="319" spans="2:13" ht="12.75">
      <c r="B319" s="171"/>
      <c r="C319" s="172"/>
      <c r="E319" s="173"/>
      <c r="F319" s="333"/>
      <c r="G319" s="173"/>
      <c r="H319" s="173"/>
      <c r="I319" s="173"/>
      <c r="J319" s="173"/>
      <c r="K319" s="173"/>
      <c r="L319" s="173"/>
      <c r="M319" s="173"/>
    </row>
    <row r="320" spans="2:13" ht="12.75">
      <c r="B320" s="171"/>
      <c r="C320" s="172"/>
      <c r="E320" s="173"/>
      <c r="F320" s="333"/>
      <c r="G320" s="173"/>
      <c r="H320" s="173"/>
      <c r="I320" s="173"/>
      <c r="J320" s="173"/>
      <c r="K320" s="173"/>
      <c r="L320" s="173"/>
      <c r="M320" s="173"/>
    </row>
    <row r="321" spans="2:13" ht="12.75">
      <c r="B321" s="171"/>
      <c r="C321" s="172"/>
      <c r="E321" s="173"/>
      <c r="F321" s="333"/>
      <c r="G321" s="173"/>
      <c r="H321" s="173"/>
      <c r="I321" s="173"/>
      <c r="J321" s="173"/>
      <c r="K321" s="173"/>
      <c r="L321" s="173"/>
      <c r="M321" s="173"/>
    </row>
    <row r="322" spans="2:13" ht="12.75">
      <c r="B322" s="171"/>
      <c r="C322" s="172"/>
      <c r="E322" s="173"/>
      <c r="F322" s="333"/>
      <c r="G322" s="173"/>
      <c r="H322" s="173"/>
      <c r="I322" s="173"/>
      <c r="J322" s="173"/>
      <c r="K322" s="173"/>
      <c r="L322" s="173"/>
      <c r="M322" s="173"/>
    </row>
    <row r="323" spans="2:13" ht="12.75">
      <c r="B323" s="171"/>
      <c r="C323" s="172"/>
      <c r="E323" s="173"/>
      <c r="F323" s="333"/>
      <c r="G323" s="173"/>
      <c r="H323" s="173"/>
      <c r="I323" s="173"/>
      <c r="J323" s="173"/>
      <c r="K323" s="173"/>
      <c r="L323" s="173"/>
      <c r="M323" s="173"/>
    </row>
    <row r="324" spans="2:13" ht="12.75">
      <c r="B324" s="171"/>
      <c r="C324" s="172"/>
      <c r="E324" s="173"/>
      <c r="F324" s="333"/>
      <c r="G324" s="173"/>
      <c r="H324" s="173"/>
      <c r="I324" s="173"/>
      <c r="J324" s="173"/>
      <c r="K324" s="173"/>
      <c r="L324" s="173"/>
      <c r="M324" s="173"/>
    </row>
    <row r="325" spans="2:13" ht="12.75">
      <c r="B325" s="171"/>
      <c r="C325" s="172"/>
      <c r="E325" s="173"/>
      <c r="F325" s="333"/>
      <c r="G325" s="173"/>
      <c r="H325" s="173"/>
      <c r="I325" s="173"/>
      <c r="J325" s="173"/>
      <c r="K325" s="173"/>
      <c r="L325" s="173"/>
      <c r="M325" s="173"/>
    </row>
    <row r="326" spans="2:13" ht="12.75">
      <c r="B326" s="171"/>
      <c r="C326" s="172"/>
      <c r="E326" s="173"/>
      <c r="F326" s="333"/>
      <c r="G326" s="173"/>
      <c r="H326" s="173"/>
      <c r="I326" s="173"/>
      <c r="J326" s="173"/>
      <c r="K326" s="173"/>
      <c r="L326" s="173"/>
      <c r="M326" s="173"/>
    </row>
    <row r="327" spans="2:13" ht="12.75">
      <c r="B327" s="171"/>
      <c r="C327" s="172"/>
      <c r="E327" s="173"/>
      <c r="F327" s="333"/>
      <c r="G327" s="173"/>
      <c r="H327" s="173"/>
      <c r="I327" s="173"/>
      <c r="J327" s="173"/>
      <c r="K327" s="173"/>
      <c r="L327" s="173"/>
      <c r="M327" s="173"/>
    </row>
    <row r="328" spans="2:13" ht="12.75">
      <c r="B328" s="171"/>
      <c r="C328" s="172"/>
      <c r="E328" s="173"/>
      <c r="F328" s="333"/>
      <c r="G328" s="173"/>
      <c r="H328" s="173"/>
      <c r="I328" s="173"/>
      <c r="J328" s="173"/>
      <c r="K328" s="173"/>
      <c r="L328" s="173"/>
      <c r="M328" s="173"/>
    </row>
    <row r="329" spans="2:13" ht="12.75">
      <c r="B329" s="171"/>
      <c r="C329" s="172"/>
      <c r="E329" s="173"/>
      <c r="F329" s="333"/>
      <c r="G329" s="173"/>
      <c r="H329" s="173"/>
      <c r="I329" s="173"/>
      <c r="J329" s="173"/>
      <c r="K329" s="173"/>
      <c r="L329" s="173"/>
      <c r="M329" s="173"/>
    </row>
    <row r="330" spans="2:13" ht="12.75">
      <c r="B330" s="171"/>
      <c r="C330" s="172"/>
      <c r="E330" s="173"/>
      <c r="F330" s="333"/>
      <c r="G330" s="173"/>
      <c r="H330" s="173"/>
      <c r="I330" s="173"/>
      <c r="J330" s="173"/>
      <c r="K330" s="173"/>
      <c r="L330" s="173"/>
      <c r="M330" s="173"/>
    </row>
    <row r="331" spans="2:13" ht="12.75">
      <c r="B331" s="171"/>
      <c r="C331" s="172"/>
      <c r="E331" s="173"/>
      <c r="F331" s="333"/>
      <c r="G331" s="173"/>
      <c r="H331" s="173"/>
      <c r="I331" s="173"/>
      <c r="J331" s="173"/>
      <c r="K331" s="173"/>
      <c r="L331" s="173"/>
      <c r="M331" s="173"/>
    </row>
    <row r="332" spans="2:13" ht="12.75">
      <c r="B332" s="171"/>
      <c r="C332" s="172"/>
      <c r="E332" s="173"/>
      <c r="F332" s="333"/>
      <c r="G332" s="173"/>
      <c r="H332" s="173"/>
      <c r="I332" s="173"/>
      <c r="J332" s="173"/>
      <c r="K332" s="173"/>
      <c r="L332" s="173"/>
      <c r="M332" s="173"/>
    </row>
    <row r="333" spans="2:13" ht="12.75">
      <c r="B333" s="171"/>
      <c r="C333" s="172"/>
      <c r="E333" s="173"/>
      <c r="F333" s="333"/>
      <c r="G333" s="173"/>
      <c r="H333" s="173"/>
      <c r="I333" s="173"/>
      <c r="J333" s="173"/>
      <c r="K333" s="173"/>
      <c r="L333" s="173"/>
      <c r="M333" s="173"/>
    </row>
    <row r="334" spans="2:13" ht="12.75">
      <c r="B334" s="171"/>
      <c r="C334" s="172"/>
      <c r="E334" s="173"/>
      <c r="F334" s="333"/>
      <c r="G334" s="173"/>
      <c r="H334" s="173"/>
      <c r="I334" s="173"/>
      <c r="J334" s="173"/>
      <c r="K334" s="173"/>
      <c r="L334" s="173"/>
      <c r="M334" s="173"/>
    </row>
    <row r="335" spans="2:13" ht="12.75">
      <c r="B335" s="171"/>
      <c r="C335" s="172"/>
      <c r="E335" s="173"/>
      <c r="F335" s="333"/>
      <c r="G335" s="173"/>
      <c r="H335" s="173"/>
      <c r="I335" s="173"/>
      <c r="J335" s="173"/>
      <c r="K335" s="173"/>
      <c r="L335" s="173"/>
      <c r="M335" s="173"/>
    </row>
    <row r="336" spans="2:13" ht="12.75">
      <c r="B336" s="171"/>
      <c r="C336" s="172"/>
      <c r="E336" s="173"/>
      <c r="F336" s="333"/>
      <c r="G336" s="173"/>
      <c r="H336" s="173"/>
      <c r="I336" s="173"/>
      <c r="J336" s="173"/>
      <c r="K336" s="173"/>
      <c r="L336" s="173"/>
      <c r="M336" s="173"/>
    </row>
    <row r="337" spans="2:13" ht="12.75">
      <c r="B337" s="171"/>
      <c r="C337" s="172"/>
      <c r="E337" s="173"/>
      <c r="F337" s="333"/>
      <c r="G337" s="173"/>
      <c r="H337" s="173"/>
      <c r="I337" s="173"/>
      <c r="J337" s="173"/>
      <c r="K337" s="173"/>
      <c r="L337" s="173"/>
      <c r="M337" s="173"/>
    </row>
    <row r="338" spans="2:13" ht="12.75">
      <c r="B338" s="171"/>
      <c r="C338" s="172"/>
      <c r="E338" s="173"/>
      <c r="F338" s="333"/>
      <c r="G338" s="173"/>
      <c r="H338" s="173"/>
      <c r="I338" s="173"/>
      <c r="J338" s="173"/>
      <c r="K338" s="173"/>
      <c r="L338" s="173"/>
      <c r="M338" s="173"/>
    </row>
    <row r="339" spans="2:13" ht="12.75">
      <c r="B339" s="171"/>
      <c r="C339" s="172"/>
      <c r="E339" s="173"/>
      <c r="F339" s="333"/>
      <c r="G339" s="173"/>
      <c r="H339" s="173"/>
      <c r="I339" s="173"/>
      <c r="J339" s="173"/>
      <c r="K339" s="173"/>
      <c r="L339" s="173"/>
      <c r="M339" s="173"/>
    </row>
    <row r="340" spans="2:13" ht="12.75">
      <c r="B340" s="171"/>
      <c r="C340" s="172"/>
      <c r="E340" s="173"/>
      <c r="F340" s="333"/>
      <c r="G340" s="173"/>
      <c r="H340" s="173"/>
      <c r="I340" s="173"/>
      <c r="J340" s="173"/>
      <c r="K340" s="173"/>
      <c r="L340" s="173"/>
      <c r="M340" s="173"/>
    </row>
    <row r="341" spans="2:13" ht="12.75">
      <c r="B341" s="171"/>
      <c r="C341" s="172"/>
      <c r="E341" s="173"/>
      <c r="F341" s="333"/>
      <c r="G341" s="173"/>
      <c r="H341" s="173"/>
      <c r="I341" s="173"/>
      <c r="J341" s="173"/>
      <c r="K341" s="173"/>
      <c r="L341" s="173"/>
      <c r="M341" s="173"/>
    </row>
    <row r="342" spans="2:13" ht="12.75">
      <c r="B342" s="171"/>
      <c r="C342" s="172"/>
      <c r="E342" s="173"/>
      <c r="F342" s="333"/>
      <c r="G342" s="173"/>
      <c r="H342" s="173"/>
      <c r="I342" s="173"/>
      <c r="J342" s="173"/>
      <c r="K342" s="173"/>
      <c r="L342" s="173"/>
      <c r="M342" s="173"/>
    </row>
    <row r="343" spans="2:13" ht="12.75">
      <c r="B343" s="171"/>
      <c r="C343" s="172"/>
      <c r="E343" s="173"/>
      <c r="F343" s="333"/>
      <c r="G343" s="173"/>
      <c r="H343" s="173"/>
      <c r="I343" s="173"/>
      <c r="J343" s="173"/>
      <c r="K343" s="173"/>
      <c r="L343" s="173"/>
      <c r="M343" s="173"/>
    </row>
    <row r="344" spans="2:13" ht="12.75">
      <c r="B344" s="171"/>
      <c r="C344" s="172"/>
      <c r="E344" s="173"/>
      <c r="F344" s="333"/>
      <c r="G344" s="173"/>
      <c r="H344" s="173"/>
      <c r="I344" s="173"/>
      <c r="J344" s="173"/>
      <c r="K344" s="173"/>
      <c r="L344" s="173"/>
      <c r="M344" s="173"/>
    </row>
    <row r="345" spans="2:13" ht="12.75">
      <c r="B345" s="171"/>
      <c r="C345" s="172"/>
      <c r="E345" s="173"/>
      <c r="F345" s="333"/>
      <c r="G345" s="173"/>
      <c r="H345" s="173"/>
      <c r="I345" s="173"/>
      <c r="J345" s="173"/>
      <c r="K345" s="173"/>
      <c r="L345" s="173"/>
      <c r="M345" s="173"/>
    </row>
    <row r="346" spans="2:13" ht="12.75">
      <c r="B346" s="171"/>
      <c r="C346" s="172"/>
      <c r="E346" s="173"/>
      <c r="F346" s="333"/>
      <c r="G346" s="173"/>
      <c r="H346" s="173"/>
      <c r="I346" s="173"/>
      <c r="J346" s="173"/>
      <c r="K346" s="173"/>
      <c r="L346" s="173"/>
      <c r="M346" s="173"/>
    </row>
    <row r="347" spans="2:13" ht="12.75">
      <c r="B347" s="171"/>
      <c r="C347" s="172"/>
      <c r="E347" s="173"/>
      <c r="F347" s="333"/>
      <c r="G347" s="173"/>
      <c r="H347" s="173"/>
      <c r="I347" s="173"/>
      <c r="J347" s="173"/>
      <c r="K347" s="173"/>
      <c r="L347" s="173"/>
      <c r="M347" s="173"/>
    </row>
    <row r="348" spans="2:13" ht="12.75">
      <c r="B348" s="171"/>
      <c r="C348" s="172"/>
      <c r="E348" s="173"/>
      <c r="F348" s="333"/>
      <c r="G348" s="173"/>
      <c r="H348" s="173"/>
      <c r="I348" s="173"/>
      <c r="J348" s="173"/>
      <c r="K348" s="173"/>
      <c r="L348" s="173"/>
      <c r="M348" s="173"/>
    </row>
    <row r="349" spans="2:13" ht="12.75">
      <c r="B349" s="171"/>
      <c r="C349" s="172"/>
      <c r="E349" s="173"/>
      <c r="F349" s="333"/>
      <c r="G349" s="173"/>
      <c r="H349" s="173"/>
      <c r="I349" s="173"/>
      <c r="J349" s="173"/>
      <c r="K349" s="173"/>
      <c r="L349" s="173"/>
      <c r="M349" s="173"/>
    </row>
    <row r="350" spans="2:13" ht="12.75">
      <c r="B350" s="171"/>
      <c r="C350" s="172"/>
      <c r="E350" s="173"/>
      <c r="F350" s="333"/>
      <c r="G350" s="173"/>
      <c r="H350" s="173"/>
      <c r="I350" s="173"/>
      <c r="J350" s="173"/>
      <c r="K350" s="173"/>
      <c r="L350" s="173"/>
      <c r="M350" s="173"/>
    </row>
    <row r="351" spans="2:13" ht="12.75">
      <c r="B351" s="171"/>
      <c r="C351" s="172"/>
      <c r="E351" s="173"/>
      <c r="F351" s="333"/>
      <c r="G351" s="173"/>
      <c r="H351" s="173"/>
      <c r="I351" s="173"/>
      <c r="J351" s="173"/>
      <c r="K351" s="173"/>
      <c r="L351" s="173"/>
      <c r="M351" s="173"/>
    </row>
    <row r="352" spans="2:13" ht="12.75">
      <c r="B352" s="171"/>
      <c r="C352" s="172"/>
      <c r="E352" s="173"/>
      <c r="F352" s="333"/>
      <c r="G352" s="173"/>
      <c r="H352" s="173"/>
      <c r="I352" s="173"/>
      <c r="J352" s="173"/>
      <c r="K352" s="173"/>
      <c r="L352" s="173"/>
      <c r="M352" s="173"/>
    </row>
    <row r="353" spans="2:13" ht="12.75">
      <c r="B353" s="171"/>
      <c r="C353" s="172"/>
      <c r="E353" s="173"/>
      <c r="F353" s="333"/>
      <c r="G353" s="173"/>
      <c r="H353" s="173"/>
      <c r="I353" s="173"/>
      <c r="J353" s="173"/>
      <c r="K353" s="173"/>
      <c r="L353" s="173"/>
      <c r="M353" s="173"/>
    </row>
    <row r="354" spans="2:13" ht="12.75">
      <c r="B354" s="171"/>
      <c r="C354" s="172"/>
      <c r="E354" s="173"/>
      <c r="F354" s="333"/>
      <c r="G354" s="173"/>
      <c r="H354" s="173"/>
      <c r="I354" s="173"/>
      <c r="J354" s="173"/>
      <c r="K354" s="173"/>
      <c r="L354" s="173"/>
      <c r="M354" s="173"/>
    </row>
    <row r="355" spans="2:13" ht="12.75">
      <c r="B355" s="171"/>
      <c r="C355" s="172"/>
      <c r="E355" s="173"/>
      <c r="F355" s="333"/>
      <c r="G355" s="173"/>
      <c r="H355" s="173"/>
      <c r="I355" s="173"/>
      <c r="J355" s="173"/>
      <c r="K355" s="173"/>
      <c r="L355" s="173"/>
      <c r="M355" s="173"/>
    </row>
    <row r="356" spans="2:13" ht="12.75">
      <c r="B356" s="171"/>
      <c r="C356" s="172"/>
      <c r="E356" s="173"/>
      <c r="F356" s="333"/>
      <c r="G356" s="173"/>
      <c r="H356" s="173"/>
      <c r="I356" s="173"/>
      <c r="J356" s="173"/>
      <c r="K356" s="173"/>
      <c r="L356" s="173"/>
      <c r="M356" s="173"/>
    </row>
    <row r="357" spans="2:13" ht="12.75">
      <c r="B357" s="171"/>
      <c r="C357" s="172"/>
      <c r="E357" s="173"/>
      <c r="F357" s="333"/>
      <c r="G357" s="173"/>
      <c r="H357" s="173"/>
      <c r="I357" s="173"/>
      <c r="J357" s="173"/>
      <c r="K357" s="173"/>
      <c r="L357" s="173"/>
      <c r="M357" s="173"/>
    </row>
    <row r="358" spans="2:13" ht="12.75">
      <c r="B358" s="171"/>
      <c r="C358" s="172"/>
      <c r="E358" s="173"/>
      <c r="F358" s="333"/>
      <c r="G358" s="173"/>
      <c r="H358" s="173"/>
      <c r="I358" s="173"/>
      <c r="J358" s="173"/>
      <c r="K358" s="173"/>
      <c r="L358" s="173"/>
      <c r="M358" s="173"/>
    </row>
    <row r="359" spans="2:13" ht="12.75">
      <c r="B359" s="171"/>
      <c r="C359" s="172"/>
      <c r="E359" s="173"/>
      <c r="F359" s="333"/>
      <c r="G359" s="173"/>
      <c r="H359" s="173"/>
      <c r="I359" s="173"/>
      <c r="J359" s="173"/>
      <c r="K359" s="173"/>
      <c r="L359" s="173"/>
      <c r="M359" s="173"/>
    </row>
    <row r="360" spans="2:13" ht="12.75">
      <c r="B360" s="171"/>
      <c r="C360" s="172"/>
      <c r="E360" s="173"/>
      <c r="F360" s="333"/>
      <c r="G360" s="173"/>
      <c r="H360" s="173"/>
      <c r="I360" s="173"/>
      <c r="J360" s="173"/>
      <c r="K360" s="173"/>
      <c r="L360" s="173"/>
      <c r="M360" s="173"/>
    </row>
    <row r="361" spans="2:13" ht="12.75">
      <c r="B361" s="171"/>
      <c r="C361" s="172"/>
      <c r="E361" s="173"/>
      <c r="F361" s="333"/>
      <c r="G361" s="173"/>
      <c r="H361" s="173"/>
      <c r="I361" s="173"/>
      <c r="J361" s="173"/>
      <c r="K361" s="173"/>
      <c r="L361" s="173"/>
      <c r="M361" s="173"/>
    </row>
  </sheetData>
  <mergeCells count="2">
    <mergeCell ref="A4:A6"/>
    <mergeCell ref="B64:B82"/>
  </mergeCells>
  <printOptions/>
  <pageMargins left="0.39" right="0.14" top="0.77" bottom="0.23" header="0.27" footer="0.13"/>
  <pageSetup horizontalDpi="300" verticalDpi="300" orientation="portrait" paperSize="9" scale="4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47"/>
  <dimension ref="A2:L23"/>
  <sheetViews>
    <sheetView workbookViewId="0" topLeftCell="A1">
      <selection activeCell="G31" sqref="G31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6" t="s">
        <v>14</v>
      </c>
    </row>
    <row r="3" spans="1:12" s="1" customFormat="1" ht="15" customHeight="1">
      <c r="A3" s="75"/>
      <c r="B3" s="76"/>
      <c r="C3" s="102"/>
      <c r="D3" s="437" t="s">
        <v>24</v>
      </c>
      <c r="E3" s="438"/>
      <c r="F3" s="438"/>
      <c r="G3" s="438"/>
      <c r="H3" s="438"/>
      <c r="I3" s="438"/>
      <c r="J3" s="438"/>
      <c r="K3" s="438"/>
      <c r="L3" s="439"/>
    </row>
    <row r="4" spans="1:12" s="1" customFormat="1" ht="12.75">
      <c r="A4" s="77"/>
      <c r="B4" s="440" t="s">
        <v>114</v>
      </c>
      <c r="C4" s="441"/>
      <c r="D4" s="103"/>
      <c r="E4" s="443" t="s">
        <v>22</v>
      </c>
      <c r="F4" s="444"/>
      <c r="G4" s="444"/>
      <c r="H4" s="445"/>
      <c r="I4" s="443" t="s">
        <v>23</v>
      </c>
      <c r="J4" s="444"/>
      <c r="K4" s="444"/>
      <c r="L4" s="446"/>
    </row>
    <row r="5" spans="1:12" s="1" customFormat="1" ht="12.75">
      <c r="A5" s="77"/>
      <c r="B5" s="442"/>
      <c r="C5" s="441"/>
      <c r="D5" s="103" t="s">
        <v>0</v>
      </c>
      <c r="E5" s="3"/>
      <c r="F5" s="4" t="s">
        <v>1</v>
      </c>
      <c r="G5" s="5"/>
      <c r="H5" s="70" t="s">
        <v>21</v>
      </c>
      <c r="I5" s="3"/>
      <c r="J5" s="4" t="s">
        <v>1</v>
      </c>
      <c r="K5" s="5"/>
      <c r="L5" s="78" t="s">
        <v>21</v>
      </c>
    </row>
    <row r="6" spans="1:12" s="14" customFormat="1" ht="12.75">
      <c r="A6" s="79"/>
      <c r="B6" s="69" t="s">
        <v>2</v>
      </c>
      <c r="C6" s="6" t="s">
        <v>49</v>
      </c>
      <c r="D6" s="104" t="s">
        <v>27</v>
      </c>
      <c r="E6" s="7" t="s">
        <v>3</v>
      </c>
      <c r="F6" s="8" t="s">
        <v>4</v>
      </c>
      <c r="G6" s="9" t="s">
        <v>5</v>
      </c>
      <c r="H6" s="61" t="s">
        <v>25</v>
      </c>
      <c r="I6" s="7" t="s">
        <v>3</v>
      </c>
      <c r="J6" s="8" t="s">
        <v>4</v>
      </c>
      <c r="K6" s="9" t="s">
        <v>5</v>
      </c>
      <c r="L6" s="80" t="s">
        <v>26</v>
      </c>
    </row>
    <row r="7" spans="1:12" s="16" customFormat="1" ht="19.5" customHeight="1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</row>
    <row r="8" spans="1:12" s="17" customFormat="1" ht="15" customHeight="1">
      <c r="A8" s="83">
        <v>1</v>
      </c>
      <c r="B8" s="15" t="s">
        <v>29</v>
      </c>
      <c r="C8" s="15"/>
      <c r="D8" s="106">
        <f aca="true" t="shared" si="0" ref="D8:L8">SUM(D15:D20)+D9</f>
        <v>22000</v>
      </c>
      <c r="E8" s="72">
        <f t="shared" si="0"/>
        <v>0</v>
      </c>
      <c r="F8" s="73">
        <f t="shared" si="0"/>
        <v>22000</v>
      </c>
      <c r="G8" s="74">
        <f t="shared" si="0"/>
        <v>0</v>
      </c>
      <c r="H8" s="71">
        <f t="shared" si="0"/>
        <v>22000</v>
      </c>
      <c r="I8" s="72">
        <f t="shared" si="0"/>
        <v>0</v>
      </c>
      <c r="J8" s="73">
        <f t="shared" si="0"/>
        <v>0</v>
      </c>
      <c r="K8" s="74">
        <f t="shared" si="0"/>
        <v>0</v>
      </c>
      <c r="L8" s="84">
        <f t="shared" si="0"/>
        <v>0</v>
      </c>
    </row>
    <row r="9" spans="1:12" s="17" customFormat="1" ht="15" customHeight="1">
      <c r="A9" s="85">
        <v>2</v>
      </c>
      <c r="B9" s="22" t="s">
        <v>28</v>
      </c>
      <c r="C9" s="48"/>
      <c r="D9" s="107">
        <f aca="true" t="shared" si="1" ref="D9:D20">H9+L9</f>
        <v>0</v>
      </c>
      <c r="E9" s="58">
        <f>'RMU-IO'!E10</f>
        <v>0</v>
      </c>
      <c r="F9" s="59">
        <f>SUM(F10:F14)</f>
        <v>0</v>
      </c>
      <c r="G9" s="60">
        <f>SUM(G10:G14)</f>
        <v>0</v>
      </c>
      <c r="H9" s="63">
        <f aca="true" t="shared" si="2" ref="H9:H20">SUM(E9:G9)</f>
        <v>0</v>
      </c>
      <c r="I9" s="58">
        <v>0</v>
      </c>
      <c r="J9" s="59">
        <f>SUM(J10:J14)</f>
        <v>0</v>
      </c>
      <c r="K9" s="60">
        <f>SUM(K10:K14)</f>
        <v>0</v>
      </c>
      <c r="L9" s="86">
        <f aca="true" t="shared" si="3" ref="L9:L20">SUM(I9:K9)</f>
        <v>0</v>
      </c>
    </row>
    <row r="10" spans="1:12" s="20" customFormat="1" ht="15" customHeight="1">
      <c r="A10" s="87">
        <v>3</v>
      </c>
      <c r="B10" s="19"/>
      <c r="C10" s="18" t="s">
        <v>6</v>
      </c>
      <c r="D10" s="108">
        <f t="shared" si="1"/>
        <v>0</v>
      </c>
      <c r="E10" s="51">
        <f>'RMU-IO'!E10+'RMU-ost'!E10</f>
        <v>0</v>
      </c>
      <c r="F10" s="25">
        <v>0</v>
      </c>
      <c r="G10" s="26">
        <f>'RMU-IO'!G10+'RMU-ost'!G10</f>
        <v>0</v>
      </c>
      <c r="H10" s="64">
        <f t="shared" si="2"/>
        <v>0</v>
      </c>
      <c r="I10" s="51">
        <f>'RMU-IO'!I10+'RMU-ost'!I10</f>
        <v>0</v>
      </c>
      <c r="J10" s="25">
        <f>'RMU-IO'!J10+'RMU-ost'!J10</f>
        <v>0</v>
      </c>
      <c r="K10" s="26">
        <f>'RMU-IO'!K10+'RMU-ost'!K10</f>
        <v>0</v>
      </c>
      <c r="L10" s="88">
        <f t="shared" si="3"/>
        <v>0</v>
      </c>
    </row>
    <row r="11" spans="1:12" s="20" customFormat="1" ht="15" customHeight="1">
      <c r="A11" s="87">
        <v>4</v>
      </c>
      <c r="B11" s="19"/>
      <c r="C11" s="18" t="s">
        <v>7</v>
      </c>
      <c r="D11" s="109">
        <f t="shared" si="1"/>
        <v>0</v>
      </c>
      <c r="E11" s="51">
        <f>'RMU-IO'!E11+'RMU-ost'!E11</f>
        <v>0</v>
      </c>
      <c r="F11" s="25">
        <v>0</v>
      </c>
      <c r="G11" s="26">
        <v>0</v>
      </c>
      <c r="H11" s="64">
        <f t="shared" si="2"/>
        <v>0</v>
      </c>
      <c r="I11" s="51">
        <f>'RMU-IO'!I11+'RMU-ost'!I11</f>
        <v>0</v>
      </c>
      <c r="J11" s="25">
        <f>'RMU-IO'!J11+'RMU-ost'!J11</f>
        <v>0</v>
      </c>
      <c r="K11" s="26">
        <f>'RMU-IO'!K11+'RMU-ost'!K11</f>
        <v>0</v>
      </c>
      <c r="L11" s="88">
        <f t="shared" si="3"/>
        <v>0</v>
      </c>
    </row>
    <row r="12" spans="1:12" s="20" customFormat="1" ht="15" customHeight="1">
      <c r="A12" s="87">
        <v>5</v>
      </c>
      <c r="B12" s="19"/>
      <c r="C12" s="18" t="s">
        <v>18</v>
      </c>
      <c r="D12" s="109">
        <f t="shared" si="1"/>
        <v>0</v>
      </c>
      <c r="E12" s="51">
        <f>'RMU-IO'!E12+'RMU-ost'!E12</f>
        <v>0</v>
      </c>
      <c r="F12" s="25">
        <f>'RMU-IO'!F12+'RMU-ost'!F12</f>
        <v>0</v>
      </c>
      <c r="G12" s="26">
        <f>'RMU-IO'!G12+'RMU-ost'!G12</f>
        <v>0</v>
      </c>
      <c r="H12" s="64">
        <f t="shared" si="2"/>
        <v>0</v>
      </c>
      <c r="I12" s="51">
        <v>0</v>
      </c>
      <c r="J12" s="25">
        <v>0</v>
      </c>
      <c r="K12" s="26">
        <f>'RMU-IO'!K12+'RMU-ost'!K12</f>
        <v>0</v>
      </c>
      <c r="L12" s="88">
        <f t="shared" si="3"/>
        <v>0</v>
      </c>
    </row>
    <row r="13" spans="1:12" s="20" customFormat="1" ht="15" customHeight="1">
      <c r="A13" s="87">
        <v>6</v>
      </c>
      <c r="B13" s="19"/>
      <c r="C13" s="18" t="s">
        <v>8</v>
      </c>
      <c r="D13" s="109">
        <f t="shared" si="1"/>
        <v>0</v>
      </c>
      <c r="E13" s="52">
        <f>'RMU-IO'!E13+'RMU-ost'!E13</f>
        <v>0</v>
      </c>
      <c r="F13" s="49">
        <f>'RMU-IO'!F13+'RMU-ost'!F13</f>
        <v>0</v>
      </c>
      <c r="G13" s="50">
        <f>'RMU-IO'!G13+'RMU-ost'!G13</f>
        <v>0</v>
      </c>
      <c r="H13" s="65">
        <f t="shared" si="2"/>
        <v>0</v>
      </c>
      <c r="I13" s="52">
        <f>'RMU-IO'!I13+'RMU-ost'!I13</f>
        <v>0</v>
      </c>
      <c r="J13" s="49">
        <f>'RMU-IO'!J13+'RMU-ost'!J13</f>
        <v>0</v>
      </c>
      <c r="K13" s="50">
        <f>'RMU-IO'!K13+'RMU-ost'!K13</f>
        <v>0</v>
      </c>
      <c r="L13" s="89">
        <f t="shared" si="3"/>
        <v>0</v>
      </c>
    </row>
    <row r="14" spans="1:12" s="20" customFormat="1" ht="15" customHeight="1">
      <c r="A14" s="90">
        <v>7</v>
      </c>
      <c r="B14" s="44"/>
      <c r="C14" s="45" t="s">
        <v>9</v>
      </c>
      <c r="D14" s="110">
        <f t="shared" si="1"/>
        <v>0</v>
      </c>
      <c r="E14" s="53">
        <f>'RMU-IO'!E14+'RMU-ost'!E14</f>
        <v>0</v>
      </c>
      <c r="F14" s="46">
        <f>'RMU-IO'!F14+'RMU-ost'!F14</f>
        <v>0</v>
      </c>
      <c r="G14" s="47">
        <f>'RMU-IO'!G14+'RMU-ost'!G14</f>
        <v>0</v>
      </c>
      <c r="H14" s="66">
        <f t="shared" si="2"/>
        <v>0</v>
      </c>
      <c r="I14" s="53">
        <f>'RMU-IO'!I14+'RMU-ost'!I14</f>
        <v>0</v>
      </c>
      <c r="J14" s="46">
        <f>'RMU-IO'!J14+'RMU-ost'!J14</f>
        <v>0</v>
      </c>
      <c r="K14" s="47">
        <f>'RMU-IO'!K14+'RMU-ost'!K14</f>
        <v>0</v>
      </c>
      <c r="L14" s="91">
        <f t="shared" si="3"/>
        <v>0</v>
      </c>
    </row>
    <row r="15" spans="1:12" s="17" customFormat="1" ht="15" customHeight="1">
      <c r="A15" s="92">
        <v>8</v>
      </c>
      <c r="B15" s="21" t="s">
        <v>19</v>
      </c>
      <c r="C15" s="23"/>
      <c r="D15" s="111">
        <f t="shared" si="1"/>
        <v>22000</v>
      </c>
      <c r="E15" s="54">
        <v>0</v>
      </c>
      <c r="F15" s="27">
        <f>'RMU-IO'!F15+'RMU-ost'!F15</f>
        <v>22000</v>
      </c>
      <c r="G15" s="28">
        <v>0</v>
      </c>
      <c r="H15" s="67">
        <f t="shared" si="2"/>
        <v>22000</v>
      </c>
      <c r="I15" s="54">
        <v>0</v>
      </c>
      <c r="J15" s="27">
        <f>'RMU-IO'!J15+'RMU-ost'!J15</f>
        <v>0</v>
      </c>
      <c r="K15" s="28">
        <f>'RMU-IO'!K15+'RMU-ost'!K15</f>
        <v>0</v>
      </c>
      <c r="L15" s="93">
        <f t="shared" si="3"/>
        <v>0</v>
      </c>
    </row>
    <row r="16" spans="1:12" s="17" customFormat="1" ht="15" customHeight="1">
      <c r="A16" s="92">
        <v>9</v>
      </c>
      <c r="B16" s="21" t="s">
        <v>10</v>
      </c>
      <c r="C16" s="23"/>
      <c r="D16" s="111">
        <f t="shared" si="1"/>
        <v>0</v>
      </c>
      <c r="E16" s="54">
        <f>'RMU-IO'!E16+'RMU-ost'!E16</f>
        <v>0</v>
      </c>
      <c r="F16" s="27">
        <f>'RMU-IO'!F16+'RMU-ost'!F16</f>
        <v>0</v>
      </c>
      <c r="G16" s="28">
        <f>'RMU-IO'!G16+'RMU-ost'!G16</f>
        <v>0</v>
      </c>
      <c r="H16" s="67">
        <f t="shared" si="2"/>
        <v>0</v>
      </c>
      <c r="I16" s="54">
        <v>0</v>
      </c>
      <c r="J16" s="27">
        <f>'RMU-IO'!J16+'RMU-ost'!J16</f>
        <v>0</v>
      </c>
      <c r="K16" s="28">
        <f>'RMU-IO'!K16+'RMU-ost'!K16</f>
        <v>0</v>
      </c>
      <c r="L16" s="93">
        <f t="shared" si="3"/>
        <v>0</v>
      </c>
    </row>
    <row r="17" spans="1:12" s="17" customFormat="1" ht="15" customHeight="1">
      <c r="A17" s="85">
        <v>10</v>
      </c>
      <c r="B17" s="22" t="s">
        <v>11</v>
      </c>
      <c r="C17" s="22"/>
      <c r="D17" s="111">
        <f t="shared" si="1"/>
        <v>0</v>
      </c>
      <c r="E17" s="55">
        <f>'RMU-IO'!E17+'RMU-ost'!E17</f>
        <v>0</v>
      </c>
      <c r="F17" s="29">
        <f>'RMU-IO'!F17+'RMU-ost'!F17</f>
        <v>0</v>
      </c>
      <c r="G17" s="30">
        <f>'RMU-IO'!G17+'RMU-ost'!G17</f>
        <v>0</v>
      </c>
      <c r="H17" s="68">
        <f t="shared" si="2"/>
        <v>0</v>
      </c>
      <c r="I17" s="55">
        <f>'RMU-IO'!I17+'RMU-ost'!I17</f>
        <v>0</v>
      </c>
      <c r="J17" s="29">
        <f>'RMU-IO'!J17+'RMU-ost'!J17</f>
        <v>0</v>
      </c>
      <c r="K17" s="30">
        <f>'RMU-IO'!K17+'RMU-ost'!K17</f>
        <v>0</v>
      </c>
      <c r="L17" s="94">
        <f t="shared" si="3"/>
        <v>0</v>
      </c>
    </row>
    <row r="18" spans="1:12" s="17" customFormat="1" ht="15" customHeight="1">
      <c r="A18" s="92">
        <v>11</v>
      </c>
      <c r="B18" s="23" t="s">
        <v>17</v>
      </c>
      <c r="C18" s="23"/>
      <c r="D18" s="112">
        <f t="shared" si="1"/>
        <v>0</v>
      </c>
      <c r="E18" s="55">
        <v>0</v>
      </c>
      <c r="F18" s="29">
        <f>'RMU-IO'!F18+'RMU-ost'!F18</f>
        <v>0</v>
      </c>
      <c r="G18" s="30">
        <f>'RMU-IO'!G18+'RMU-ost'!G18</f>
        <v>0</v>
      </c>
      <c r="H18" s="68">
        <f t="shared" si="2"/>
        <v>0</v>
      </c>
      <c r="I18" s="55">
        <v>0</v>
      </c>
      <c r="J18" s="29">
        <v>0</v>
      </c>
      <c r="K18" s="30">
        <f>'RMU-IO'!K18+'RMU-ost'!K18</f>
        <v>0</v>
      </c>
      <c r="L18" s="94">
        <f t="shared" si="3"/>
        <v>0</v>
      </c>
    </row>
    <row r="19" spans="1:12" s="17" customFormat="1" ht="15" customHeight="1">
      <c r="A19" s="92">
        <v>12</v>
      </c>
      <c r="B19" s="23" t="s">
        <v>12</v>
      </c>
      <c r="C19" s="23"/>
      <c r="D19" s="112">
        <f t="shared" si="1"/>
        <v>0</v>
      </c>
      <c r="E19" s="55">
        <f>'RMU-IO'!E19+'RMU-ost'!E19</f>
        <v>0</v>
      </c>
      <c r="F19" s="29">
        <f>'RMU-IO'!F19+'RMU-ost'!F19</f>
        <v>0</v>
      </c>
      <c r="G19" s="30">
        <f>'RMU-IO'!G19+'RMU-ost'!G19</f>
        <v>0</v>
      </c>
      <c r="H19" s="68">
        <f t="shared" si="2"/>
        <v>0</v>
      </c>
      <c r="I19" s="55">
        <v>0</v>
      </c>
      <c r="J19" s="29">
        <f>'RMU-IO'!J19+'RMU-ost'!J19</f>
        <v>0</v>
      </c>
      <c r="K19" s="30">
        <f>'RMU-IO'!K19+'RMU-ost'!K19</f>
        <v>0</v>
      </c>
      <c r="L19" s="94">
        <f t="shared" si="3"/>
        <v>0</v>
      </c>
    </row>
    <row r="20" spans="1:12" s="17" customFormat="1" ht="15" customHeight="1" thickBot="1">
      <c r="A20" s="95">
        <v>13</v>
      </c>
      <c r="B20" s="96" t="s">
        <v>16</v>
      </c>
      <c r="C20" s="96"/>
      <c r="D20" s="113">
        <f t="shared" si="1"/>
        <v>0</v>
      </c>
      <c r="E20" s="97">
        <f>'RMU-IO'!E20+'RMU-ost'!E20</f>
        <v>0</v>
      </c>
      <c r="F20" s="98">
        <f>'RMU-IO'!F20+'RMU-ost'!F20</f>
        <v>0</v>
      </c>
      <c r="G20" s="99">
        <f>'RMU-IO'!G20+'RMU-ost'!G20</f>
        <v>0</v>
      </c>
      <c r="H20" s="100">
        <f t="shared" si="2"/>
        <v>0</v>
      </c>
      <c r="I20" s="97">
        <f>'RMU-IO'!I20+'RMU-ost'!I20</f>
        <v>0</v>
      </c>
      <c r="J20" s="98">
        <f>'RMU-IO'!J20+'RMU-ost'!J20</f>
        <v>0</v>
      </c>
      <c r="K20" s="99">
        <f>'RMU-IO'!K20+'RMU-ost'!K20</f>
        <v>0</v>
      </c>
      <c r="L20" s="101">
        <f t="shared" si="3"/>
        <v>0</v>
      </c>
    </row>
    <row r="21" spans="1:12" s="114" customFormat="1" ht="15" customHeight="1">
      <c r="A21" s="24" t="s">
        <v>32</v>
      </c>
      <c r="B21" s="24" t="s">
        <v>31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s="114" customFormat="1" ht="15" customHeight="1">
      <c r="A22" s="24" t="s">
        <v>15</v>
      </c>
      <c r="B22" s="24" t="s">
        <v>117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="24" customFormat="1" ht="12">
      <c r="A23" s="24" t="s">
        <v>33</v>
      </c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8">
    <tabColor indexed="12"/>
  </sheetPr>
  <dimension ref="A2:N25"/>
  <sheetViews>
    <sheetView workbookViewId="0" topLeftCell="A1">
      <selection activeCell="E24" sqref="E24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6" t="s">
        <v>14</v>
      </c>
    </row>
    <row r="3" spans="1:12" s="1" customFormat="1" ht="15" customHeight="1">
      <c r="A3" s="75"/>
      <c r="B3" s="76"/>
      <c r="C3" s="102"/>
      <c r="D3" s="437" t="s">
        <v>24</v>
      </c>
      <c r="E3" s="438"/>
      <c r="F3" s="438"/>
      <c r="G3" s="438"/>
      <c r="H3" s="438"/>
      <c r="I3" s="438"/>
      <c r="J3" s="438"/>
      <c r="K3" s="438"/>
      <c r="L3" s="439"/>
    </row>
    <row r="4" spans="1:12" s="1" customFormat="1" ht="12.75">
      <c r="A4" s="77"/>
      <c r="B4" s="440" t="s">
        <v>114</v>
      </c>
      <c r="C4" s="441"/>
      <c r="D4" s="103"/>
      <c r="E4" s="443" t="s">
        <v>22</v>
      </c>
      <c r="F4" s="444"/>
      <c r="G4" s="444"/>
      <c r="H4" s="445"/>
      <c r="I4" s="443" t="s">
        <v>23</v>
      </c>
      <c r="J4" s="444"/>
      <c r="K4" s="444"/>
      <c r="L4" s="446"/>
    </row>
    <row r="5" spans="1:12" s="1" customFormat="1" ht="12.75">
      <c r="A5" s="77"/>
      <c r="B5" s="442"/>
      <c r="C5" s="441"/>
      <c r="D5" s="103" t="s">
        <v>0</v>
      </c>
      <c r="E5" s="3"/>
      <c r="F5" s="4" t="s">
        <v>1</v>
      </c>
      <c r="G5" s="5"/>
      <c r="H5" s="70" t="s">
        <v>21</v>
      </c>
      <c r="I5" s="3"/>
      <c r="J5" s="4" t="s">
        <v>1</v>
      </c>
      <c r="K5" s="5"/>
      <c r="L5" s="78" t="s">
        <v>21</v>
      </c>
    </row>
    <row r="6" spans="1:12" s="14" customFormat="1" ht="12.75">
      <c r="A6" s="79"/>
      <c r="B6" s="69" t="s">
        <v>2</v>
      </c>
      <c r="C6" s="6" t="s">
        <v>50</v>
      </c>
      <c r="D6" s="104" t="s">
        <v>27</v>
      </c>
      <c r="E6" s="7" t="s">
        <v>3</v>
      </c>
      <c r="F6" s="8" t="s">
        <v>4</v>
      </c>
      <c r="G6" s="9" t="s">
        <v>5</v>
      </c>
      <c r="H6" s="61" t="s">
        <v>25</v>
      </c>
      <c r="I6" s="7" t="s">
        <v>3</v>
      </c>
      <c r="J6" s="8" t="s">
        <v>4</v>
      </c>
      <c r="K6" s="9" t="s">
        <v>5</v>
      </c>
      <c r="L6" s="80" t="s">
        <v>26</v>
      </c>
    </row>
    <row r="7" spans="1:12" s="16" customFormat="1" ht="19.5" customHeight="1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</row>
    <row r="8" spans="1:12" s="17" customFormat="1" ht="15" customHeight="1">
      <c r="A8" s="83">
        <v>1</v>
      </c>
      <c r="B8" s="15" t="s">
        <v>29</v>
      </c>
      <c r="C8" s="15"/>
      <c r="D8" s="106">
        <f aca="true" t="shared" si="0" ref="D8:L8">SUM(D15:D20)+D9</f>
        <v>148453</v>
      </c>
      <c r="E8" s="72">
        <f t="shared" si="0"/>
        <v>14608</v>
      </c>
      <c r="F8" s="73">
        <f t="shared" si="0"/>
        <v>133395</v>
      </c>
      <c r="G8" s="74">
        <f t="shared" si="0"/>
        <v>450</v>
      </c>
      <c r="H8" s="71">
        <f t="shared" si="0"/>
        <v>148453</v>
      </c>
      <c r="I8" s="72">
        <f t="shared" si="0"/>
        <v>0</v>
      </c>
      <c r="J8" s="73">
        <f t="shared" si="0"/>
        <v>0</v>
      </c>
      <c r="K8" s="74">
        <f t="shared" si="0"/>
        <v>0</v>
      </c>
      <c r="L8" s="84">
        <f t="shared" si="0"/>
        <v>0</v>
      </c>
    </row>
    <row r="9" spans="1:12" s="17" customFormat="1" ht="15" customHeight="1">
      <c r="A9" s="85">
        <v>2</v>
      </c>
      <c r="B9" s="22" t="s">
        <v>28</v>
      </c>
      <c r="C9" s="48"/>
      <c r="D9" s="107">
        <f aca="true" t="shared" si="1" ref="D9:D20">H9+L9</f>
        <v>110195</v>
      </c>
      <c r="E9" s="58">
        <f>'RMU-IO'!E10</f>
        <v>0</v>
      </c>
      <c r="F9" s="59">
        <f>SUM(F10:F14)</f>
        <v>110195</v>
      </c>
      <c r="G9" s="60">
        <f>SUM(G10:G14)</f>
        <v>0</v>
      </c>
      <c r="H9" s="63">
        <f aca="true" t="shared" si="2" ref="H9:H20">SUM(E9:G9)</f>
        <v>110195</v>
      </c>
      <c r="I9" s="58">
        <v>0</v>
      </c>
      <c r="J9" s="59">
        <f>SUM(J10:J14)</f>
        <v>0</v>
      </c>
      <c r="K9" s="60">
        <f>SUM(K10:K14)</f>
        <v>0</v>
      </c>
      <c r="L9" s="86">
        <f aca="true" t="shared" si="3" ref="L9:L20">SUM(I9:K9)</f>
        <v>0</v>
      </c>
    </row>
    <row r="10" spans="1:14" s="20" customFormat="1" ht="15" customHeight="1">
      <c r="A10" s="87">
        <v>3</v>
      </c>
      <c r="B10" s="19"/>
      <c r="C10" s="18" t="s">
        <v>6</v>
      </c>
      <c r="D10" s="108">
        <f t="shared" si="1"/>
        <v>16039</v>
      </c>
      <c r="E10" s="51">
        <f>LF!E10+'FF'!E10+PrF!E10+FSS!E10+PřF!E10+'FI'!E10+PdF!E10+FSpS!E10+ESF!E10</f>
        <v>0</v>
      </c>
      <c r="F10" s="25">
        <f>LF!F10+'FF'!F10+PrF!F10+FSS!F10+PřF!F10+'FI'!F10+PdF!F10+FSpS!F10+ESF!F10</f>
        <v>16039</v>
      </c>
      <c r="G10" s="26">
        <f>LF!G10+'FF'!G10+PrF!G10+FSS!G10+PřF!G10+'FI'!G10+PdF!G10+FSpS!G10+ESF!G10</f>
        <v>0</v>
      </c>
      <c r="H10" s="64">
        <f t="shared" si="2"/>
        <v>16039</v>
      </c>
      <c r="I10" s="51">
        <f>LF!I10+'FF'!I10+PrF!I10+FSS!I10+PřF!I10+'FI'!I10+PdF!I10+FSpS!I10+ESF!I10</f>
        <v>0</v>
      </c>
      <c r="J10" s="25">
        <f>LF!J10+'FF'!J10+PrF!J10+FSS!J10+PřF!J10+'FI'!J10+PdF!J10+FSpS!J10+ESF!J10</f>
        <v>0</v>
      </c>
      <c r="K10" s="26">
        <f>LF!K10+'FF'!K10+PrF!K10+FSS!K10+PřF!K10+'FI'!K10+PdF!K10+FSpS!K10+ESF!K10</f>
        <v>0</v>
      </c>
      <c r="L10" s="88">
        <f t="shared" si="3"/>
        <v>0</v>
      </c>
      <c r="M10" s="17"/>
      <c r="N10" s="197"/>
    </row>
    <row r="11" spans="1:13" s="20" customFormat="1" ht="15" customHeight="1">
      <c r="A11" s="87">
        <v>4</v>
      </c>
      <c r="B11" s="19"/>
      <c r="C11" s="18" t="s">
        <v>7</v>
      </c>
      <c r="D11" s="109">
        <f t="shared" si="1"/>
        <v>30795</v>
      </c>
      <c r="E11" s="51">
        <f>LF!E11+'FF'!E11+PrF!E11+FSS!E11+PřF!E11+'FI'!E11+PdF!E11+FSpS!E11+ESF!E11</f>
        <v>0</v>
      </c>
      <c r="F11" s="25">
        <f>LF!F11+'FF'!F11+PrF!F11+FSS!F11+PřF!F11+'FI'!F11+PdF!F11+FSpS!F11+ESF!F11</f>
        <v>30795</v>
      </c>
      <c r="G11" s="26">
        <f>LF!G11+'FF'!G11+PrF!G11+FSS!G11+PřF!G11+'FI'!G11+PdF!G11+FSpS!G11+ESF!G11</f>
        <v>0</v>
      </c>
      <c r="H11" s="64">
        <f t="shared" si="2"/>
        <v>30795</v>
      </c>
      <c r="I11" s="51">
        <f>LF!I11+'FF'!I11+PrF!I11+FSS!I11+PřF!I11+'FI'!I11+PdF!I11+FSpS!I11+ESF!I11</f>
        <v>0</v>
      </c>
      <c r="J11" s="25">
        <f>LF!J11+'FF'!J11+PrF!J11+FSS!J11+PřF!J11+'FI'!J11+PdF!J11+FSpS!J11+ESF!J11</f>
        <v>0</v>
      </c>
      <c r="K11" s="26">
        <f>LF!K11+'FF'!K11+PrF!K11+FSS!K11+PřF!K11+'FI'!K11+PdF!K11+FSpS!K11+ESF!K11</f>
        <v>0</v>
      </c>
      <c r="L11" s="88">
        <f t="shared" si="3"/>
        <v>0</v>
      </c>
      <c r="M11" s="17"/>
    </row>
    <row r="12" spans="1:13" s="20" customFormat="1" ht="15" customHeight="1">
      <c r="A12" s="87">
        <v>5</v>
      </c>
      <c r="B12" s="19"/>
      <c r="C12" s="18" t="s">
        <v>18</v>
      </c>
      <c r="D12" s="109">
        <f t="shared" si="1"/>
        <v>0</v>
      </c>
      <c r="E12" s="51">
        <f>LF!E12+'FF'!E12+PrF!E12+FSS!E12+PřF!E12+'FI'!E12+PdF!E12+FSpS!E12+ESF!E12</f>
        <v>0</v>
      </c>
      <c r="F12" s="25">
        <f>LF!F12+'FF'!F12+PrF!F12+FSS!F12+PřF!F12+'FI'!F12+PdF!F12+FSpS!F12+ESF!F12</f>
        <v>0</v>
      </c>
      <c r="G12" s="26">
        <f>LF!G12+'FF'!G12+PrF!G12+FSS!G12+PřF!G12+'FI'!G12+PdF!G12+FSpS!G12+ESF!G12</f>
        <v>0</v>
      </c>
      <c r="H12" s="64">
        <f t="shared" si="2"/>
        <v>0</v>
      </c>
      <c r="I12" s="51">
        <f>LF!I12+'FF'!I12+PrF!I12+FSS!I12+PřF!I12+'FI'!I12+PdF!I12+FSpS!I12+ESF!I12</f>
        <v>0</v>
      </c>
      <c r="J12" s="25">
        <f>LF!J12+'FF'!J12+PrF!J12+FSS!J12+PřF!J12+'FI'!J12+PdF!J12+FSpS!J12+ESF!J12</f>
        <v>0</v>
      </c>
      <c r="K12" s="26">
        <f>LF!K12+'FF'!K12+PrF!K12+FSS!K12+PřF!K12+'FI'!K12+PdF!K12+FSpS!K12+ESF!K12</f>
        <v>0</v>
      </c>
      <c r="L12" s="88">
        <f t="shared" si="3"/>
        <v>0</v>
      </c>
      <c r="M12" s="17"/>
    </row>
    <row r="13" spans="1:13" s="20" customFormat="1" ht="15" customHeight="1">
      <c r="A13" s="87">
        <v>6</v>
      </c>
      <c r="B13" s="19"/>
      <c r="C13" s="18" t="s">
        <v>8</v>
      </c>
      <c r="D13" s="109">
        <f t="shared" si="1"/>
        <v>58892</v>
      </c>
      <c r="E13" s="52">
        <f>LF!E13+'FF'!E13+PrF!E13+FSS!E13+PřF!E13+'FI'!E13+PdF!E13+FSpS!E13+ESF!E13</f>
        <v>100</v>
      </c>
      <c r="F13" s="49">
        <f>LF!F13+'FF'!F13+PrF!F13+FSS!F13+PřF!F13+'FI'!F13+PdF!F13+FSpS!F13+ESF!F13</f>
        <v>58792</v>
      </c>
      <c r="G13" s="50">
        <f>LF!G13+'FF'!G13+PrF!G13+FSS!G13+PřF!G13+'FI'!G13+PdF!G13+FSpS!G13+ESF!G13</f>
        <v>0</v>
      </c>
      <c r="H13" s="65">
        <f t="shared" si="2"/>
        <v>58892</v>
      </c>
      <c r="I13" s="52">
        <f>LF!I13+'FF'!I13+PrF!I13+FSS!I13+PřF!I13+'FI'!I13+PdF!I13+FSpS!I13+ESF!I13</f>
        <v>0</v>
      </c>
      <c r="J13" s="49">
        <f>LF!J13+'FF'!J13+PrF!J13+FSS!J13+PřF!J13+'FI'!J13+PdF!J13+FSpS!J13+ESF!J13</f>
        <v>0</v>
      </c>
      <c r="K13" s="50">
        <f>LF!K13+'FF'!K13+PrF!K13+FSS!K13+PřF!K13+'FI'!K13+PdF!K13+FSpS!K13+ESF!K13</f>
        <v>0</v>
      </c>
      <c r="L13" s="89">
        <f t="shared" si="3"/>
        <v>0</v>
      </c>
      <c r="M13" s="17"/>
    </row>
    <row r="14" spans="1:13" s="20" customFormat="1" ht="15" customHeight="1">
      <c r="A14" s="90">
        <v>7</v>
      </c>
      <c r="B14" s="44"/>
      <c r="C14" s="45" t="s">
        <v>9</v>
      </c>
      <c r="D14" s="110">
        <f t="shared" si="1"/>
        <v>4569</v>
      </c>
      <c r="E14" s="53">
        <f>LF!E14+'FF'!E14+PrF!E14+FSS!E14+PřF!E14+'FI'!E14+PdF!E14+FSpS!E14+ESF!E14</f>
        <v>0</v>
      </c>
      <c r="F14" s="46">
        <f>LF!F14+'FF'!F14+PrF!F14+FSS!F14+PřF!F14+'FI'!F14+PdF!F14+FSpS!F14+ESF!F14</f>
        <v>4569</v>
      </c>
      <c r="G14" s="47">
        <f>LF!G14+'FF'!G14+PrF!G14+FSS!G14+PřF!G14+'FI'!G14+PdF!G14+FSpS!G14+ESF!G14</f>
        <v>0</v>
      </c>
      <c r="H14" s="66">
        <f t="shared" si="2"/>
        <v>4569</v>
      </c>
      <c r="I14" s="53">
        <f>LF!I14+'FF'!I14+PrF!I14+FSS!I14+PřF!I14+'FI'!I14+PdF!I14+FSpS!I14+ESF!I14</f>
        <v>0</v>
      </c>
      <c r="J14" s="46">
        <f>LF!J14+'FF'!J14+PrF!J14+FSS!J14+PřF!J14+'FI'!J14+PdF!J14+FSpS!J14+ESF!J14</f>
        <v>0</v>
      </c>
      <c r="K14" s="47">
        <f>LF!K14+'FF'!K14+PrF!K14+FSS!K14+PřF!K14+'FI'!K14+PdF!K14+FSpS!K14+ESF!K14</f>
        <v>0</v>
      </c>
      <c r="L14" s="91">
        <f t="shared" si="3"/>
        <v>0</v>
      </c>
      <c r="M14" s="17"/>
    </row>
    <row r="15" spans="1:12" s="17" customFormat="1" ht="15" customHeight="1">
      <c r="A15" s="92">
        <v>8</v>
      </c>
      <c r="B15" s="21" t="s">
        <v>19</v>
      </c>
      <c r="C15" s="23"/>
      <c r="D15" s="111">
        <f t="shared" si="1"/>
        <v>8350</v>
      </c>
      <c r="E15" s="54">
        <f>LF!E15+'FF'!E15+PrF!E15+FSS!E15+PřF!E15+'FI'!E15+PdF!E15+FSpS!E15+ESF!E15</f>
        <v>3950</v>
      </c>
      <c r="F15" s="27">
        <f>LF!F15+'FF'!F15+PrF!F15+FSS!F15+PřF!F15+'FI'!F15+PdF!F15+FSpS!F15+ESF!F15</f>
        <v>4400</v>
      </c>
      <c r="G15" s="28">
        <f>LF!G15+'FF'!G15+PrF!G15+FSS!G15+PřF!G15+'FI'!G15+PdF!G15+FSpS!G15+ESF!G15</f>
        <v>0</v>
      </c>
      <c r="H15" s="67">
        <f t="shared" si="2"/>
        <v>8350</v>
      </c>
      <c r="I15" s="54">
        <f>LF!I15+'FF'!I15+PrF!I15+FSS!I15+PřF!I15+'FI'!I15+PdF!I15+FSpS!I15+ESF!I15</f>
        <v>0</v>
      </c>
      <c r="J15" s="27">
        <f>LF!J15+'FF'!J15+PrF!J15+FSS!J15+PřF!J15+'FI'!J15+PdF!J15+FSpS!J15+ESF!J15</f>
        <v>0</v>
      </c>
      <c r="K15" s="28">
        <f>LF!K15+'FF'!K15+PrF!K15+FSS!K15+PřF!K15+'FI'!K15+PdF!K15+FSpS!K15+ESF!K15</f>
        <v>0</v>
      </c>
      <c r="L15" s="93">
        <f t="shared" si="3"/>
        <v>0</v>
      </c>
    </row>
    <row r="16" spans="1:12" s="17" customFormat="1" ht="15" customHeight="1">
      <c r="A16" s="92">
        <v>9</v>
      </c>
      <c r="B16" s="21" t="s">
        <v>10</v>
      </c>
      <c r="C16" s="23"/>
      <c r="D16" s="111">
        <f t="shared" si="1"/>
        <v>0</v>
      </c>
      <c r="E16" s="54">
        <f>LF!E16+'FF'!E16+PrF!E16+FSS!E16+PřF!E16+'FI'!E16+PdF!E16+FSpS!E16+ESF!E16</f>
        <v>0</v>
      </c>
      <c r="F16" s="27">
        <f>LF!F16+'FF'!F16+PrF!F16+FSS!F16+PřF!F16+'FI'!F16+PdF!F16+FSpS!F16+ESF!F16</f>
        <v>0</v>
      </c>
      <c r="G16" s="28">
        <f>LF!G16+'FF'!G16+PrF!G16+FSS!G16+PřF!G16+'FI'!G16+PdF!G16+FSpS!G16+ESF!G16</f>
        <v>0</v>
      </c>
      <c r="H16" s="67">
        <f t="shared" si="2"/>
        <v>0</v>
      </c>
      <c r="I16" s="54">
        <f>LF!I16+'FF'!I16+PrF!I16+FSS!I16+PřF!I16+'FI'!I16+PdF!I16+FSpS!I16+ESF!I16</f>
        <v>0</v>
      </c>
      <c r="J16" s="27">
        <f>LF!J16+'FF'!J16+PrF!J16+FSS!J16+PřF!J16+'FI'!J16+PdF!J16+FSpS!J16+ESF!J16</f>
        <v>0</v>
      </c>
      <c r="K16" s="28">
        <f>LF!K16+'FF'!K16+PrF!K16+FSS!K16+PřF!K16+'FI'!K16+PdF!K16+FSpS!K16+ESF!K16</f>
        <v>0</v>
      </c>
      <c r="L16" s="93">
        <f t="shared" si="3"/>
        <v>0</v>
      </c>
    </row>
    <row r="17" spans="1:12" s="17" customFormat="1" ht="15" customHeight="1">
      <c r="A17" s="85">
        <v>10</v>
      </c>
      <c r="B17" s="22" t="s">
        <v>11</v>
      </c>
      <c r="C17" s="22"/>
      <c r="D17" s="111">
        <f t="shared" si="1"/>
        <v>0</v>
      </c>
      <c r="E17" s="55">
        <f>LF!E17+'FF'!E17+PrF!E17+FSS!E17+PřF!E17+'FI'!E17+PdF!E17+FSpS!E17+ESF!E17</f>
        <v>0</v>
      </c>
      <c r="F17" s="29">
        <f>LF!F17+'FF'!F17+PrF!F17+FSS!F17+PřF!F17+'FI'!F17+PdF!F17+FSpS!F17+ESF!F17</f>
        <v>0</v>
      </c>
      <c r="G17" s="30">
        <f>LF!G17+'FF'!G17+PrF!G17+FSS!G17+PřF!G17+'FI'!G17+PdF!G17+FSpS!G17+ESF!G17</f>
        <v>0</v>
      </c>
      <c r="H17" s="68">
        <f t="shared" si="2"/>
        <v>0</v>
      </c>
      <c r="I17" s="55">
        <f>LF!I17+'FF'!I17+PrF!I17+FSS!I17+PřF!I17+'FI'!I17+PdF!I17+FSpS!I17+ESF!I17</f>
        <v>0</v>
      </c>
      <c r="J17" s="29">
        <f>LF!J17+'FF'!J17+PrF!J17+FSS!J17+PřF!J17+'FI'!J17+PdF!J17+FSpS!J17+ESF!J17</f>
        <v>0</v>
      </c>
      <c r="K17" s="30">
        <f>LF!K17+'FF'!K17+PrF!K17+FSS!K17+PřF!K17+'FI'!K17+PdF!K17+FSpS!K17+ESF!K17</f>
        <v>0</v>
      </c>
      <c r="L17" s="94">
        <f t="shared" si="3"/>
        <v>0</v>
      </c>
    </row>
    <row r="18" spans="1:12" s="17" customFormat="1" ht="15" customHeight="1">
      <c r="A18" s="92">
        <v>11</v>
      </c>
      <c r="B18" s="23" t="s">
        <v>17</v>
      </c>
      <c r="C18" s="23"/>
      <c r="D18" s="112">
        <f t="shared" si="1"/>
        <v>29908</v>
      </c>
      <c r="E18" s="55">
        <f>LF!E18+'FF'!E18+PrF!E18+FSS!E18+PřF!E18+'FI'!E18+PdF!E18+FSpS!E18+ESF!E18</f>
        <v>10658</v>
      </c>
      <c r="F18" s="29">
        <f>LF!F18+'FF'!F18+PrF!F18+FSS!F18+PřF!F18+'FI'!F18+PdF!F18+FSpS!F18+ESF!F18</f>
        <v>18800</v>
      </c>
      <c r="G18" s="30">
        <f>LF!G18+'FF'!G18+PrF!G18+FSS!G18+PřF!G18+'FI'!G18+PdF!G18+FSpS!G18+ESF!G18</f>
        <v>450</v>
      </c>
      <c r="H18" s="68">
        <f t="shared" si="2"/>
        <v>29908</v>
      </c>
      <c r="I18" s="55">
        <f>LF!I18+'FF'!I18+PrF!I18+FSS!I18+PřF!I18+'FI'!I18+PdF!I18+FSpS!I18+ESF!I18</f>
        <v>0</v>
      </c>
      <c r="J18" s="29">
        <f>LF!J18+'FF'!J18+PrF!J18+FSS!J18+PřF!J18+'FI'!J18+PdF!J18+FSpS!J18+ESF!J18</f>
        <v>0</v>
      </c>
      <c r="K18" s="30">
        <f>LF!K18+'FF'!K18+PrF!K18+FSS!K18+PřF!K18+'FI'!K18+PdF!K18+FSpS!K18+ESF!K18</f>
        <v>0</v>
      </c>
      <c r="L18" s="94">
        <f t="shared" si="3"/>
        <v>0</v>
      </c>
    </row>
    <row r="19" spans="1:12" s="17" customFormat="1" ht="15" customHeight="1">
      <c r="A19" s="92">
        <v>12</v>
      </c>
      <c r="B19" s="23" t="s">
        <v>12</v>
      </c>
      <c r="C19" s="23"/>
      <c r="D19" s="112">
        <f t="shared" si="1"/>
        <v>0</v>
      </c>
      <c r="E19" s="55">
        <f>LF!E19+'FF'!E19+PrF!E19+FSS!E19+PřF!E19+'FI'!E19+PdF!E19+FSpS!E19+ESF!E19</f>
        <v>0</v>
      </c>
      <c r="F19" s="29">
        <f>LF!F19+'FF'!F19+PrF!F19+FSS!F19+PřF!F19+'FI'!F19+PdF!F19+FSpS!F19+ESF!F19</f>
        <v>0</v>
      </c>
      <c r="G19" s="30">
        <f>LF!G19+'FF'!G19+PrF!G19+FSS!G19+PřF!G19+'FI'!G19+PdF!G19+FSpS!G19+ESF!G19</f>
        <v>0</v>
      </c>
      <c r="H19" s="68">
        <f t="shared" si="2"/>
        <v>0</v>
      </c>
      <c r="I19" s="55">
        <f>LF!I19+'FF'!I19+PrF!I19+FSS!I19+PřF!I19+'FI'!I19+PdF!I19+FSpS!I19+ESF!I19</f>
        <v>0</v>
      </c>
      <c r="J19" s="29">
        <f>LF!J19+'FF'!J19+PrF!J19+FSS!J19+PřF!J19+'FI'!J19+PdF!J19+FSpS!J19+ESF!J19</f>
        <v>0</v>
      </c>
      <c r="K19" s="30">
        <f>LF!K19+'FF'!K19+PrF!K19+FSS!K19+PřF!K19+'FI'!K19+PdF!K19+FSpS!K19+ESF!K19</f>
        <v>0</v>
      </c>
      <c r="L19" s="94">
        <f t="shared" si="3"/>
        <v>0</v>
      </c>
    </row>
    <row r="20" spans="1:12" s="17" customFormat="1" ht="15" customHeight="1" thickBot="1">
      <c r="A20" s="95">
        <v>13</v>
      </c>
      <c r="B20" s="96" t="s">
        <v>16</v>
      </c>
      <c r="C20" s="96"/>
      <c r="D20" s="113">
        <f t="shared" si="1"/>
        <v>0</v>
      </c>
      <c r="E20" s="97">
        <f>LF!E20+'FF'!E20+PrF!E20+FSS!E20+PřF!E20+'FI'!E20+PdF!E20+FSpS!E20+ESF!E20</f>
        <v>0</v>
      </c>
      <c r="F20" s="98">
        <f>LF!F20+'FF'!F20+PrF!F20+FSS!F20+PřF!F20+'FI'!F20+PdF!F20+FSpS!F20+ESF!F20</f>
        <v>0</v>
      </c>
      <c r="G20" s="99">
        <f>LF!G20+'FF'!G20+PrF!G20+FSS!G20+PřF!G20+'FI'!G20+PdF!G20+FSpS!G20+ESF!G20</f>
        <v>0</v>
      </c>
      <c r="H20" s="100">
        <f t="shared" si="2"/>
        <v>0</v>
      </c>
      <c r="I20" s="97">
        <f>LF!I20+'FF'!I20+PrF!I20+FSS!I20+PřF!I20+'FI'!I20+PdF!I20+FSpS!I20+ESF!I20</f>
        <v>0</v>
      </c>
      <c r="J20" s="98">
        <f>LF!J20+'FF'!J20+PrF!J20+FSS!J20+PřF!J20+'FI'!J20+PdF!J20+FSpS!J20+ESF!J20</f>
        <v>0</v>
      </c>
      <c r="K20" s="99">
        <f>LF!K20+'FF'!K20+PrF!K20+FSS!K20+PřF!K20+'FI'!K20+PdF!K20+FSpS!K20+ESF!K20</f>
        <v>0</v>
      </c>
      <c r="L20" s="101">
        <f t="shared" si="3"/>
        <v>0</v>
      </c>
    </row>
    <row r="21" spans="1:12" s="114" customFormat="1" ht="15" customHeight="1">
      <c r="A21" s="24" t="s">
        <v>32</v>
      </c>
      <c r="B21" s="24" t="s">
        <v>31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s="114" customFormat="1" ht="15" customHeight="1">
      <c r="A22" s="24" t="s">
        <v>15</v>
      </c>
      <c r="B22" s="24" t="s">
        <v>117</v>
      </c>
      <c r="C22" s="24"/>
      <c r="D22" s="24"/>
      <c r="E22" s="179">
        <f>E23+E24</f>
        <v>62317</v>
      </c>
      <c r="F22" s="24"/>
      <c r="G22" s="24"/>
      <c r="H22" s="24"/>
      <c r="I22" s="24"/>
      <c r="J22" s="24"/>
      <c r="K22" s="24"/>
      <c r="L22" s="24"/>
    </row>
    <row r="23" spans="2:5" s="2" customFormat="1" ht="12">
      <c r="B23" s="2" t="s">
        <v>115</v>
      </c>
      <c r="D23" s="118"/>
      <c r="E23" s="118">
        <f>LF!E23+'FF'!E23+PrF!E23+FSS!E23+PřF!E23+'FI'!E23+PdF!E23+FSpS!E23+ESF!E23</f>
        <v>35405</v>
      </c>
    </row>
    <row r="24" spans="2:5" s="2" customFormat="1" ht="12">
      <c r="B24" s="2" t="s">
        <v>116</v>
      </c>
      <c r="D24" s="118"/>
      <c r="E24" s="174">
        <f>LF!E24+'FF'!E24+PrF!E24+FSS!E24+PřF!E24+'FI'!E24+PdF!E24+FSpS!E24+ESF!E24</f>
        <v>26912</v>
      </c>
    </row>
    <row r="25" s="24" customFormat="1" ht="12">
      <c r="A25" s="24" t="s">
        <v>33</v>
      </c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7">
    <tabColor indexed="12"/>
  </sheetPr>
  <dimension ref="A2:M29"/>
  <sheetViews>
    <sheetView tabSelected="1" workbookViewId="0" topLeftCell="A1">
      <selection activeCell="C27" sqref="C27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9.875" style="0" customWidth="1"/>
    <col min="5" max="5" width="9.00390625" style="0" customWidth="1"/>
    <col min="6" max="6" width="9.25390625" style="31" customWidth="1"/>
    <col min="7" max="7" width="7.25390625" style="31" customWidth="1"/>
    <col min="8" max="8" width="8.625" style="31" customWidth="1"/>
    <col min="9" max="9" width="9.25390625" style="31" customWidth="1"/>
    <col min="10" max="10" width="9.00390625" style="31" customWidth="1"/>
    <col min="11" max="11" width="7.875" style="31" customWidth="1"/>
    <col min="12" max="12" width="8.625" style="31" customWidth="1"/>
    <col min="13" max="13" width="7.25390625" style="32" customWidth="1"/>
  </cols>
  <sheetData>
    <row r="2" ht="13.5" thickBot="1">
      <c r="L2" s="56" t="s">
        <v>14</v>
      </c>
    </row>
    <row r="3" spans="1:12" ht="18.75" customHeight="1">
      <c r="A3" s="75"/>
      <c r="B3" s="76"/>
      <c r="C3" s="102"/>
      <c r="D3" s="437" t="s">
        <v>24</v>
      </c>
      <c r="E3" s="438"/>
      <c r="F3" s="438"/>
      <c r="G3" s="438"/>
      <c r="H3" s="438"/>
      <c r="I3" s="438"/>
      <c r="J3" s="438"/>
      <c r="K3" s="438"/>
      <c r="L3" s="439"/>
    </row>
    <row r="4" spans="1:12" s="1" customFormat="1" ht="12.75">
      <c r="A4" s="77"/>
      <c r="B4" s="440" t="s">
        <v>114</v>
      </c>
      <c r="C4" s="441"/>
      <c r="D4" s="103"/>
      <c r="E4" s="443" t="s">
        <v>22</v>
      </c>
      <c r="F4" s="444"/>
      <c r="G4" s="444"/>
      <c r="H4" s="445"/>
      <c r="I4" s="443" t="s">
        <v>23</v>
      </c>
      <c r="J4" s="444"/>
      <c r="K4" s="444"/>
      <c r="L4" s="446"/>
    </row>
    <row r="5" spans="1:12" s="1" customFormat="1" ht="12.75">
      <c r="A5" s="77"/>
      <c r="B5" s="442"/>
      <c r="C5" s="441"/>
      <c r="D5" s="103" t="s">
        <v>0</v>
      </c>
      <c r="E5" s="3"/>
      <c r="F5" s="4" t="s">
        <v>1</v>
      </c>
      <c r="G5" s="5"/>
      <c r="H5" s="70" t="s">
        <v>21</v>
      </c>
      <c r="I5" s="3"/>
      <c r="J5" s="4" t="s">
        <v>1</v>
      </c>
      <c r="K5" s="5"/>
      <c r="L5" s="78" t="s">
        <v>21</v>
      </c>
    </row>
    <row r="6" spans="1:12" s="1" customFormat="1" ht="12.75">
      <c r="A6" s="79"/>
      <c r="B6" s="69" t="s">
        <v>2</v>
      </c>
      <c r="C6" s="6" t="s">
        <v>78</v>
      </c>
      <c r="D6" s="104" t="s">
        <v>27</v>
      </c>
      <c r="E6" s="7" t="s">
        <v>3</v>
      </c>
      <c r="F6" s="8" t="s">
        <v>4</v>
      </c>
      <c r="G6" s="9" t="s">
        <v>5</v>
      </c>
      <c r="H6" s="61" t="s">
        <v>25</v>
      </c>
      <c r="I6" s="7" t="s">
        <v>3</v>
      </c>
      <c r="J6" s="8" t="s">
        <v>4</v>
      </c>
      <c r="K6" s="9" t="s">
        <v>5</v>
      </c>
      <c r="L6" s="80" t="s">
        <v>26</v>
      </c>
    </row>
    <row r="7" spans="1:12" s="14" customFormat="1" ht="12.75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</row>
    <row r="8" spans="1:12" s="16" customFormat="1" ht="19.5" customHeight="1">
      <c r="A8" s="83">
        <v>1</v>
      </c>
      <c r="B8" s="15" t="s">
        <v>29</v>
      </c>
      <c r="C8" s="15"/>
      <c r="D8" s="106">
        <f aca="true" t="shared" si="0" ref="D8:L8">SUM(D15:D20)+D9</f>
        <v>1671234</v>
      </c>
      <c r="E8" s="72">
        <f t="shared" si="0"/>
        <v>74641</v>
      </c>
      <c r="F8" s="73">
        <f t="shared" si="0"/>
        <v>65443</v>
      </c>
      <c r="G8" s="74">
        <f t="shared" si="0"/>
        <v>20080</v>
      </c>
      <c r="H8" s="71">
        <f t="shared" si="0"/>
        <v>160164</v>
      </c>
      <c r="I8" s="72">
        <f t="shared" si="0"/>
        <v>1511070</v>
      </c>
      <c r="J8" s="73">
        <f t="shared" si="0"/>
        <v>0</v>
      </c>
      <c r="K8" s="74">
        <f t="shared" si="0"/>
        <v>0</v>
      </c>
      <c r="L8" s="84">
        <f t="shared" si="0"/>
        <v>1511070</v>
      </c>
    </row>
    <row r="9" spans="1:12" s="17" customFormat="1" ht="15" customHeight="1">
      <c r="A9" s="85">
        <v>2</v>
      </c>
      <c r="B9" s="22" t="s">
        <v>28</v>
      </c>
      <c r="C9" s="48"/>
      <c r="D9" s="107">
        <f aca="true" t="shared" si="1" ref="D9:D20">H9+L9</f>
        <v>717222</v>
      </c>
      <c r="E9" s="58">
        <f>'RMU-IO'!E10</f>
        <v>0</v>
      </c>
      <c r="F9" s="59">
        <f>SUM(F10:F14)</f>
        <v>36460</v>
      </c>
      <c r="G9" s="60">
        <f>SUM(G10:G14)</f>
        <v>80</v>
      </c>
      <c r="H9" s="63">
        <f aca="true" t="shared" si="2" ref="H9:H20">SUM(E9:G9)</f>
        <v>36540</v>
      </c>
      <c r="I9" s="58">
        <f>SUM(I10:I14)</f>
        <v>680682</v>
      </c>
      <c r="J9" s="59">
        <f>SUM(J10:J14)</f>
        <v>0</v>
      </c>
      <c r="K9" s="60">
        <f>SUM(K10:K14)</f>
        <v>0</v>
      </c>
      <c r="L9" s="86">
        <f aca="true" t="shared" si="3" ref="L9:L20">SUM(I9:K9)</f>
        <v>680682</v>
      </c>
    </row>
    <row r="10" spans="1:13" s="20" customFormat="1" ht="15" customHeight="1">
      <c r="A10" s="87">
        <v>3</v>
      </c>
      <c r="B10" s="19"/>
      <c r="C10" s="18" t="s">
        <v>6</v>
      </c>
      <c r="D10" s="108">
        <f t="shared" si="1"/>
        <v>0</v>
      </c>
      <c r="E10" s="51">
        <f>SKM!E10+SUKB!E10+UCT!E10+SPSSN!E10+ÚVT!E10+IBA!E10+CJV!E10+CZS!E10+RMU!E10</f>
        <v>0</v>
      </c>
      <c r="F10" s="25">
        <f>SKM!F10+SUKB!F10+UCT!F10+SPSSN!F10+ÚVT!F10+IBA!F10+CJV!F10+CZS!F10+RMU!F10</f>
        <v>0</v>
      </c>
      <c r="G10" s="26">
        <f>SKM!G10+SUKB!G10+UCT!G10+SPSSN!G10+ÚVT!G10+IBA!G10+CJV!G10+CZS!G10+RMU!G10</f>
        <v>0</v>
      </c>
      <c r="H10" s="64">
        <f t="shared" si="2"/>
        <v>0</v>
      </c>
      <c r="I10" s="51">
        <f>SKM!I10+SUKB!I10+UCT!I10+SPSSN!I10+ÚVT!I10+IBA!I10+CJV!I10+CZS!I10+RMU!I10</f>
        <v>0</v>
      </c>
      <c r="J10" s="25">
        <f>SKM!J10+SUKB!J10+UCT!J10+SPSSN!J10+ÚVT!J10+IBA!J10+CJV!J10+CZS!J10+RMU!J10</f>
        <v>0</v>
      </c>
      <c r="K10" s="26">
        <f>SKM!K10+SUKB!K10+UCT!K10+SPSSN!K10+ÚVT!K10+IBA!K10+CJV!K10+CZS!K10+RMU!K10</f>
        <v>0</v>
      </c>
      <c r="L10" s="88">
        <f t="shared" si="3"/>
        <v>0</v>
      </c>
      <c r="M10" s="194"/>
    </row>
    <row r="11" spans="1:13" s="20" customFormat="1" ht="15" customHeight="1">
      <c r="A11" s="87">
        <v>4</v>
      </c>
      <c r="B11" s="19"/>
      <c r="C11" s="18" t="s">
        <v>7</v>
      </c>
      <c r="D11" s="109">
        <f t="shared" si="1"/>
        <v>36540</v>
      </c>
      <c r="E11" s="51">
        <f>SKM!E11+SUKB!E11+UCT!E11+SPSSN!E11+ÚVT!E11+IBA!E11+CJV!E11+CZS!E11+RMU!E11</f>
        <v>0</v>
      </c>
      <c r="F11" s="25">
        <f>SKM!F11+SUKB!F11+UCT!F11+SPSSN!F11+ÚVT!F11+IBA!F11+CJV!F11+CZS!F11+RMU!F11</f>
        <v>36460</v>
      </c>
      <c r="G11" s="26">
        <f>SKM!G11+SUKB!G11+UCT!G11+SPSSN!G11+ÚVT!G11+IBA!G11+CJV!G11+CZS!G11+RMU!G11</f>
        <v>80</v>
      </c>
      <c r="H11" s="64">
        <f t="shared" si="2"/>
        <v>36540</v>
      </c>
      <c r="I11" s="51">
        <f>SKM!I11+SUKB!I11+UCT!I11+SPSSN!I11+ÚVT!I11+IBA!I11+CJV!I11+CZS!I11+RMU!I11</f>
        <v>0</v>
      </c>
      <c r="J11" s="25">
        <f>SKM!J11+SUKB!J11+UCT!J11+SPSSN!J11+ÚVT!J11+IBA!J11+CJV!J11+CZS!J11+RMU!J11</f>
        <v>0</v>
      </c>
      <c r="K11" s="26">
        <f>SKM!K11+SUKB!K11+UCT!K11+SPSSN!K11+ÚVT!K11+IBA!K11+CJV!K11+CZS!K11+RMU!K11</f>
        <v>0</v>
      </c>
      <c r="L11" s="88">
        <f t="shared" si="3"/>
        <v>0</v>
      </c>
      <c r="M11" s="194"/>
    </row>
    <row r="12" spans="1:13" s="20" customFormat="1" ht="15" customHeight="1">
      <c r="A12" s="87">
        <v>5</v>
      </c>
      <c r="B12" s="19"/>
      <c r="C12" s="18" t="s">
        <v>18</v>
      </c>
      <c r="D12" s="109">
        <f t="shared" si="1"/>
        <v>680682</v>
      </c>
      <c r="E12" s="51">
        <f>SKM!E12+SUKB!E12+UCT!E12+SPSSN!E12+ÚVT!E12+IBA!E12+CJV!E12+CZS!E12+RMU!E12</f>
        <v>0</v>
      </c>
      <c r="F12" s="25">
        <f>SKM!F12+SUKB!F12+UCT!F12+SPSSN!F12+ÚVT!F12+IBA!F12+CJV!F12+CZS!F12+RMU!F12</f>
        <v>0</v>
      </c>
      <c r="G12" s="26">
        <f>SKM!G12+SUKB!G12+UCT!G12+SPSSN!G12+ÚVT!G12+IBA!G12+CJV!G12+CZS!G12+RMU!G12</f>
        <v>0</v>
      </c>
      <c r="H12" s="64">
        <f t="shared" si="2"/>
        <v>0</v>
      </c>
      <c r="I12" s="51">
        <f>SKM!I12+SUKB!I12+UCT!I12+SPSSN!I12+ÚVT!I12+IBA!I12+CJV!I12+CZS!I12+RMU!I12</f>
        <v>680682</v>
      </c>
      <c r="J12" s="25">
        <f>SKM!J12+SUKB!J12+UCT!J12+SPSSN!J12+ÚVT!J12+IBA!J12+CJV!J12+CZS!J12+RMU!J12</f>
        <v>0</v>
      </c>
      <c r="K12" s="26">
        <f>SKM!K12+SUKB!K12+UCT!K12+SPSSN!K12+ÚVT!K12+IBA!K12+CJV!K12+CZS!K12+RMU!K12</f>
        <v>0</v>
      </c>
      <c r="L12" s="88">
        <f t="shared" si="3"/>
        <v>680682</v>
      </c>
      <c r="M12" s="194"/>
    </row>
    <row r="13" spans="1:13" s="20" customFormat="1" ht="15" customHeight="1">
      <c r="A13" s="87">
        <v>6</v>
      </c>
      <c r="B13" s="19"/>
      <c r="C13" s="18" t="s">
        <v>8</v>
      </c>
      <c r="D13" s="109">
        <f t="shared" si="1"/>
        <v>0</v>
      </c>
      <c r="E13" s="52">
        <f>SKM!E13+SUKB!E13+UCT!E13+SPSSN!E13+ÚVT!E13+IBA!E13+CJV!E13+CZS!E13+RMU!E13</f>
        <v>0</v>
      </c>
      <c r="F13" s="49">
        <f>SKM!F13+SUKB!F13+UCT!F13+SPSSN!F13+ÚVT!F13+IBA!F13+CJV!F13+CZS!F13+RMU!F13</f>
        <v>0</v>
      </c>
      <c r="G13" s="50">
        <f>SKM!G13+SUKB!G13+UCT!G13+SPSSN!G13+ÚVT!G13+IBA!G13+CJV!G13+CZS!G13+RMU!G13</f>
        <v>0</v>
      </c>
      <c r="H13" s="65">
        <f t="shared" si="2"/>
        <v>0</v>
      </c>
      <c r="I13" s="52">
        <f>SKM!I13+SUKB!I13+UCT!I13+SPSSN!I13+ÚVT!I13+IBA!I13+CJV!I13+CZS!I13+RMU!I13</f>
        <v>0</v>
      </c>
      <c r="J13" s="49">
        <f>SKM!J13+SUKB!J13+UCT!J13+SPSSN!J13+ÚVT!J13+IBA!J13+CJV!J13+CZS!J13+RMU!J13</f>
        <v>0</v>
      </c>
      <c r="K13" s="50">
        <f>SKM!K13+SUKB!K13+UCT!K13+SPSSN!K13+ÚVT!K13+IBA!K13+CJV!K13+CZS!K13+RMU!K13</f>
        <v>0</v>
      </c>
      <c r="L13" s="89">
        <f t="shared" si="3"/>
        <v>0</v>
      </c>
      <c r="M13" s="194"/>
    </row>
    <row r="14" spans="1:13" s="20" customFormat="1" ht="15" customHeight="1">
      <c r="A14" s="90">
        <v>7</v>
      </c>
      <c r="B14" s="44"/>
      <c r="C14" s="45" t="s">
        <v>9</v>
      </c>
      <c r="D14" s="110">
        <f t="shared" si="1"/>
        <v>0</v>
      </c>
      <c r="E14" s="53">
        <f>SKM!E14+SUKB!E14+UCT!E14+SPSSN!E14+ÚVT!E14+IBA!E14+CJV!E14+CZS!E14+RMU!E14</f>
        <v>0</v>
      </c>
      <c r="F14" s="46">
        <f>SKM!F14+SUKB!F14+UCT!F14+SPSSN!F14+ÚVT!F14+IBA!F14+CJV!F14+CZS!F14+RMU!F14</f>
        <v>0</v>
      </c>
      <c r="G14" s="47">
        <f>SKM!G14+SUKB!G14+UCT!G14+SPSSN!G14+ÚVT!G14+IBA!G14+CJV!G14+CZS!G14+RMU!G14</f>
        <v>0</v>
      </c>
      <c r="H14" s="66">
        <f t="shared" si="2"/>
        <v>0</v>
      </c>
      <c r="I14" s="53">
        <f>SKM!I14+SUKB!I14+UCT!I14+SPSSN!I14+ÚVT!I14+IBA!I14+CJV!I14+CZS!I14+RMU!I14</f>
        <v>0</v>
      </c>
      <c r="J14" s="46">
        <f>SKM!J14+SUKB!J14+UCT!J14+SPSSN!J14+ÚVT!J14+IBA!J14+CJV!J14+CZS!J14+RMU!J14</f>
        <v>0</v>
      </c>
      <c r="K14" s="47">
        <f>SKM!K14+SUKB!K14+UCT!K14+SPSSN!K14+ÚVT!K14+IBA!K14+CJV!K14+CZS!K14+RMU!K14</f>
        <v>0</v>
      </c>
      <c r="L14" s="91">
        <f t="shared" si="3"/>
        <v>0</v>
      </c>
      <c r="M14" s="194"/>
    </row>
    <row r="15" spans="1:12" s="17" customFormat="1" ht="15" customHeight="1">
      <c r="A15" s="92">
        <v>8</v>
      </c>
      <c r="B15" s="21" t="s">
        <v>19</v>
      </c>
      <c r="C15" s="23"/>
      <c r="D15" s="111">
        <f t="shared" si="1"/>
        <v>109291</v>
      </c>
      <c r="E15" s="54">
        <f>SKM!E15+SUKB!E15+UCT!E15+SPSSN!E15+ÚVT!E15+IBA!E15+CJV!E15+CZS!E15+RMU!E15</f>
        <v>67291</v>
      </c>
      <c r="F15" s="27">
        <f>SKM!F15+SUKB!F15+UCT!F15+SPSSN!F15+ÚVT!F15+IBA!F15+CJV!F15+CZS!F15+RMU!F15</f>
        <v>22000</v>
      </c>
      <c r="G15" s="28">
        <f>SKM!G15+SUKB!G15+UCT!G15+SPSSN!G15+ÚVT!G15+IBA!G15+CJV!G15+CZS!G15+RMU!G15</f>
        <v>20000</v>
      </c>
      <c r="H15" s="67">
        <f t="shared" si="2"/>
        <v>109291</v>
      </c>
      <c r="I15" s="54">
        <f>SKM!I15+SUKB!I15+UCT!I15+SPSSN!I15+ÚVT!I15+IBA!I15+CJV!I15+CZS!I15+RMU!I15</f>
        <v>0</v>
      </c>
      <c r="J15" s="27">
        <f>SKM!J15+SUKB!J15+UCT!J15+SPSSN!J15+ÚVT!J15+IBA!J15+CJV!J15+CZS!J15+RMU!J15</f>
        <v>0</v>
      </c>
      <c r="K15" s="28">
        <f>SKM!K15+SUKB!K15+UCT!K15+SPSSN!K15+ÚVT!K15+IBA!K15+CJV!K15+CZS!K15+RMU!K15</f>
        <v>0</v>
      </c>
      <c r="L15" s="93">
        <f t="shared" si="3"/>
        <v>0</v>
      </c>
    </row>
    <row r="16" spans="1:12" s="17" customFormat="1" ht="15" customHeight="1">
      <c r="A16" s="92">
        <v>9</v>
      </c>
      <c r="B16" s="21" t="s">
        <v>10</v>
      </c>
      <c r="C16" s="23"/>
      <c r="D16" s="111">
        <f t="shared" si="1"/>
        <v>0</v>
      </c>
      <c r="E16" s="54">
        <f>SKM!E16+SUKB!E16+UCT!E16+SPSSN!E16+ÚVT!E16+IBA!E16+CJV!E16+CZS!E16+RMU!E16</f>
        <v>0</v>
      </c>
      <c r="F16" s="27">
        <f>SKM!F16+SUKB!F16+UCT!F16+SPSSN!F16+ÚVT!F16+IBA!F16+CJV!F16+CZS!F16+RMU!F16</f>
        <v>0</v>
      </c>
      <c r="G16" s="28">
        <f>SKM!G16+SUKB!G16+UCT!G16+SPSSN!G16+ÚVT!G16+IBA!G16+CJV!G16+CZS!G16+RMU!G16</f>
        <v>0</v>
      </c>
      <c r="H16" s="67">
        <f t="shared" si="2"/>
        <v>0</v>
      </c>
      <c r="I16" s="54">
        <f>SKM!I16+SUKB!I16+UCT!I16+SPSSN!I16+ÚVT!I16+IBA!I16+CJV!I16+CZS!I16+RMU!I16</f>
        <v>0</v>
      </c>
      <c r="J16" s="27">
        <f>SKM!J16+SUKB!J16+UCT!J16+SPSSN!J16+ÚVT!J16+IBA!J16+CJV!J16+CZS!J16+RMU!J16</f>
        <v>0</v>
      </c>
      <c r="K16" s="28">
        <f>SKM!K16+SUKB!K16+UCT!K16+SPSSN!K16+ÚVT!K16+IBA!K16+CJV!K16+CZS!K16+RMU!K16</f>
        <v>0</v>
      </c>
      <c r="L16" s="93">
        <f t="shared" si="3"/>
        <v>0</v>
      </c>
    </row>
    <row r="17" spans="1:13" s="17" customFormat="1" ht="15" customHeight="1">
      <c r="A17" s="85">
        <v>10</v>
      </c>
      <c r="B17" s="22" t="s">
        <v>11</v>
      </c>
      <c r="C17" s="22"/>
      <c r="D17" s="111">
        <f t="shared" si="1"/>
        <v>0</v>
      </c>
      <c r="E17" s="55">
        <f>SKM!E17+SUKB!E17+UCT!E17+SPSSN!E17+ÚVT!E17+IBA!E17+CJV!E17+CZS!E17+RMU!E17</f>
        <v>0</v>
      </c>
      <c r="F17" s="29">
        <f>SKM!F17+SUKB!F17+UCT!F17+SPSSN!F17+ÚVT!F17+IBA!F17+CJV!F17+CZS!F17+RMU!F17</f>
        <v>0</v>
      </c>
      <c r="G17" s="30">
        <f>SKM!G17+SUKB!G17+UCT!G17+SPSSN!G17+ÚVT!G17+IBA!G17+CJV!G17+CZS!G17+RMU!G17</f>
        <v>0</v>
      </c>
      <c r="H17" s="68">
        <f t="shared" si="2"/>
        <v>0</v>
      </c>
      <c r="I17" s="55">
        <f>SKM!I17+SUKB!I17+UCT!I17+SPSSN!I17+ÚVT!I17+IBA!I17+CJV!I17+CZS!I17+RMU!I17</f>
        <v>0</v>
      </c>
      <c r="J17" s="29">
        <f>SKM!J17+SUKB!J17+UCT!J17+SPSSN!J17+ÚVT!J17+IBA!J17+CJV!J17+CZS!J17+RMU!J17</f>
        <v>0</v>
      </c>
      <c r="K17" s="30">
        <f>SKM!K17+SUKB!K17+UCT!K17+SPSSN!K17+ÚVT!K17+IBA!K17+CJV!K17+CZS!K17+RMU!K17</f>
        <v>0</v>
      </c>
      <c r="L17" s="94">
        <f t="shared" si="3"/>
        <v>0</v>
      </c>
      <c r="M17" s="43"/>
    </row>
    <row r="18" spans="1:12" s="17" customFormat="1" ht="15" customHeight="1">
      <c r="A18" s="92">
        <v>11</v>
      </c>
      <c r="B18" s="23" t="s">
        <v>17</v>
      </c>
      <c r="C18" s="23"/>
      <c r="D18" s="112">
        <f t="shared" si="1"/>
        <v>25803</v>
      </c>
      <c r="E18" s="55">
        <f>SKM!E18+SUKB!E18+UCT!E18+SPSSN!E18+ÚVT!E18+IBA!E18+CJV!E18+CZS!E18+RMU!E18</f>
        <v>7350</v>
      </c>
      <c r="F18" s="29">
        <f>SKM!F18+SUKB!F18+UCT!F18+SPSSN!F18+ÚVT!F18+IBA!F18+CJV!F18+CZS!F18+RMU!F18</f>
        <v>6983</v>
      </c>
      <c r="G18" s="30">
        <f>SKM!G18+SUKB!G18+UCT!G18+SPSSN!G18+ÚVT!G18+IBA!G18+CJV!G18+CZS!G18+RMU!G18</f>
        <v>0</v>
      </c>
      <c r="H18" s="68">
        <f t="shared" si="2"/>
        <v>14333</v>
      </c>
      <c r="I18" s="55">
        <f>SKM!I18+SUKB!I18+UCT!I18+SPSSN!I18+ÚVT!I18+IBA!I18+CJV!I18+CZS!I18+RMU!I18</f>
        <v>11470</v>
      </c>
      <c r="J18" s="29">
        <f>SKM!J18+SUKB!J18+UCT!J18+SPSSN!J18+ÚVT!J18+IBA!J18+CJV!J18+CZS!J18+RMU!J18</f>
        <v>0</v>
      </c>
      <c r="K18" s="30">
        <f>SKM!K18+SUKB!K18+UCT!K18+SPSSN!K18+ÚVT!K18+IBA!K18+CJV!K18+CZS!K18+RMU!K18</f>
        <v>0</v>
      </c>
      <c r="L18" s="94">
        <f t="shared" si="3"/>
        <v>11470</v>
      </c>
    </row>
    <row r="19" spans="1:12" s="17" customFormat="1" ht="15" customHeight="1">
      <c r="A19" s="92">
        <v>12</v>
      </c>
      <c r="B19" s="23" t="s">
        <v>12</v>
      </c>
      <c r="C19" s="23"/>
      <c r="D19" s="112">
        <f t="shared" si="1"/>
        <v>818918</v>
      </c>
      <c r="E19" s="55">
        <f>SKM!E19+SUKB!E19+UCT!E19+SPSSN!E19+ÚVT!E19+IBA!E19+CJV!E19+CZS!E19+RMU!E19</f>
        <v>0</v>
      </c>
      <c r="F19" s="29">
        <f>SKM!F19+SUKB!F19+UCT!F19+SPSSN!F19+ÚVT!F19+IBA!F19+CJV!F19+CZS!F19+RMU!F19</f>
        <v>0</v>
      </c>
      <c r="G19" s="30">
        <f>SKM!G19+SUKB!G19+UCT!G19+SPSSN!G19+ÚVT!G19+IBA!G19+CJV!G19+CZS!G19+RMU!G19</f>
        <v>0</v>
      </c>
      <c r="H19" s="68">
        <f t="shared" si="2"/>
        <v>0</v>
      </c>
      <c r="I19" s="55">
        <f>SKM!I19+SUKB!I19+UCT!I19+SPSSN!I19+ÚVT!I19+IBA!I19+CJV!I19+CZS!I19+RMU!I19</f>
        <v>818918</v>
      </c>
      <c r="J19" s="29">
        <f>SKM!J19+SUKB!J19+UCT!J19+SPSSN!J19+ÚVT!J19+IBA!J19+CJV!J19+CZS!J19+RMU!J19</f>
        <v>0</v>
      </c>
      <c r="K19" s="30">
        <f>SKM!K19+SUKB!K19+UCT!K19+SPSSN!K19+ÚVT!K19+IBA!K19+CJV!K19+CZS!K19+RMU!K19</f>
        <v>0</v>
      </c>
      <c r="L19" s="94">
        <f t="shared" si="3"/>
        <v>818918</v>
      </c>
    </row>
    <row r="20" spans="1:12" s="17" customFormat="1" ht="15" customHeight="1" thickBot="1">
      <c r="A20" s="95">
        <v>13</v>
      </c>
      <c r="B20" s="96" t="s">
        <v>16</v>
      </c>
      <c r="C20" s="96"/>
      <c r="D20" s="113">
        <f t="shared" si="1"/>
        <v>0</v>
      </c>
      <c r="E20" s="97">
        <f>SKM!E20+SUKB!E20+UCT!E20+SPSSN!E20+ÚVT!E20+IBA!E20+CJV!E20+CZS!E20+RMU!E20</f>
        <v>0</v>
      </c>
      <c r="F20" s="98">
        <f>SKM!F20+SUKB!F20+UCT!F20+SPSSN!F20+ÚVT!F20+IBA!F20+CJV!F20+CZS!F20+RMU!F20</f>
        <v>0</v>
      </c>
      <c r="G20" s="99">
        <f>SKM!G20+SUKB!G20+UCT!G20+SPSSN!G20+ÚVT!G20+IBA!G20+CJV!G20+CZS!G20+RMU!G20</f>
        <v>0</v>
      </c>
      <c r="H20" s="100">
        <f t="shared" si="2"/>
        <v>0</v>
      </c>
      <c r="I20" s="97">
        <f>SKM!I20+SUKB!I20+UCT!I20+SPSSN!I20+ÚVT!I20+IBA!I20+CJV!I20+CZS!I20+RMU!I20</f>
        <v>0</v>
      </c>
      <c r="J20" s="98">
        <f>SKM!J20+SUKB!J20+UCT!J20+SPSSN!J20+ÚVT!J20+IBA!J20+CJV!J20+CZS!J20+RMU!J20</f>
        <v>0</v>
      </c>
      <c r="K20" s="99">
        <f>SKM!K20+SUKB!K20+UCT!K20+SPSSN!K20+ÚVT!K20+IBA!K20+CJV!K20+CZS!K20+RMU!K20</f>
        <v>0</v>
      </c>
      <c r="L20" s="101">
        <f t="shared" si="3"/>
        <v>0</v>
      </c>
    </row>
    <row r="21" spans="1:12" s="1" customFormat="1" ht="12.75">
      <c r="A21" s="24" t="s">
        <v>32</v>
      </c>
      <c r="B21" s="24" t="s">
        <v>31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s="1" customFormat="1" ht="12.75">
      <c r="A22" s="24" t="s">
        <v>15</v>
      </c>
      <c r="B22" s="24" t="s">
        <v>117</v>
      </c>
      <c r="C22" s="24"/>
      <c r="D22" s="24"/>
      <c r="E22" s="352">
        <f>E23+E24</f>
        <v>69768</v>
      </c>
      <c r="F22" s="24"/>
      <c r="G22" s="24"/>
      <c r="H22" s="24"/>
      <c r="I22" s="24"/>
      <c r="J22" s="24"/>
      <c r="K22" s="24"/>
      <c r="L22" s="24"/>
    </row>
    <row r="23" spans="1:12" s="1" customFormat="1" ht="12.75">
      <c r="A23" s="2"/>
      <c r="B23" s="2" t="s">
        <v>115</v>
      </c>
      <c r="C23" s="2"/>
      <c r="D23" s="57"/>
      <c r="E23" s="179">
        <f>SKM!E23+SUKB!E23+UCT!E23+SPSSN!E23+IBA!E23+ÚVT!E23+CJV!E23+CZS!E23+RMU!E23</f>
        <v>21330</v>
      </c>
      <c r="F23" s="24"/>
      <c r="G23" s="24"/>
      <c r="H23" s="24"/>
      <c r="I23" s="24"/>
      <c r="J23" s="24"/>
      <c r="K23" s="24"/>
      <c r="L23" s="24"/>
    </row>
    <row r="24" spans="1:12" s="1" customFormat="1" ht="12.75">
      <c r="A24" s="2"/>
      <c r="B24" s="2" t="s">
        <v>116</v>
      </c>
      <c r="C24" s="2"/>
      <c r="D24" s="57"/>
      <c r="E24" s="354">
        <f>SKM!E24+SUKB!E24+UCT!E24+SPSSN!E24+IBA!E24+ÚVT!E24+CJV!E24+CZS!E24+RMU!E24</f>
        <v>48438</v>
      </c>
      <c r="F24" s="24"/>
      <c r="G24" s="24"/>
      <c r="H24" s="24"/>
      <c r="I24" s="24"/>
      <c r="J24" s="24"/>
      <c r="K24" s="24"/>
      <c r="L24" s="24"/>
    </row>
    <row r="25" spans="1:12" s="1" customFormat="1" ht="12.75">
      <c r="A25" s="24" t="s">
        <v>33</v>
      </c>
      <c r="B25" s="24"/>
      <c r="C25" s="24"/>
      <c r="D25" s="24"/>
      <c r="E25" s="2"/>
      <c r="F25" s="2"/>
      <c r="G25" s="2"/>
      <c r="H25" s="2"/>
      <c r="I25" s="2"/>
      <c r="J25" s="2"/>
      <c r="K25" s="2"/>
      <c r="L25" s="2"/>
    </row>
    <row r="26" spans="1:12" s="1" customFormat="1" ht="12.75">
      <c r="A26"/>
      <c r="B26"/>
      <c r="C26"/>
      <c r="D26"/>
      <c r="E26" s="2"/>
      <c r="F26" s="2"/>
      <c r="G26" s="2"/>
      <c r="H26" s="2"/>
      <c r="I26" s="2"/>
      <c r="J26" s="2"/>
      <c r="K26" s="2"/>
      <c r="L26" s="2"/>
    </row>
    <row r="27" spans="4:12" s="1" customFormat="1" ht="12.75">
      <c r="D27" s="2"/>
      <c r="E27" s="2"/>
      <c r="F27" s="2"/>
      <c r="G27" s="2"/>
      <c r="H27" s="2"/>
      <c r="I27" s="2"/>
      <c r="J27" s="2"/>
      <c r="K27" s="2"/>
      <c r="L27" s="2"/>
    </row>
    <row r="28" spans="4:12" s="1" customFormat="1" ht="12.75">
      <c r="D28" s="2"/>
      <c r="E28" s="2"/>
      <c r="F28" s="2"/>
      <c r="G28" s="2"/>
      <c r="H28" s="2"/>
      <c r="I28" s="2"/>
      <c r="J28" s="2"/>
      <c r="K28" s="2"/>
      <c r="L28" s="2"/>
    </row>
    <row r="29" spans="4:12" s="1" customFormat="1" ht="12.75">
      <c r="D29" s="2"/>
      <c r="E29" s="2"/>
      <c r="F29" s="2"/>
      <c r="G29" s="2"/>
      <c r="H29" s="2"/>
      <c r="I29" s="2"/>
      <c r="J29" s="2"/>
      <c r="K29" s="2"/>
      <c r="L29" s="2"/>
    </row>
  </sheetData>
  <mergeCells count="4">
    <mergeCell ref="D3:L3"/>
    <mergeCell ref="B4:C5"/>
    <mergeCell ref="E4:H4"/>
    <mergeCell ref="I4:L4"/>
  </mergeCells>
  <printOptions horizontalCentered="1"/>
  <pageMargins left="0.4" right="0.31496062992125984" top="0.48" bottom="0.24" header="0.1968503937007874" footer="0.16"/>
  <pageSetup horizontalDpi="600" verticalDpi="600" orientation="landscape" paperSize="9" scale="85" r:id="rId1"/>
  <headerFooter alignWithMargins="0">
    <oddHeader>&amp;L&amp;"Arial CE,kurzíva\&amp;11Osnova rozpočtu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8">
    <tabColor indexed="34"/>
  </sheetPr>
  <dimension ref="A2:N69"/>
  <sheetViews>
    <sheetView workbookViewId="0" topLeftCell="A7">
      <selection activeCell="F24" sqref="F24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9.875" style="0" customWidth="1"/>
    <col min="5" max="5" width="9.00390625" style="0" customWidth="1"/>
    <col min="6" max="6" width="9.25390625" style="31" customWidth="1"/>
    <col min="7" max="7" width="7.25390625" style="31" customWidth="1"/>
    <col min="8" max="8" width="8.625" style="31" customWidth="1"/>
    <col min="9" max="9" width="9.25390625" style="31" customWidth="1"/>
    <col min="10" max="10" width="9.00390625" style="31" customWidth="1"/>
    <col min="11" max="11" width="7.875" style="31" customWidth="1"/>
    <col min="12" max="12" width="8.625" style="31" customWidth="1"/>
    <col min="13" max="13" width="7.25390625" style="32" customWidth="1"/>
    <col min="14" max="14" width="10.875" style="33" customWidth="1"/>
  </cols>
  <sheetData>
    <row r="2" ht="13.5" thickBot="1">
      <c r="L2" s="56" t="s">
        <v>14</v>
      </c>
    </row>
    <row r="3" spans="1:12" ht="18.75" customHeight="1">
      <c r="A3" s="75"/>
      <c r="B3" s="76"/>
      <c r="C3" s="102"/>
      <c r="D3" s="437" t="s">
        <v>24</v>
      </c>
      <c r="E3" s="438"/>
      <c r="F3" s="438"/>
      <c r="G3" s="438"/>
      <c r="H3" s="438"/>
      <c r="I3" s="438"/>
      <c r="J3" s="438"/>
      <c r="K3" s="438"/>
      <c r="L3" s="439"/>
    </row>
    <row r="4" spans="1:12" s="1" customFormat="1" ht="12.75">
      <c r="A4" s="77"/>
      <c r="B4" s="440" t="s">
        <v>114</v>
      </c>
      <c r="C4" s="441"/>
      <c r="D4" s="103"/>
      <c r="E4" s="443" t="s">
        <v>22</v>
      </c>
      <c r="F4" s="444"/>
      <c r="G4" s="444"/>
      <c r="H4" s="445"/>
      <c r="I4" s="443" t="s">
        <v>23</v>
      </c>
      <c r="J4" s="444"/>
      <c r="K4" s="444"/>
      <c r="L4" s="446"/>
    </row>
    <row r="5" spans="1:12" s="1" customFormat="1" ht="12.75">
      <c r="A5" s="77"/>
      <c r="B5" s="442"/>
      <c r="C5" s="441"/>
      <c r="D5" s="103" t="s">
        <v>0</v>
      </c>
      <c r="E5" s="3"/>
      <c r="F5" s="4" t="s">
        <v>1</v>
      </c>
      <c r="G5" s="5"/>
      <c r="H5" s="70" t="s">
        <v>21</v>
      </c>
      <c r="I5" s="3"/>
      <c r="J5" s="4" t="s">
        <v>1</v>
      </c>
      <c r="K5" s="5"/>
      <c r="L5" s="78" t="s">
        <v>21</v>
      </c>
    </row>
    <row r="6" spans="1:12" s="1" customFormat="1" ht="12.75">
      <c r="A6" s="79"/>
      <c r="B6" s="69" t="s">
        <v>2</v>
      </c>
      <c r="C6" s="6" t="s">
        <v>106</v>
      </c>
      <c r="D6" s="104" t="s">
        <v>27</v>
      </c>
      <c r="E6" s="7" t="s">
        <v>3</v>
      </c>
      <c r="F6" s="8" t="s">
        <v>4</v>
      </c>
      <c r="G6" s="9" t="s">
        <v>5</v>
      </c>
      <c r="H6" s="61" t="s">
        <v>25</v>
      </c>
      <c r="I6" s="7" t="s">
        <v>3</v>
      </c>
      <c r="J6" s="8" t="s">
        <v>4</v>
      </c>
      <c r="K6" s="9" t="s">
        <v>5</v>
      </c>
      <c r="L6" s="80" t="s">
        <v>26</v>
      </c>
    </row>
    <row r="7" spans="1:12" s="14" customFormat="1" ht="12.75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</row>
    <row r="8" spans="1:12" s="16" customFormat="1" ht="19.5" customHeight="1">
      <c r="A8" s="83">
        <v>1</v>
      </c>
      <c r="B8" s="15" t="s">
        <v>29</v>
      </c>
      <c r="C8" s="15"/>
      <c r="D8" s="106">
        <f aca="true" t="shared" si="0" ref="D8:L8">SUM(D15:D20)+D9</f>
        <v>1610070</v>
      </c>
      <c r="E8" s="72">
        <f t="shared" si="0"/>
        <v>57000</v>
      </c>
      <c r="F8" s="73">
        <f t="shared" si="0"/>
        <v>22000</v>
      </c>
      <c r="G8" s="74">
        <f t="shared" si="0"/>
        <v>20000</v>
      </c>
      <c r="H8" s="71">
        <f t="shared" si="0"/>
        <v>99000</v>
      </c>
      <c r="I8" s="72">
        <f t="shared" si="0"/>
        <v>1511070</v>
      </c>
      <c r="J8" s="73">
        <f t="shared" si="0"/>
        <v>0</v>
      </c>
      <c r="K8" s="74">
        <f t="shared" si="0"/>
        <v>0</v>
      </c>
      <c r="L8" s="84">
        <f t="shared" si="0"/>
        <v>1511070</v>
      </c>
    </row>
    <row r="9" spans="1:12" s="17" customFormat="1" ht="15" customHeight="1">
      <c r="A9" s="85">
        <v>2</v>
      </c>
      <c r="B9" s="22" t="s">
        <v>28</v>
      </c>
      <c r="C9" s="48"/>
      <c r="D9" s="107">
        <f>H9+L9</f>
        <v>680682</v>
      </c>
      <c r="E9" s="58">
        <f>SUM(E10:E14)</f>
        <v>0</v>
      </c>
      <c r="F9" s="59">
        <f>SUM(F10:F14)</f>
        <v>0</v>
      </c>
      <c r="G9" s="60">
        <f>SUM(G10:G14)</f>
        <v>0</v>
      </c>
      <c r="H9" s="63">
        <f>SUM(E9:G9)</f>
        <v>0</v>
      </c>
      <c r="I9" s="58">
        <f>SUM(I10:I14)</f>
        <v>680682</v>
      </c>
      <c r="J9" s="59">
        <f>SUM(J10:J14)</f>
        <v>0</v>
      </c>
      <c r="K9" s="60">
        <f>SUM(K10:K14)</f>
        <v>0</v>
      </c>
      <c r="L9" s="86">
        <f>SUM(I9:K9)</f>
        <v>680682</v>
      </c>
    </row>
    <row r="10" spans="1:12" s="20" customFormat="1" ht="15" customHeight="1">
      <c r="A10" s="87">
        <v>3</v>
      </c>
      <c r="B10" s="19"/>
      <c r="C10" s="18" t="s">
        <v>6</v>
      </c>
      <c r="D10" s="108">
        <f aca="true" t="shared" si="1" ref="D10:D20">H10+L10</f>
        <v>0</v>
      </c>
      <c r="E10" s="51">
        <v>0</v>
      </c>
      <c r="F10" s="25"/>
      <c r="G10" s="26">
        <v>0</v>
      </c>
      <c r="H10" s="64">
        <f aca="true" t="shared" si="2" ref="H10:H20">SUM(E10:G10)</f>
        <v>0</v>
      </c>
      <c r="I10" s="51">
        <v>0</v>
      </c>
      <c r="J10" s="25"/>
      <c r="K10" s="26">
        <v>0</v>
      </c>
      <c r="L10" s="88">
        <f aca="true" t="shared" si="3" ref="L10:L20">SUM(I10:K10)</f>
        <v>0</v>
      </c>
    </row>
    <row r="11" spans="1:12" s="20" customFormat="1" ht="15" customHeight="1">
      <c r="A11" s="87">
        <v>4</v>
      </c>
      <c r="B11" s="19"/>
      <c r="C11" s="18" t="s">
        <v>7</v>
      </c>
      <c r="D11" s="109">
        <f t="shared" si="1"/>
        <v>0</v>
      </c>
      <c r="E11" s="51">
        <v>0</v>
      </c>
      <c r="F11" s="25"/>
      <c r="G11" s="26">
        <v>0</v>
      </c>
      <c r="H11" s="64">
        <f t="shared" si="2"/>
        <v>0</v>
      </c>
      <c r="I11" s="51">
        <v>0</v>
      </c>
      <c r="J11" s="25"/>
      <c r="K11" s="26">
        <v>0</v>
      </c>
      <c r="L11" s="88">
        <f t="shared" si="3"/>
        <v>0</v>
      </c>
    </row>
    <row r="12" spans="1:12" s="20" customFormat="1" ht="15" customHeight="1">
      <c r="A12" s="87">
        <v>5</v>
      </c>
      <c r="B12" s="19"/>
      <c r="C12" s="18" t="s">
        <v>18</v>
      </c>
      <c r="D12" s="109">
        <f t="shared" si="1"/>
        <v>680682</v>
      </c>
      <c r="E12" s="51">
        <v>0</v>
      </c>
      <c r="F12" s="25"/>
      <c r="G12" s="26">
        <v>0</v>
      </c>
      <c r="H12" s="64">
        <f t="shared" si="2"/>
        <v>0</v>
      </c>
      <c r="I12" s="51">
        <v>680682</v>
      </c>
      <c r="J12" s="355"/>
      <c r="K12" s="26">
        <v>0</v>
      </c>
      <c r="L12" s="88">
        <f t="shared" si="3"/>
        <v>680682</v>
      </c>
    </row>
    <row r="13" spans="1:12" s="20" customFormat="1" ht="15" customHeight="1">
      <c r="A13" s="87">
        <v>6</v>
      </c>
      <c r="B13" s="19"/>
      <c r="C13" s="18" t="s">
        <v>8</v>
      </c>
      <c r="D13" s="109">
        <f t="shared" si="1"/>
        <v>0</v>
      </c>
      <c r="E13" s="52">
        <v>0</v>
      </c>
      <c r="F13" s="49"/>
      <c r="G13" s="50">
        <v>0</v>
      </c>
      <c r="H13" s="65">
        <f t="shared" si="2"/>
        <v>0</v>
      </c>
      <c r="I13" s="52">
        <v>0</v>
      </c>
      <c r="J13" s="49"/>
      <c r="K13" s="50">
        <v>0</v>
      </c>
      <c r="L13" s="89">
        <f t="shared" si="3"/>
        <v>0</v>
      </c>
    </row>
    <row r="14" spans="1:12" s="20" customFormat="1" ht="15" customHeight="1">
      <c r="A14" s="90">
        <v>7</v>
      </c>
      <c r="B14" s="44"/>
      <c r="C14" s="45" t="s">
        <v>9</v>
      </c>
      <c r="D14" s="110">
        <f t="shared" si="1"/>
        <v>0</v>
      </c>
      <c r="E14" s="53">
        <v>0</v>
      </c>
      <c r="F14" s="46">
        <v>0</v>
      </c>
      <c r="G14" s="47">
        <v>0</v>
      </c>
      <c r="H14" s="66">
        <f t="shared" si="2"/>
        <v>0</v>
      </c>
      <c r="I14" s="53">
        <v>0</v>
      </c>
      <c r="J14" s="46">
        <v>0</v>
      </c>
      <c r="K14" s="47">
        <v>0</v>
      </c>
      <c r="L14" s="91">
        <f t="shared" si="3"/>
        <v>0</v>
      </c>
    </row>
    <row r="15" spans="1:12" s="17" customFormat="1" ht="15" customHeight="1">
      <c r="A15" s="92">
        <v>8</v>
      </c>
      <c r="B15" s="21" t="s">
        <v>19</v>
      </c>
      <c r="C15" s="23"/>
      <c r="D15" s="111">
        <f t="shared" si="1"/>
        <v>99000</v>
      </c>
      <c r="E15" s="198">
        <v>57000</v>
      </c>
      <c r="F15" s="180">
        <v>22000</v>
      </c>
      <c r="G15" s="359">
        <v>20000</v>
      </c>
      <c r="H15" s="67">
        <f t="shared" si="2"/>
        <v>99000</v>
      </c>
      <c r="I15" s="54"/>
      <c r="J15" s="27"/>
      <c r="K15" s="28"/>
      <c r="L15" s="93">
        <f t="shared" si="3"/>
        <v>0</v>
      </c>
    </row>
    <row r="16" spans="1:12" s="17" customFormat="1" ht="15" customHeight="1">
      <c r="A16" s="92">
        <v>9</v>
      </c>
      <c r="B16" s="21" t="s">
        <v>10</v>
      </c>
      <c r="C16" s="23"/>
      <c r="D16" s="111">
        <f t="shared" si="1"/>
        <v>0</v>
      </c>
      <c r="E16" s="54">
        <v>0</v>
      </c>
      <c r="F16" s="27"/>
      <c r="G16" s="28">
        <v>0</v>
      </c>
      <c r="H16" s="67">
        <f t="shared" si="2"/>
        <v>0</v>
      </c>
      <c r="I16" s="54"/>
      <c r="J16" s="27"/>
      <c r="K16" s="28">
        <v>0</v>
      </c>
      <c r="L16" s="93">
        <f t="shared" si="3"/>
        <v>0</v>
      </c>
    </row>
    <row r="17" spans="1:13" s="17" customFormat="1" ht="15" customHeight="1">
      <c r="A17" s="85">
        <v>10</v>
      </c>
      <c r="B17" s="22" t="s">
        <v>11</v>
      </c>
      <c r="C17" s="22"/>
      <c r="D17" s="111">
        <f t="shared" si="1"/>
        <v>0</v>
      </c>
      <c r="E17" s="55">
        <v>0</v>
      </c>
      <c r="F17" s="29"/>
      <c r="G17" s="30">
        <v>0</v>
      </c>
      <c r="H17" s="68">
        <f t="shared" si="2"/>
        <v>0</v>
      </c>
      <c r="I17" s="55">
        <v>0</v>
      </c>
      <c r="J17" s="29"/>
      <c r="K17" s="30">
        <v>0</v>
      </c>
      <c r="L17" s="94">
        <f t="shared" si="3"/>
        <v>0</v>
      </c>
      <c r="M17" s="43"/>
    </row>
    <row r="18" spans="1:12" s="17" customFormat="1" ht="15" customHeight="1">
      <c r="A18" s="92">
        <v>11</v>
      </c>
      <c r="B18" s="23" t="s">
        <v>17</v>
      </c>
      <c r="C18" s="23"/>
      <c r="D18" s="112">
        <f t="shared" si="1"/>
        <v>11470</v>
      </c>
      <c r="E18" s="356"/>
      <c r="F18" s="357"/>
      <c r="G18" s="358"/>
      <c r="H18" s="68">
        <f t="shared" si="2"/>
        <v>0</v>
      </c>
      <c r="I18" s="55">
        <v>11470</v>
      </c>
      <c r="J18" s="29"/>
      <c r="K18" s="30">
        <v>0</v>
      </c>
      <c r="L18" s="94">
        <f t="shared" si="3"/>
        <v>11470</v>
      </c>
    </row>
    <row r="19" spans="1:12" s="17" customFormat="1" ht="15" customHeight="1">
      <c r="A19" s="92">
        <v>12</v>
      </c>
      <c r="B19" s="23" t="s">
        <v>12</v>
      </c>
      <c r="C19" s="23"/>
      <c r="D19" s="112">
        <f t="shared" si="1"/>
        <v>818918</v>
      </c>
      <c r="E19" s="55"/>
      <c r="F19" s="29"/>
      <c r="G19" s="30"/>
      <c r="H19" s="68">
        <f t="shared" si="2"/>
        <v>0</v>
      </c>
      <c r="I19" s="55">
        <v>818918</v>
      </c>
      <c r="J19" s="29"/>
      <c r="K19" s="30"/>
      <c r="L19" s="94">
        <f t="shared" si="3"/>
        <v>818918</v>
      </c>
    </row>
    <row r="20" spans="1:12" s="17" customFormat="1" ht="15" customHeight="1" thickBot="1">
      <c r="A20" s="95">
        <v>13</v>
      </c>
      <c r="B20" s="96" t="s">
        <v>16</v>
      </c>
      <c r="C20" s="96"/>
      <c r="D20" s="113">
        <f t="shared" si="1"/>
        <v>0</v>
      </c>
      <c r="E20" s="97">
        <v>0</v>
      </c>
      <c r="F20" s="98">
        <v>0</v>
      </c>
      <c r="G20" s="99">
        <v>0</v>
      </c>
      <c r="H20" s="100">
        <f t="shared" si="2"/>
        <v>0</v>
      </c>
      <c r="I20" s="97">
        <v>0</v>
      </c>
      <c r="J20" s="98">
        <v>0</v>
      </c>
      <c r="K20" s="99">
        <v>0</v>
      </c>
      <c r="L20" s="101">
        <f t="shared" si="3"/>
        <v>0</v>
      </c>
    </row>
    <row r="21" spans="1:12" s="1" customFormat="1" ht="12.75">
      <c r="A21" s="24" t="s">
        <v>32</v>
      </c>
      <c r="B21" s="24" t="s">
        <v>31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s="1" customFormat="1" ht="12.75">
      <c r="A22" s="24" t="s">
        <v>15</v>
      </c>
      <c r="B22" s="24" t="s">
        <v>117</v>
      </c>
      <c r="C22" s="24"/>
      <c r="D22" s="24"/>
      <c r="E22" s="352">
        <f>E23+E24</f>
        <v>43081</v>
      </c>
      <c r="F22" s="24"/>
      <c r="G22" s="24"/>
      <c r="H22" s="24"/>
      <c r="I22" s="24"/>
      <c r="J22" s="24"/>
      <c r="K22" s="24"/>
      <c r="L22" s="24"/>
    </row>
    <row r="23" spans="1:12" s="1" customFormat="1" ht="12.75">
      <c r="A23" s="2"/>
      <c r="B23" s="2" t="s">
        <v>115</v>
      </c>
      <c r="C23" s="2"/>
      <c r="D23" s="176"/>
      <c r="E23" s="179"/>
      <c r="F23" s="24"/>
      <c r="G23" s="24"/>
      <c r="H23" s="24"/>
      <c r="I23" s="24"/>
      <c r="J23" s="24"/>
      <c r="K23" s="24"/>
      <c r="L23" s="24"/>
    </row>
    <row r="24" spans="1:12" s="1" customFormat="1" ht="12.75">
      <c r="A24" s="2"/>
      <c r="B24" s="2" t="s">
        <v>116</v>
      </c>
      <c r="C24" s="2"/>
      <c r="D24" s="175"/>
      <c r="E24" s="354">
        <v>43081</v>
      </c>
      <c r="F24" s="377"/>
      <c r="G24" s="24"/>
      <c r="H24" s="24"/>
      <c r="I24" s="24"/>
      <c r="J24" s="24"/>
      <c r="K24" s="24"/>
      <c r="L24" s="24"/>
    </row>
    <row r="25" spans="1:12" s="1" customFormat="1" ht="12.75">
      <c r="A25" s="24" t="s">
        <v>33</v>
      </c>
      <c r="B25" s="24"/>
      <c r="C25" s="24"/>
      <c r="D25" s="24"/>
      <c r="E25" s="2"/>
      <c r="F25" s="2"/>
      <c r="G25" s="2"/>
      <c r="H25" s="2"/>
      <c r="I25" s="2"/>
      <c r="J25" s="2"/>
      <c r="K25" s="2"/>
      <c r="L25" s="2"/>
    </row>
    <row r="26" spans="1:12" s="1" customFormat="1" ht="12.75">
      <c r="A26" s="24"/>
      <c r="B26" s="24"/>
      <c r="C26" s="24"/>
      <c r="D26" s="24"/>
      <c r="E26" s="2"/>
      <c r="F26" s="2"/>
      <c r="G26" s="2"/>
      <c r="H26" s="2"/>
      <c r="I26" s="2"/>
      <c r="J26" s="2"/>
      <c r="K26" s="2"/>
      <c r="L26" s="2"/>
    </row>
    <row r="27" spans="1:12" s="1" customFormat="1" ht="12.75" hidden="1">
      <c r="A27" s="360" t="s">
        <v>275</v>
      </c>
      <c r="B27" s="360"/>
      <c r="C27" s="24"/>
      <c r="D27" s="2" t="s">
        <v>274</v>
      </c>
      <c r="E27" s="2" t="s">
        <v>273</v>
      </c>
      <c r="F27" s="2" t="s">
        <v>272</v>
      </c>
      <c r="G27" s="2"/>
      <c r="H27" s="2"/>
      <c r="I27" s="2"/>
      <c r="J27" s="2"/>
      <c r="K27" s="2"/>
      <c r="L27" s="2"/>
    </row>
    <row r="28" spans="1:12" s="191" customFormat="1" ht="12" hidden="1">
      <c r="A28" s="183">
        <v>11</v>
      </c>
      <c r="B28" s="184" t="s">
        <v>108</v>
      </c>
      <c r="C28" s="184" t="s">
        <v>257</v>
      </c>
      <c r="D28" s="185">
        <v>160000</v>
      </c>
      <c r="E28" s="186">
        <v>60000</v>
      </c>
      <c r="F28" s="187">
        <f>0.15*E28</f>
        <v>9000</v>
      </c>
      <c r="G28" s="342"/>
      <c r="H28" s="189"/>
      <c r="I28" s="190"/>
      <c r="J28" s="187"/>
      <c r="K28" s="188"/>
      <c r="L28" s="189"/>
    </row>
    <row r="29" spans="1:12" s="191" customFormat="1" ht="12" hidden="1">
      <c r="A29" s="183"/>
      <c r="B29" s="184" t="s">
        <v>258</v>
      </c>
      <c r="C29" s="184" t="s">
        <v>278</v>
      </c>
      <c r="D29" s="185">
        <f>SUM(D30:D37)</f>
        <v>3000000</v>
      </c>
      <c r="E29" s="186">
        <f>SUM(E30:E37)</f>
        <v>110000</v>
      </c>
      <c r="F29" s="187">
        <f>SUM(F30:F37)</f>
        <v>0</v>
      </c>
      <c r="G29" s="342"/>
      <c r="H29" s="189"/>
      <c r="I29" s="190"/>
      <c r="J29" s="187"/>
      <c r="K29" s="188"/>
      <c r="L29" s="189"/>
    </row>
    <row r="30" spans="1:12" s="370" customFormat="1" ht="12" hidden="1">
      <c r="A30" s="361"/>
      <c r="B30" s="362"/>
      <c r="C30" s="362" t="s">
        <v>259</v>
      </c>
      <c r="D30" s="363">
        <v>1400000</v>
      </c>
      <c r="E30" s="364">
        <v>50000</v>
      </c>
      <c r="F30" s="365"/>
      <c r="G30" s="366"/>
      <c r="H30" s="367"/>
      <c r="I30" s="368"/>
      <c r="J30" s="365"/>
      <c r="K30" s="369"/>
      <c r="L30" s="367"/>
    </row>
    <row r="31" spans="1:12" s="370" customFormat="1" ht="12" hidden="1">
      <c r="A31" s="361"/>
      <c r="B31" s="362"/>
      <c r="C31" s="362" t="s">
        <v>260</v>
      </c>
      <c r="D31" s="363">
        <v>300000</v>
      </c>
      <c r="E31" s="364">
        <v>5000</v>
      </c>
      <c r="F31" s="365"/>
      <c r="G31" s="366"/>
      <c r="H31" s="367"/>
      <c r="I31" s="368"/>
      <c r="J31" s="365"/>
      <c r="K31" s="369"/>
      <c r="L31" s="367"/>
    </row>
    <row r="32" spans="1:12" s="370" customFormat="1" ht="12" hidden="1">
      <c r="A32" s="361"/>
      <c r="B32" s="362"/>
      <c r="C32" s="362" t="s">
        <v>276</v>
      </c>
      <c r="D32" s="363">
        <v>100000</v>
      </c>
      <c r="E32" s="364">
        <v>10000</v>
      </c>
      <c r="F32" s="365"/>
      <c r="G32" s="366"/>
      <c r="H32" s="367"/>
      <c r="I32" s="368"/>
      <c r="J32" s="365"/>
      <c r="K32" s="369"/>
      <c r="L32" s="367"/>
    </row>
    <row r="33" spans="1:12" s="370" customFormat="1" ht="12" hidden="1">
      <c r="A33" s="361"/>
      <c r="B33" s="362"/>
      <c r="C33" s="362" t="s">
        <v>277</v>
      </c>
      <c r="D33" s="363"/>
      <c r="E33" s="364"/>
      <c r="F33" s="365"/>
      <c r="G33" s="366"/>
      <c r="H33" s="367"/>
      <c r="I33" s="368"/>
      <c r="J33" s="365"/>
      <c r="K33" s="369"/>
      <c r="L33" s="367"/>
    </row>
    <row r="34" spans="1:12" s="370" customFormat="1" ht="12" hidden="1">
      <c r="A34" s="361"/>
      <c r="B34" s="362"/>
      <c r="C34" s="362" t="s">
        <v>261</v>
      </c>
      <c r="D34" s="363">
        <v>1200000</v>
      </c>
      <c r="E34" s="364">
        <v>45000</v>
      </c>
      <c r="F34" s="365"/>
      <c r="G34" s="366"/>
      <c r="H34" s="367"/>
      <c r="I34" s="368"/>
      <c r="J34" s="365"/>
      <c r="K34" s="369"/>
      <c r="L34" s="367"/>
    </row>
    <row r="35" spans="1:12" s="370" customFormat="1" ht="12" hidden="1">
      <c r="A35" s="361"/>
      <c r="B35" s="362"/>
      <c r="C35" s="362" t="s">
        <v>60</v>
      </c>
      <c r="D35" s="363"/>
      <c r="E35" s="364"/>
      <c r="F35" s="365"/>
      <c r="G35" s="366"/>
      <c r="H35" s="367"/>
      <c r="I35" s="368"/>
      <c r="J35" s="365"/>
      <c r="K35" s="369"/>
      <c r="L35" s="367"/>
    </row>
    <row r="36" spans="1:12" s="370" customFormat="1" ht="12" hidden="1">
      <c r="A36" s="361"/>
      <c r="B36" s="362"/>
      <c r="C36" s="362" t="s">
        <v>53</v>
      </c>
      <c r="D36" s="363"/>
      <c r="E36" s="364"/>
      <c r="F36" s="365"/>
      <c r="G36" s="366"/>
      <c r="H36" s="367"/>
      <c r="I36" s="368"/>
      <c r="J36" s="365"/>
      <c r="K36" s="369"/>
      <c r="L36" s="367"/>
    </row>
    <row r="37" spans="1:12" s="191" customFormat="1" ht="12" hidden="1">
      <c r="A37" s="183"/>
      <c r="B37" s="184"/>
      <c r="C37" s="184"/>
      <c r="D37" s="185"/>
      <c r="E37" s="186"/>
      <c r="F37" s="187"/>
      <c r="G37" s="342"/>
      <c r="H37" s="189"/>
      <c r="I37" s="190"/>
      <c r="J37" s="187"/>
      <c r="K37" s="188"/>
      <c r="L37" s="189"/>
    </row>
    <row r="38" spans="1:12" s="191" customFormat="1" ht="12" hidden="1">
      <c r="A38" s="335"/>
      <c r="B38" s="336" t="s">
        <v>21</v>
      </c>
      <c r="C38" s="336"/>
      <c r="D38" s="337">
        <f>SUM(D28:D29)</f>
        <v>3160000</v>
      </c>
      <c r="E38" s="338">
        <f>E28+E29</f>
        <v>170000</v>
      </c>
      <c r="F38" s="339">
        <f>F28+F29</f>
        <v>9000</v>
      </c>
      <c r="G38" s="340"/>
      <c r="H38" s="341"/>
      <c r="I38" s="338"/>
      <c r="J38" s="339"/>
      <c r="K38" s="340"/>
      <c r="L38" s="341"/>
    </row>
    <row r="39" spans="1:7" s="2" customFormat="1" ht="12" hidden="1">
      <c r="A39" s="24"/>
      <c r="B39" s="24"/>
      <c r="C39" s="24"/>
      <c r="D39" s="24"/>
      <c r="G39" s="118"/>
    </row>
    <row r="40" spans="2:12" s="2" customFormat="1" ht="12" hidden="1">
      <c r="B40" s="2" t="s">
        <v>107</v>
      </c>
      <c r="C40" s="2" t="s">
        <v>263</v>
      </c>
      <c r="D40" s="118">
        <v>69680</v>
      </c>
      <c r="H40" s="176">
        <f>D40-L40</f>
        <v>69680</v>
      </c>
      <c r="L40" s="118"/>
    </row>
    <row r="41" spans="3:12" s="2" customFormat="1" ht="12" hidden="1">
      <c r="C41" s="2" t="s">
        <v>254</v>
      </c>
      <c r="D41" s="118">
        <v>49937</v>
      </c>
      <c r="H41" s="176">
        <f>D41-L41</f>
        <v>49937</v>
      </c>
      <c r="L41" s="118"/>
    </row>
    <row r="42" spans="3:12" s="2" customFormat="1" ht="12" hidden="1">
      <c r="C42" s="2" t="s">
        <v>262</v>
      </c>
      <c r="D42" s="118">
        <v>772</v>
      </c>
      <c r="H42" s="176">
        <f>D42-L42</f>
        <v>772</v>
      </c>
      <c r="L42" s="118"/>
    </row>
    <row r="43" spans="3:12" s="343" customFormat="1" ht="12" hidden="1">
      <c r="C43" s="343" t="s">
        <v>255</v>
      </c>
      <c r="D43" s="344">
        <v>99000</v>
      </c>
      <c r="H43" s="344">
        <f>H15</f>
        <v>99000</v>
      </c>
      <c r="L43" s="344"/>
    </row>
    <row r="44" spans="3:12" s="2" customFormat="1" ht="12" hidden="1">
      <c r="C44" s="182" t="s">
        <v>256</v>
      </c>
      <c r="D44" s="181">
        <v>6383</v>
      </c>
      <c r="E44" s="182"/>
      <c r="F44" s="182"/>
      <c r="G44" s="182"/>
      <c r="H44" s="181">
        <v>15301</v>
      </c>
      <c r="I44" s="182"/>
      <c r="J44" s="182"/>
      <c r="K44" s="182"/>
      <c r="L44" s="181"/>
    </row>
    <row r="45" spans="3:12" s="2" customFormat="1" ht="12" hidden="1">
      <c r="C45" s="2" t="s">
        <v>21</v>
      </c>
      <c r="D45" s="118">
        <f>SUM(D40:D41)</f>
        <v>119617</v>
      </c>
      <c r="H45" s="118">
        <f>D45-L45</f>
        <v>119617</v>
      </c>
      <c r="L45" s="118">
        <f>L40</f>
        <v>0</v>
      </c>
    </row>
    <row r="46" spans="3:8" ht="12.75" hidden="1">
      <c r="C46" s="2" t="s">
        <v>264</v>
      </c>
      <c r="D46" s="118">
        <v>126683</v>
      </c>
      <c r="H46" s="176">
        <f>D46-L46</f>
        <v>126683</v>
      </c>
    </row>
    <row r="47" spans="3:8" ht="12.75" hidden="1">
      <c r="C47" s="2" t="s">
        <v>265</v>
      </c>
      <c r="D47" s="118">
        <v>43175</v>
      </c>
      <c r="E47" s="375" t="s">
        <v>283</v>
      </c>
      <c r="H47" s="176">
        <f>D47-L47</f>
        <v>43175</v>
      </c>
    </row>
    <row r="48" spans="3:14" s="378" customFormat="1" ht="12.75" hidden="1">
      <c r="C48" s="191" t="s">
        <v>285</v>
      </c>
      <c r="D48" s="379">
        <f>D46+D47</f>
        <v>169858</v>
      </c>
      <c r="E48" s="380"/>
      <c r="F48" s="381"/>
      <c r="G48" s="381"/>
      <c r="H48" s="382"/>
      <c r="I48" s="381"/>
      <c r="J48" s="381"/>
      <c r="K48" s="381"/>
      <c r="L48" s="381"/>
      <c r="M48" s="371"/>
      <c r="N48" s="372"/>
    </row>
    <row r="49" ht="12.75" hidden="1"/>
    <row r="50" spans="2:14" s="345" customFormat="1" ht="11.25" hidden="1">
      <c r="B50" s="345" t="s">
        <v>266</v>
      </c>
      <c r="D50" s="347">
        <v>99000</v>
      </c>
      <c r="G50" s="376" t="s">
        <v>284</v>
      </c>
      <c r="N50" s="346"/>
    </row>
    <row r="51" spans="3:14" s="345" customFormat="1" ht="11.25" hidden="1">
      <c r="C51" s="345" t="s">
        <v>267</v>
      </c>
      <c r="D51" s="347">
        <v>57000</v>
      </c>
      <c r="H51" s="345" t="s">
        <v>83</v>
      </c>
      <c r="I51" s="347">
        <v>20000</v>
      </c>
      <c r="N51" s="346"/>
    </row>
    <row r="52" spans="3:14" s="345" customFormat="1" ht="11.25" hidden="1">
      <c r="C52" s="345" t="s">
        <v>268</v>
      </c>
      <c r="D52" s="347">
        <v>20200</v>
      </c>
      <c r="I52" s="347"/>
      <c r="N52" s="346"/>
    </row>
    <row r="53" spans="3:14" s="345" customFormat="1" ht="11.25" hidden="1">
      <c r="C53" s="345" t="s">
        <v>269</v>
      </c>
      <c r="D53" s="347">
        <v>10291</v>
      </c>
      <c r="I53" s="347"/>
      <c r="N53" s="346"/>
    </row>
    <row r="54" spans="3:14" s="345" customFormat="1" ht="11.25" hidden="1">
      <c r="C54" s="345" t="s">
        <v>270</v>
      </c>
      <c r="D54" s="347">
        <v>1200</v>
      </c>
      <c r="I54" s="347"/>
      <c r="N54" s="346"/>
    </row>
    <row r="55" spans="3:14" s="345" customFormat="1" ht="11.25" hidden="1">
      <c r="C55" s="348"/>
      <c r="D55" s="349"/>
      <c r="H55" s="348"/>
      <c r="I55" s="349"/>
      <c r="N55" s="346"/>
    </row>
    <row r="56" spans="3:14" s="345" customFormat="1" ht="11.25" hidden="1">
      <c r="C56" s="345" t="s">
        <v>271</v>
      </c>
      <c r="D56" s="347">
        <f>SUM(D51:D55)</f>
        <v>88691</v>
      </c>
      <c r="H56" s="345" t="s">
        <v>271</v>
      </c>
      <c r="I56" s="347">
        <f>SUM(I51:I55)</f>
        <v>20000</v>
      </c>
      <c r="N56" s="346"/>
    </row>
    <row r="57" spans="3:9" ht="12.75" hidden="1">
      <c r="C57" s="345" t="s">
        <v>85</v>
      </c>
      <c r="D57" s="347">
        <f>D50-D56</f>
        <v>10309</v>
      </c>
      <c r="H57" s="345" t="s">
        <v>85</v>
      </c>
      <c r="I57" s="347">
        <f>D40-I56</f>
        <v>49680</v>
      </c>
    </row>
    <row r="58" ht="12.75" hidden="1"/>
    <row r="59" ht="12.75" hidden="1"/>
    <row r="60" spans="2:14" s="371" customFormat="1" ht="11.25" hidden="1">
      <c r="B60" s="371" t="s">
        <v>279</v>
      </c>
      <c r="N60" s="372"/>
    </row>
    <row r="61" spans="3:14" s="371" customFormat="1" ht="11.25" hidden="1">
      <c r="C61" s="371" t="s">
        <v>280</v>
      </c>
      <c r="D61" s="373">
        <v>400000</v>
      </c>
      <c r="E61" s="373">
        <v>300000</v>
      </c>
      <c r="N61" s="372"/>
    </row>
    <row r="62" spans="3:14" s="371" customFormat="1" ht="11.25" hidden="1">
      <c r="C62" s="371" t="s">
        <v>281</v>
      </c>
      <c r="D62" s="373">
        <f>D61*0.6</f>
        <v>240000</v>
      </c>
      <c r="E62" s="373">
        <f>E61*0.6</f>
        <v>180000</v>
      </c>
      <c r="N62" s="372"/>
    </row>
    <row r="63" spans="3:14" s="371" customFormat="1" ht="11.25" hidden="1">
      <c r="C63" s="371" t="s">
        <v>21</v>
      </c>
      <c r="D63" s="373">
        <f>SUM(D61:D62)</f>
        <v>640000</v>
      </c>
      <c r="E63" s="373">
        <f>SUM(E61:E62)</f>
        <v>480000</v>
      </c>
      <c r="N63" s="372"/>
    </row>
    <row r="64" spans="3:14" s="371" customFormat="1" ht="11.25" hidden="1">
      <c r="C64" s="372" t="s">
        <v>282</v>
      </c>
      <c r="D64" s="374">
        <f>D63/10</f>
        <v>64000</v>
      </c>
      <c r="E64" s="374">
        <f>E63/10</f>
        <v>48000</v>
      </c>
      <c r="N64" s="372"/>
    </row>
    <row r="65" s="371" customFormat="1" ht="11.25" hidden="1">
      <c r="N65" s="372"/>
    </row>
    <row r="66" s="371" customFormat="1" ht="11.25" hidden="1">
      <c r="N66" s="372"/>
    </row>
    <row r="67" s="371" customFormat="1" ht="11.25" hidden="1">
      <c r="N67" s="372"/>
    </row>
    <row r="68" s="371" customFormat="1" ht="11.25">
      <c r="N68" s="372"/>
    </row>
    <row r="69" s="371" customFormat="1" ht="11.25">
      <c r="N69" s="372"/>
    </row>
  </sheetData>
  <mergeCells count="4">
    <mergeCell ref="D3:L3"/>
    <mergeCell ref="B4:C5"/>
    <mergeCell ref="E4:H4"/>
    <mergeCell ref="I4:L4"/>
  </mergeCells>
  <printOptions horizontalCentered="1"/>
  <pageMargins left="0.4" right="0.31496062992125984" top="0.48" bottom="0.24" header="0.1968503937007874" footer="0.16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6"/>
  <dimension ref="A2:M25"/>
  <sheetViews>
    <sheetView workbookViewId="0" topLeftCell="A1">
      <selection activeCell="M1" sqref="M1:M16384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3" width="7.875" style="409" customWidth="1"/>
    <col min="14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6" t="s">
        <v>14</v>
      </c>
    </row>
    <row r="3" spans="1:13" s="1" customFormat="1" ht="15" customHeight="1">
      <c r="A3" s="75"/>
      <c r="B3" s="76"/>
      <c r="C3" s="102"/>
      <c r="D3" s="437" t="s">
        <v>24</v>
      </c>
      <c r="E3" s="438"/>
      <c r="F3" s="438"/>
      <c r="G3" s="438"/>
      <c r="H3" s="438"/>
      <c r="I3" s="438"/>
      <c r="J3" s="438"/>
      <c r="K3" s="438"/>
      <c r="L3" s="439"/>
      <c r="M3" s="410"/>
    </row>
    <row r="4" spans="1:13" s="1" customFormat="1" ht="12.75">
      <c r="A4" s="77"/>
      <c r="B4" s="440" t="s">
        <v>114</v>
      </c>
      <c r="C4" s="441"/>
      <c r="D4" s="103"/>
      <c r="E4" s="443" t="s">
        <v>22</v>
      </c>
      <c r="F4" s="444"/>
      <c r="G4" s="444"/>
      <c r="H4" s="445"/>
      <c r="I4" s="443" t="s">
        <v>23</v>
      </c>
      <c r="J4" s="444"/>
      <c r="K4" s="444"/>
      <c r="L4" s="446"/>
      <c r="M4" s="410"/>
    </row>
    <row r="5" spans="1:13" s="1" customFormat="1" ht="12.75">
      <c r="A5" s="77"/>
      <c r="B5" s="442"/>
      <c r="C5" s="441"/>
      <c r="D5" s="103" t="s">
        <v>0</v>
      </c>
      <c r="E5" s="3"/>
      <c r="F5" s="4" t="s">
        <v>1</v>
      </c>
      <c r="G5" s="5"/>
      <c r="H5" s="70" t="s">
        <v>21</v>
      </c>
      <c r="I5" s="3"/>
      <c r="J5" s="4" t="s">
        <v>1</v>
      </c>
      <c r="K5" s="5"/>
      <c r="L5" s="78" t="s">
        <v>21</v>
      </c>
      <c r="M5" s="410"/>
    </row>
    <row r="6" spans="1:13" s="14" customFormat="1" ht="12.75">
      <c r="A6" s="79"/>
      <c r="B6" s="69" t="s">
        <v>2</v>
      </c>
      <c r="C6" s="6" t="s">
        <v>48</v>
      </c>
      <c r="D6" s="104" t="s">
        <v>27</v>
      </c>
      <c r="E6" s="7" t="s">
        <v>3</v>
      </c>
      <c r="F6" s="8" t="s">
        <v>4</v>
      </c>
      <c r="G6" s="9" t="s">
        <v>5</v>
      </c>
      <c r="H6" s="61" t="s">
        <v>25</v>
      </c>
      <c r="I6" s="7" t="s">
        <v>3</v>
      </c>
      <c r="J6" s="8" t="s">
        <v>4</v>
      </c>
      <c r="K6" s="9" t="s">
        <v>5</v>
      </c>
      <c r="L6" s="80" t="s">
        <v>26</v>
      </c>
      <c r="M6" s="411"/>
    </row>
    <row r="7" spans="1:13" s="16" customFormat="1" ht="19.5" customHeight="1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  <c r="M7" s="412"/>
    </row>
    <row r="8" spans="1:13" s="17" customFormat="1" ht="15" customHeight="1">
      <c r="A8" s="83">
        <v>1</v>
      </c>
      <c r="B8" s="15" t="s">
        <v>29</v>
      </c>
      <c r="C8" s="15"/>
      <c r="D8" s="106">
        <f aca="true" t="shared" si="0" ref="D8:L8">SUM(D15:D20)+D9</f>
        <v>45685</v>
      </c>
      <c r="E8" s="72">
        <f t="shared" si="0"/>
        <v>1000</v>
      </c>
      <c r="F8" s="73">
        <f t="shared" si="0"/>
        <v>44685</v>
      </c>
      <c r="G8" s="74">
        <f t="shared" si="0"/>
        <v>0</v>
      </c>
      <c r="H8" s="71">
        <f t="shared" si="0"/>
        <v>45685</v>
      </c>
      <c r="I8" s="72">
        <f t="shared" si="0"/>
        <v>0</v>
      </c>
      <c r="J8" s="73">
        <f t="shared" si="0"/>
        <v>0</v>
      </c>
      <c r="K8" s="74">
        <f t="shared" si="0"/>
        <v>0</v>
      </c>
      <c r="L8" s="84">
        <f t="shared" si="0"/>
        <v>0</v>
      </c>
      <c r="M8" s="413"/>
    </row>
    <row r="9" spans="1:13" s="17" customFormat="1" ht="15" customHeight="1">
      <c r="A9" s="85">
        <v>2</v>
      </c>
      <c r="B9" s="22" t="s">
        <v>28</v>
      </c>
      <c r="C9" s="48"/>
      <c r="D9" s="107">
        <f aca="true" t="shared" si="1" ref="D9:D20">H9+L9</f>
        <v>32854</v>
      </c>
      <c r="E9" s="58">
        <f>'RMU-IO'!E10</f>
        <v>0</v>
      </c>
      <c r="F9" s="59">
        <f>SUM(F10:F14)</f>
        <v>32854</v>
      </c>
      <c r="G9" s="60">
        <f>SUM(G10:G14)</f>
        <v>0</v>
      </c>
      <c r="H9" s="63">
        <f aca="true" t="shared" si="2" ref="H9:H20">SUM(E9:G9)</f>
        <v>32854</v>
      </c>
      <c r="I9" s="58">
        <v>0</v>
      </c>
      <c r="J9" s="59">
        <f>SUM(J10:J14)</f>
        <v>0</v>
      </c>
      <c r="K9" s="60">
        <f>SUM(K10:K14)</f>
        <v>0</v>
      </c>
      <c r="L9" s="86">
        <f aca="true" t="shared" si="3" ref="L9:L20">SUM(I9:K9)</f>
        <v>0</v>
      </c>
      <c r="M9" s="413"/>
    </row>
    <row r="10" spans="1:13" s="20" customFormat="1" ht="15" customHeight="1">
      <c r="A10" s="87">
        <v>3</v>
      </c>
      <c r="B10" s="19"/>
      <c r="C10" s="18" t="s">
        <v>6</v>
      </c>
      <c r="D10" s="108">
        <f t="shared" si="1"/>
        <v>6606</v>
      </c>
      <c r="E10" s="51">
        <f>'RMU-IO'!E10+'RMU-ost'!E10</f>
        <v>0</v>
      </c>
      <c r="F10" s="25">
        <v>6606</v>
      </c>
      <c r="G10" s="26">
        <f>'RMU-IO'!G10+'RMU-ost'!G10</f>
        <v>0</v>
      </c>
      <c r="H10" s="64">
        <f t="shared" si="2"/>
        <v>6606</v>
      </c>
      <c r="I10" s="51">
        <f>'RMU-IO'!I10+'RMU-ost'!I10</f>
        <v>0</v>
      </c>
      <c r="J10" s="25">
        <f>'RMU-IO'!J10+'RMU-ost'!J10</f>
        <v>0</v>
      </c>
      <c r="K10" s="26">
        <f>'RMU-IO'!K10+'RMU-ost'!K10</f>
        <v>0</v>
      </c>
      <c r="L10" s="88">
        <f t="shared" si="3"/>
        <v>0</v>
      </c>
      <c r="M10" s="414">
        <v>6606</v>
      </c>
    </row>
    <row r="11" spans="1:13" s="20" customFormat="1" ht="15" customHeight="1">
      <c r="A11" s="87">
        <v>4</v>
      </c>
      <c r="B11" s="19"/>
      <c r="C11" s="18" t="s">
        <v>7</v>
      </c>
      <c r="D11" s="109">
        <f t="shared" si="1"/>
        <v>7995</v>
      </c>
      <c r="E11" s="51">
        <f>'RMU-IO'!E11+'RMU-ost'!E11</f>
        <v>0</v>
      </c>
      <c r="F11" s="25">
        <v>7995</v>
      </c>
      <c r="G11" s="26">
        <v>0</v>
      </c>
      <c r="H11" s="64">
        <f t="shared" si="2"/>
        <v>7995</v>
      </c>
      <c r="I11" s="51">
        <f>'RMU-IO'!I11+'RMU-ost'!I11</f>
        <v>0</v>
      </c>
      <c r="J11" s="25">
        <f>'RMU-IO'!J11+'RMU-ost'!J11</f>
        <v>0</v>
      </c>
      <c r="K11" s="26">
        <f>'RMU-IO'!K11+'RMU-ost'!K11</f>
        <v>0</v>
      </c>
      <c r="L11" s="88">
        <f t="shared" si="3"/>
        <v>0</v>
      </c>
      <c r="M11" s="414">
        <v>0</v>
      </c>
    </row>
    <row r="12" spans="1:13" s="20" customFormat="1" ht="15" customHeight="1">
      <c r="A12" s="87">
        <v>5</v>
      </c>
      <c r="B12" s="19"/>
      <c r="C12" s="18" t="s">
        <v>18</v>
      </c>
      <c r="D12" s="109">
        <f t="shared" si="1"/>
        <v>0</v>
      </c>
      <c r="E12" s="51">
        <f>'RMU-IO'!E12+'RMU-ost'!E12</f>
        <v>0</v>
      </c>
      <c r="F12" s="25"/>
      <c r="G12" s="26">
        <f>'RMU-IO'!G12+'RMU-ost'!G12</f>
        <v>0</v>
      </c>
      <c r="H12" s="64">
        <f t="shared" si="2"/>
        <v>0</v>
      </c>
      <c r="I12" s="51">
        <v>0</v>
      </c>
      <c r="J12" s="25">
        <v>0</v>
      </c>
      <c r="K12" s="26">
        <f>'RMU-IO'!K12+'RMU-ost'!K12</f>
        <v>0</v>
      </c>
      <c r="L12" s="88">
        <f t="shared" si="3"/>
        <v>0</v>
      </c>
      <c r="M12" s="414"/>
    </row>
    <row r="13" spans="1:13" s="20" customFormat="1" ht="15" customHeight="1">
      <c r="A13" s="87">
        <v>6</v>
      </c>
      <c r="B13" s="19"/>
      <c r="C13" s="18" t="s">
        <v>8</v>
      </c>
      <c r="D13" s="109">
        <f t="shared" si="1"/>
        <v>15430</v>
      </c>
      <c r="E13" s="52">
        <f>'RMU-IO'!E13+'RMU-ost'!E13</f>
        <v>0</v>
      </c>
      <c r="F13" s="49">
        <v>15430</v>
      </c>
      <c r="G13" s="50">
        <f>'RMU-IO'!G13+'RMU-ost'!G13</f>
        <v>0</v>
      </c>
      <c r="H13" s="65">
        <f t="shared" si="2"/>
        <v>15430</v>
      </c>
      <c r="I13" s="52">
        <f>'RMU-IO'!I13+'RMU-ost'!I13</f>
        <v>0</v>
      </c>
      <c r="J13" s="49">
        <f>'RMU-IO'!J13+'RMU-ost'!J13</f>
        <v>0</v>
      </c>
      <c r="K13" s="50">
        <f>'RMU-IO'!K13+'RMU-ost'!K13</f>
        <v>0</v>
      </c>
      <c r="L13" s="89">
        <f t="shared" si="3"/>
        <v>0</v>
      </c>
      <c r="M13" s="414">
        <v>15430</v>
      </c>
    </row>
    <row r="14" spans="1:13" s="20" customFormat="1" ht="15" customHeight="1">
      <c r="A14" s="90">
        <v>7</v>
      </c>
      <c r="B14" s="44"/>
      <c r="C14" s="45" t="s">
        <v>9</v>
      </c>
      <c r="D14" s="110">
        <f t="shared" si="1"/>
        <v>2823</v>
      </c>
      <c r="E14" s="53">
        <f>'RMU-IO'!E14+'RMU-ost'!E14</f>
        <v>0</v>
      </c>
      <c r="F14" s="46">
        <v>2823</v>
      </c>
      <c r="G14" s="47">
        <f>'RMU-IO'!G14+'RMU-ost'!G14</f>
        <v>0</v>
      </c>
      <c r="H14" s="66">
        <f t="shared" si="2"/>
        <v>2823</v>
      </c>
      <c r="I14" s="53">
        <f>'RMU-IO'!I14+'RMU-ost'!I14</f>
        <v>0</v>
      </c>
      <c r="J14" s="46">
        <f>'RMU-IO'!J14+'RMU-ost'!J14</f>
        <v>0</v>
      </c>
      <c r="K14" s="47">
        <f>'RMU-IO'!K14+'RMU-ost'!K14</f>
        <v>0</v>
      </c>
      <c r="L14" s="91">
        <f t="shared" si="3"/>
        <v>0</v>
      </c>
      <c r="M14" s="414"/>
    </row>
    <row r="15" spans="1:13" s="17" customFormat="1" ht="15" customHeight="1">
      <c r="A15" s="92">
        <v>8</v>
      </c>
      <c r="B15" s="21" t="s">
        <v>19</v>
      </c>
      <c r="C15" s="23"/>
      <c r="D15" s="111">
        <f t="shared" si="1"/>
        <v>0</v>
      </c>
      <c r="E15" s="54">
        <v>0</v>
      </c>
      <c r="F15" s="27">
        <v>0</v>
      </c>
      <c r="G15" s="28">
        <v>0</v>
      </c>
      <c r="H15" s="67">
        <f t="shared" si="2"/>
        <v>0</v>
      </c>
      <c r="I15" s="54">
        <v>0</v>
      </c>
      <c r="J15" s="27"/>
      <c r="K15" s="28">
        <f>'RMU-IO'!K15+'RMU-ost'!K15</f>
        <v>0</v>
      </c>
      <c r="L15" s="93">
        <f t="shared" si="3"/>
        <v>0</v>
      </c>
      <c r="M15" s="413"/>
    </row>
    <row r="16" spans="1:13" s="17" customFormat="1" ht="15" customHeight="1">
      <c r="A16" s="92">
        <v>9</v>
      </c>
      <c r="B16" s="21" t="s">
        <v>10</v>
      </c>
      <c r="C16" s="23"/>
      <c r="D16" s="111">
        <f t="shared" si="1"/>
        <v>0</v>
      </c>
      <c r="E16" s="54">
        <f>'RMU-IO'!E16+'RMU-ost'!E16</f>
        <v>0</v>
      </c>
      <c r="F16" s="27">
        <f>'RMU-IO'!F16+'RMU-ost'!F16</f>
        <v>0</v>
      </c>
      <c r="G16" s="28">
        <f>'RMU-IO'!G16+'RMU-ost'!G16</f>
        <v>0</v>
      </c>
      <c r="H16" s="67">
        <f t="shared" si="2"/>
        <v>0</v>
      </c>
      <c r="I16" s="54">
        <v>0</v>
      </c>
      <c r="J16" s="27">
        <f>'RMU-IO'!J16+'RMU-ost'!J16</f>
        <v>0</v>
      </c>
      <c r="K16" s="28">
        <f>'RMU-IO'!K16+'RMU-ost'!K16</f>
        <v>0</v>
      </c>
      <c r="L16" s="93">
        <f t="shared" si="3"/>
        <v>0</v>
      </c>
      <c r="M16" s="413"/>
    </row>
    <row r="17" spans="1:13" s="17" customFormat="1" ht="15" customHeight="1">
      <c r="A17" s="85">
        <v>10</v>
      </c>
      <c r="B17" s="22" t="s">
        <v>11</v>
      </c>
      <c r="C17" s="22"/>
      <c r="D17" s="111">
        <f t="shared" si="1"/>
        <v>0</v>
      </c>
      <c r="E17" s="55">
        <f>'RMU-IO'!E17+'RMU-ost'!E17</f>
        <v>0</v>
      </c>
      <c r="F17" s="29">
        <f>'RMU-IO'!F17+'RMU-ost'!F17</f>
        <v>0</v>
      </c>
      <c r="G17" s="30">
        <f>'RMU-IO'!G17+'RMU-ost'!G17</f>
        <v>0</v>
      </c>
      <c r="H17" s="68">
        <f t="shared" si="2"/>
        <v>0</v>
      </c>
      <c r="I17" s="55">
        <f>'RMU-IO'!I17+'RMU-ost'!I17</f>
        <v>0</v>
      </c>
      <c r="J17" s="29">
        <f>'RMU-IO'!J17+'RMU-ost'!J17</f>
        <v>0</v>
      </c>
      <c r="K17" s="30">
        <f>'RMU-IO'!K17+'RMU-ost'!K17</f>
        <v>0</v>
      </c>
      <c r="L17" s="94">
        <f t="shared" si="3"/>
        <v>0</v>
      </c>
      <c r="M17" s="413"/>
    </row>
    <row r="18" spans="1:13" s="17" customFormat="1" ht="15" customHeight="1">
      <c r="A18" s="92">
        <v>11</v>
      </c>
      <c r="B18" s="23" t="s">
        <v>17</v>
      </c>
      <c r="C18" s="23"/>
      <c r="D18" s="112">
        <f t="shared" si="1"/>
        <v>12831</v>
      </c>
      <c r="E18" s="55">
        <v>1000</v>
      </c>
      <c r="F18" s="29">
        <v>11831</v>
      </c>
      <c r="G18" s="30"/>
      <c r="H18" s="68">
        <f t="shared" si="2"/>
        <v>12831</v>
      </c>
      <c r="I18" s="55">
        <v>0</v>
      </c>
      <c r="J18" s="29">
        <v>0</v>
      </c>
      <c r="K18" s="30">
        <f>'RMU-IO'!K18+'RMU-ost'!K18</f>
        <v>0</v>
      </c>
      <c r="L18" s="94">
        <f t="shared" si="3"/>
        <v>0</v>
      </c>
      <c r="M18" s="413"/>
    </row>
    <row r="19" spans="1:13" s="17" customFormat="1" ht="15" customHeight="1">
      <c r="A19" s="92">
        <v>12</v>
      </c>
      <c r="B19" s="23" t="s">
        <v>12</v>
      </c>
      <c r="C19" s="23"/>
      <c r="D19" s="112">
        <f t="shared" si="1"/>
        <v>0</v>
      </c>
      <c r="E19" s="55">
        <f>'RMU-IO'!E19+'RMU-ost'!E19</f>
        <v>0</v>
      </c>
      <c r="F19" s="29">
        <f>'RMU-IO'!F19+'RMU-ost'!F19</f>
        <v>0</v>
      </c>
      <c r="G19" s="30">
        <f>'RMU-IO'!G19+'RMU-ost'!G19</f>
        <v>0</v>
      </c>
      <c r="H19" s="68">
        <f t="shared" si="2"/>
        <v>0</v>
      </c>
      <c r="I19" s="55">
        <v>0</v>
      </c>
      <c r="J19" s="29">
        <f>'RMU-IO'!J19+'RMU-ost'!J19</f>
        <v>0</v>
      </c>
      <c r="K19" s="30">
        <f>'RMU-IO'!K19+'RMU-ost'!K19</f>
        <v>0</v>
      </c>
      <c r="L19" s="94">
        <f t="shared" si="3"/>
        <v>0</v>
      </c>
      <c r="M19" s="413"/>
    </row>
    <row r="20" spans="1:13" s="17" customFormat="1" ht="15" customHeight="1" thickBot="1">
      <c r="A20" s="95">
        <v>13</v>
      </c>
      <c r="B20" s="96" t="s">
        <v>16</v>
      </c>
      <c r="C20" s="96"/>
      <c r="D20" s="113">
        <f t="shared" si="1"/>
        <v>0</v>
      </c>
      <c r="E20" s="97">
        <f>'RMU-IO'!E20+'RMU-ost'!E20</f>
        <v>0</v>
      </c>
      <c r="F20" s="98">
        <f>'RMU-IO'!F20+'RMU-ost'!F20</f>
        <v>0</v>
      </c>
      <c r="G20" s="99">
        <f>'RMU-IO'!G20+'RMU-ost'!G20</f>
        <v>0</v>
      </c>
      <c r="H20" s="100">
        <f t="shared" si="2"/>
        <v>0</v>
      </c>
      <c r="I20" s="97">
        <f>'RMU-IO'!I20+'RMU-ost'!I20</f>
        <v>0</v>
      </c>
      <c r="J20" s="98">
        <f>'RMU-IO'!J20+'RMU-ost'!J20</f>
        <v>0</v>
      </c>
      <c r="K20" s="99">
        <f>'RMU-IO'!K20+'RMU-ost'!K20</f>
        <v>0</v>
      </c>
      <c r="L20" s="101">
        <f t="shared" si="3"/>
        <v>0</v>
      </c>
      <c r="M20" s="413"/>
    </row>
    <row r="21" spans="1:13" s="114" customFormat="1" ht="15" customHeight="1">
      <c r="A21" s="24" t="s">
        <v>32</v>
      </c>
      <c r="B21" s="24" t="s">
        <v>31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415"/>
    </row>
    <row r="22" spans="1:13" s="114" customFormat="1" ht="15" customHeight="1">
      <c r="A22" s="24" t="s">
        <v>15</v>
      </c>
      <c r="B22" s="24" t="s">
        <v>117</v>
      </c>
      <c r="C22" s="24"/>
      <c r="D22" s="24"/>
      <c r="E22" s="179">
        <f>E23+E24</f>
        <v>12831</v>
      </c>
      <c r="F22" s="24"/>
      <c r="G22" s="24"/>
      <c r="H22" s="24"/>
      <c r="I22" s="24"/>
      <c r="J22" s="24"/>
      <c r="K22" s="24"/>
      <c r="L22" s="24"/>
      <c r="M22" s="415"/>
    </row>
    <row r="23" spans="2:13" s="2" customFormat="1" ht="12">
      <c r="B23" s="2" t="s">
        <v>115</v>
      </c>
      <c r="D23" s="118"/>
      <c r="E23" s="118">
        <v>3559</v>
      </c>
      <c r="M23" s="416"/>
    </row>
    <row r="24" spans="2:13" s="2" customFormat="1" ht="12">
      <c r="B24" s="2" t="s">
        <v>116</v>
      </c>
      <c r="D24" s="350"/>
      <c r="E24" s="174">
        <v>9272</v>
      </c>
      <c r="M24" s="416"/>
    </row>
    <row r="25" spans="1:13" s="24" customFormat="1" ht="12">
      <c r="A25" s="24" t="s">
        <v>33</v>
      </c>
      <c r="D25" s="179"/>
      <c r="M25" s="417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5"/>
  <dimension ref="A2:M25"/>
  <sheetViews>
    <sheetView workbookViewId="0" topLeftCell="A1">
      <selection activeCell="M1" sqref="M1:M16384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3" width="5.125" style="418" customWidth="1"/>
    <col min="14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6" t="s">
        <v>14</v>
      </c>
    </row>
    <row r="3" spans="1:13" s="1" customFormat="1" ht="15" customHeight="1">
      <c r="A3" s="75"/>
      <c r="B3" s="76"/>
      <c r="C3" s="102"/>
      <c r="D3" s="437" t="s">
        <v>24</v>
      </c>
      <c r="E3" s="438"/>
      <c r="F3" s="438"/>
      <c r="G3" s="438"/>
      <c r="H3" s="438"/>
      <c r="I3" s="438"/>
      <c r="J3" s="438"/>
      <c r="K3" s="438"/>
      <c r="L3" s="439"/>
      <c r="M3" s="419"/>
    </row>
    <row r="4" spans="1:13" s="1" customFormat="1" ht="12.75">
      <c r="A4" s="77"/>
      <c r="B4" s="440" t="s">
        <v>114</v>
      </c>
      <c r="C4" s="441"/>
      <c r="D4" s="103"/>
      <c r="E4" s="443" t="s">
        <v>22</v>
      </c>
      <c r="F4" s="444"/>
      <c r="G4" s="444"/>
      <c r="H4" s="445"/>
      <c r="I4" s="443" t="s">
        <v>23</v>
      </c>
      <c r="J4" s="444"/>
      <c r="K4" s="444"/>
      <c r="L4" s="446"/>
      <c r="M4" s="419"/>
    </row>
    <row r="5" spans="1:13" s="1" customFormat="1" ht="12.75">
      <c r="A5" s="77"/>
      <c r="B5" s="442"/>
      <c r="C5" s="441"/>
      <c r="D5" s="103" t="s">
        <v>0</v>
      </c>
      <c r="E5" s="3"/>
      <c r="F5" s="4" t="s">
        <v>1</v>
      </c>
      <c r="G5" s="5"/>
      <c r="H5" s="70" t="s">
        <v>21</v>
      </c>
      <c r="I5" s="3"/>
      <c r="J5" s="4" t="s">
        <v>1</v>
      </c>
      <c r="K5" s="5"/>
      <c r="L5" s="78" t="s">
        <v>21</v>
      </c>
      <c r="M5" s="419"/>
    </row>
    <row r="6" spans="1:13" s="14" customFormat="1" ht="12.75">
      <c r="A6" s="79"/>
      <c r="B6" s="69" t="s">
        <v>2</v>
      </c>
      <c r="C6" s="6" t="s">
        <v>47</v>
      </c>
      <c r="D6" s="104" t="s">
        <v>27</v>
      </c>
      <c r="E6" s="7" t="s">
        <v>3</v>
      </c>
      <c r="F6" s="8" t="s">
        <v>4</v>
      </c>
      <c r="G6" s="9" t="s">
        <v>5</v>
      </c>
      <c r="H6" s="61" t="s">
        <v>25</v>
      </c>
      <c r="I6" s="7" t="s">
        <v>3</v>
      </c>
      <c r="J6" s="8" t="s">
        <v>4</v>
      </c>
      <c r="K6" s="9" t="s">
        <v>5</v>
      </c>
      <c r="L6" s="80" t="s">
        <v>26</v>
      </c>
      <c r="M6" s="420"/>
    </row>
    <row r="7" spans="1:13" s="16" customFormat="1" ht="19.5" customHeight="1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  <c r="M7" s="421"/>
    </row>
    <row r="8" spans="1:13" s="17" customFormat="1" ht="15" customHeight="1">
      <c r="A8" s="83">
        <v>1</v>
      </c>
      <c r="B8" s="15" t="s">
        <v>29</v>
      </c>
      <c r="C8" s="15"/>
      <c r="D8" s="106">
        <f aca="true" t="shared" si="0" ref="D8:L8">SUM(D15:D20)+D9</f>
        <v>8123</v>
      </c>
      <c r="E8" s="72">
        <f t="shared" si="0"/>
        <v>4208</v>
      </c>
      <c r="F8" s="73">
        <f t="shared" si="0"/>
        <v>3465</v>
      </c>
      <c r="G8" s="74">
        <f t="shared" si="0"/>
        <v>450</v>
      </c>
      <c r="H8" s="71">
        <f t="shared" si="0"/>
        <v>8123</v>
      </c>
      <c r="I8" s="72">
        <f t="shared" si="0"/>
        <v>0</v>
      </c>
      <c r="J8" s="73">
        <f t="shared" si="0"/>
        <v>0</v>
      </c>
      <c r="K8" s="74">
        <f t="shared" si="0"/>
        <v>0</v>
      </c>
      <c r="L8" s="84">
        <f t="shared" si="0"/>
        <v>0</v>
      </c>
      <c r="M8" s="422"/>
    </row>
    <row r="9" spans="1:13" s="17" customFormat="1" ht="15" customHeight="1">
      <c r="A9" s="85">
        <v>2</v>
      </c>
      <c r="B9" s="22" t="s">
        <v>28</v>
      </c>
      <c r="C9" s="48"/>
      <c r="D9" s="107">
        <f aca="true" t="shared" si="1" ref="D9:D20">H9+L9</f>
        <v>65</v>
      </c>
      <c r="E9" s="58">
        <f>'RMU-IO'!E10</f>
        <v>0</v>
      </c>
      <c r="F9" s="59">
        <f>SUM(F10:F14)</f>
        <v>65</v>
      </c>
      <c r="G9" s="60">
        <f>SUM(G10:G14)</f>
        <v>0</v>
      </c>
      <c r="H9" s="63">
        <f aca="true" t="shared" si="2" ref="H9:H20">SUM(E9:G9)</f>
        <v>65</v>
      </c>
      <c r="I9" s="58">
        <v>0</v>
      </c>
      <c r="J9" s="59">
        <f>SUM(J10:J14)</f>
        <v>0</v>
      </c>
      <c r="K9" s="60">
        <f>SUM(K10:K14)</f>
        <v>0</v>
      </c>
      <c r="L9" s="86">
        <f aca="true" t="shared" si="3" ref="L9:L20">SUM(I9:K9)</f>
        <v>0</v>
      </c>
      <c r="M9" s="422"/>
    </row>
    <row r="10" spans="1:13" s="20" customFormat="1" ht="15" customHeight="1">
      <c r="A10" s="87">
        <v>3</v>
      </c>
      <c r="B10" s="19"/>
      <c r="C10" s="18" t="s">
        <v>6</v>
      </c>
      <c r="D10" s="108">
        <f t="shared" si="1"/>
        <v>0</v>
      </c>
      <c r="E10" s="51">
        <f>'RMU-IO'!E10+'RMU-ost'!E10</f>
        <v>0</v>
      </c>
      <c r="F10" s="25">
        <v>0</v>
      </c>
      <c r="G10" s="26">
        <f>'RMU-IO'!G10+'RMU-ost'!G10</f>
        <v>0</v>
      </c>
      <c r="H10" s="64">
        <f t="shared" si="2"/>
        <v>0</v>
      </c>
      <c r="I10" s="51">
        <f>'RMU-IO'!I10+'RMU-ost'!I10</f>
        <v>0</v>
      </c>
      <c r="J10" s="25">
        <f>'RMU-IO'!J10+'RMU-ost'!J10</f>
        <v>0</v>
      </c>
      <c r="K10" s="26">
        <f>'RMU-IO'!K10+'RMU-ost'!K10</f>
        <v>0</v>
      </c>
      <c r="L10" s="88">
        <f t="shared" si="3"/>
        <v>0</v>
      </c>
      <c r="M10" s="423"/>
    </row>
    <row r="11" spans="1:13" s="20" customFormat="1" ht="15" customHeight="1">
      <c r="A11" s="87">
        <v>4</v>
      </c>
      <c r="B11" s="19"/>
      <c r="C11" s="18" t="s">
        <v>7</v>
      </c>
      <c r="D11" s="109">
        <f t="shared" si="1"/>
        <v>0</v>
      </c>
      <c r="E11" s="51">
        <f>'RMU-IO'!E11+'RMU-ost'!E11</f>
        <v>0</v>
      </c>
      <c r="F11" s="25">
        <v>0</v>
      </c>
      <c r="G11" s="26">
        <v>0</v>
      </c>
      <c r="H11" s="64">
        <f t="shared" si="2"/>
        <v>0</v>
      </c>
      <c r="I11" s="51">
        <f>'RMU-IO'!I11+'RMU-ost'!I11</f>
        <v>0</v>
      </c>
      <c r="J11" s="25">
        <f>'RMU-IO'!J11+'RMU-ost'!J11</f>
        <v>0</v>
      </c>
      <c r="K11" s="26">
        <f>'RMU-IO'!K11+'RMU-ost'!K11</f>
        <v>0</v>
      </c>
      <c r="L11" s="88">
        <f t="shared" si="3"/>
        <v>0</v>
      </c>
      <c r="M11" s="423"/>
    </row>
    <row r="12" spans="1:13" s="20" customFormat="1" ht="15" customHeight="1">
      <c r="A12" s="87">
        <v>5</v>
      </c>
      <c r="B12" s="19"/>
      <c r="C12" s="18" t="s">
        <v>18</v>
      </c>
      <c r="D12" s="109">
        <f t="shared" si="1"/>
        <v>0</v>
      </c>
      <c r="E12" s="51">
        <f>'RMU-IO'!E12+'RMU-ost'!E12</f>
        <v>0</v>
      </c>
      <c r="F12" s="25">
        <f>'RMU-IO'!F12+'RMU-ost'!F12</f>
        <v>0</v>
      </c>
      <c r="G12" s="26">
        <f>'RMU-IO'!G12+'RMU-ost'!G12</f>
        <v>0</v>
      </c>
      <c r="H12" s="64">
        <f t="shared" si="2"/>
        <v>0</v>
      </c>
      <c r="I12" s="51">
        <v>0</v>
      </c>
      <c r="J12" s="25">
        <v>0</v>
      </c>
      <c r="K12" s="26">
        <f>'RMU-IO'!K12+'RMU-ost'!K12</f>
        <v>0</v>
      </c>
      <c r="L12" s="88">
        <f t="shared" si="3"/>
        <v>0</v>
      </c>
      <c r="M12" s="423"/>
    </row>
    <row r="13" spans="1:13" s="20" customFormat="1" ht="15" customHeight="1">
      <c r="A13" s="87">
        <v>6</v>
      </c>
      <c r="B13" s="19"/>
      <c r="C13" s="18" t="s">
        <v>8</v>
      </c>
      <c r="D13" s="109">
        <f t="shared" si="1"/>
        <v>165</v>
      </c>
      <c r="E13" s="52">
        <v>100</v>
      </c>
      <c r="F13" s="49">
        <v>65</v>
      </c>
      <c r="G13" s="50">
        <f>'RMU-IO'!G13+'RMU-ost'!G13</f>
        <v>0</v>
      </c>
      <c r="H13" s="65">
        <f t="shared" si="2"/>
        <v>165</v>
      </c>
      <c r="I13" s="52">
        <f>'RMU-IO'!I13+'RMU-ost'!I13</f>
        <v>0</v>
      </c>
      <c r="J13" s="49">
        <f>'RMU-IO'!J13+'RMU-ost'!J13</f>
        <v>0</v>
      </c>
      <c r="K13" s="50">
        <f>'RMU-IO'!K13+'RMU-ost'!K13</f>
        <v>0</v>
      </c>
      <c r="L13" s="89">
        <f t="shared" si="3"/>
        <v>0</v>
      </c>
      <c r="M13" s="423">
        <v>165</v>
      </c>
    </row>
    <row r="14" spans="1:13" s="20" customFormat="1" ht="15" customHeight="1">
      <c r="A14" s="90">
        <v>7</v>
      </c>
      <c r="B14" s="44"/>
      <c r="C14" s="45" t="s">
        <v>9</v>
      </c>
      <c r="D14" s="110">
        <f t="shared" si="1"/>
        <v>0</v>
      </c>
      <c r="E14" s="53">
        <f>'RMU-IO'!E14+'RMU-ost'!E14</f>
        <v>0</v>
      </c>
      <c r="F14" s="46">
        <f>'RMU-IO'!F14+'RMU-ost'!F14</f>
        <v>0</v>
      </c>
      <c r="G14" s="47">
        <f>'RMU-IO'!G14+'RMU-ost'!G14</f>
        <v>0</v>
      </c>
      <c r="H14" s="66">
        <f t="shared" si="2"/>
        <v>0</v>
      </c>
      <c r="I14" s="53">
        <f>'RMU-IO'!I14+'RMU-ost'!I14</f>
        <v>0</v>
      </c>
      <c r="J14" s="46">
        <f>'RMU-IO'!J14+'RMU-ost'!J14</f>
        <v>0</v>
      </c>
      <c r="K14" s="47">
        <f>'RMU-IO'!K14+'RMU-ost'!K14</f>
        <v>0</v>
      </c>
      <c r="L14" s="91">
        <f t="shared" si="3"/>
        <v>0</v>
      </c>
      <c r="M14" s="423"/>
    </row>
    <row r="15" spans="1:13" s="17" customFormat="1" ht="15" customHeight="1">
      <c r="A15" s="92">
        <v>8</v>
      </c>
      <c r="B15" s="21" t="s">
        <v>19</v>
      </c>
      <c r="C15" s="23"/>
      <c r="D15" s="111">
        <f t="shared" si="1"/>
        <v>0</v>
      </c>
      <c r="E15" s="54">
        <v>0</v>
      </c>
      <c r="F15" s="27">
        <v>0</v>
      </c>
      <c r="G15" s="28">
        <v>0</v>
      </c>
      <c r="H15" s="67">
        <f t="shared" si="2"/>
        <v>0</v>
      </c>
      <c r="I15" s="54">
        <v>0</v>
      </c>
      <c r="J15" s="27"/>
      <c r="K15" s="28">
        <f>'RMU-IO'!K15+'RMU-ost'!K15</f>
        <v>0</v>
      </c>
      <c r="L15" s="93">
        <f t="shared" si="3"/>
        <v>0</v>
      </c>
      <c r="M15" s="422"/>
    </row>
    <row r="16" spans="1:13" s="17" customFormat="1" ht="15" customHeight="1">
      <c r="A16" s="92">
        <v>9</v>
      </c>
      <c r="B16" s="21" t="s">
        <v>10</v>
      </c>
      <c r="C16" s="23"/>
      <c r="D16" s="111">
        <f t="shared" si="1"/>
        <v>0</v>
      </c>
      <c r="E16" s="54">
        <f>'RMU-IO'!E16+'RMU-ost'!E16</f>
        <v>0</v>
      </c>
      <c r="F16" s="27">
        <f>'RMU-IO'!F16+'RMU-ost'!F16</f>
        <v>0</v>
      </c>
      <c r="G16" s="28">
        <f>'RMU-IO'!G16+'RMU-ost'!G16</f>
        <v>0</v>
      </c>
      <c r="H16" s="67">
        <f t="shared" si="2"/>
        <v>0</v>
      </c>
      <c r="I16" s="54">
        <v>0</v>
      </c>
      <c r="J16" s="27">
        <f>'RMU-IO'!J16+'RMU-ost'!J16</f>
        <v>0</v>
      </c>
      <c r="K16" s="28">
        <f>'RMU-IO'!K16+'RMU-ost'!K16</f>
        <v>0</v>
      </c>
      <c r="L16" s="93">
        <f t="shared" si="3"/>
        <v>0</v>
      </c>
      <c r="M16" s="422"/>
    </row>
    <row r="17" spans="1:13" s="17" customFormat="1" ht="15" customHeight="1">
      <c r="A17" s="85">
        <v>10</v>
      </c>
      <c r="B17" s="22" t="s">
        <v>11</v>
      </c>
      <c r="C17" s="22"/>
      <c r="D17" s="111">
        <f t="shared" si="1"/>
        <v>0</v>
      </c>
      <c r="E17" s="55">
        <f>'RMU-IO'!E17+'RMU-ost'!E17</f>
        <v>0</v>
      </c>
      <c r="F17" s="29">
        <f>'RMU-IO'!F17+'RMU-ost'!F17</f>
        <v>0</v>
      </c>
      <c r="G17" s="30">
        <f>'RMU-IO'!G17+'RMU-ost'!G17</f>
        <v>0</v>
      </c>
      <c r="H17" s="68">
        <f t="shared" si="2"/>
        <v>0</v>
      </c>
      <c r="I17" s="55">
        <f>'RMU-IO'!I17+'RMU-ost'!I17</f>
        <v>0</v>
      </c>
      <c r="J17" s="29">
        <f>'RMU-IO'!J17+'RMU-ost'!J17</f>
        <v>0</v>
      </c>
      <c r="K17" s="30">
        <f>'RMU-IO'!K17+'RMU-ost'!K17</f>
        <v>0</v>
      </c>
      <c r="L17" s="94">
        <f t="shared" si="3"/>
        <v>0</v>
      </c>
      <c r="M17" s="422"/>
    </row>
    <row r="18" spans="1:13" s="17" customFormat="1" ht="15" customHeight="1">
      <c r="A18" s="92">
        <v>11</v>
      </c>
      <c r="B18" s="23" t="s">
        <v>17</v>
      </c>
      <c r="C18" s="23"/>
      <c r="D18" s="112">
        <f t="shared" si="1"/>
        <v>8058</v>
      </c>
      <c r="E18" s="55">
        <v>4208</v>
      </c>
      <c r="F18" s="29">
        <v>3400</v>
      </c>
      <c r="G18" s="30">
        <v>450</v>
      </c>
      <c r="H18" s="68">
        <f t="shared" si="2"/>
        <v>8058</v>
      </c>
      <c r="I18" s="55">
        <v>0</v>
      </c>
      <c r="J18" s="29">
        <v>0</v>
      </c>
      <c r="K18" s="30">
        <f>'RMU-IO'!K18+'RMU-ost'!K18</f>
        <v>0</v>
      </c>
      <c r="L18" s="94">
        <f t="shared" si="3"/>
        <v>0</v>
      </c>
      <c r="M18" s="422"/>
    </row>
    <row r="19" spans="1:13" s="17" customFormat="1" ht="15" customHeight="1">
      <c r="A19" s="92">
        <v>12</v>
      </c>
      <c r="B19" s="23" t="s">
        <v>12</v>
      </c>
      <c r="C19" s="23"/>
      <c r="D19" s="112">
        <f t="shared" si="1"/>
        <v>0</v>
      </c>
      <c r="E19" s="55">
        <f>'RMU-IO'!E19+'RMU-ost'!E19</f>
        <v>0</v>
      </c>
      <c r="F19" s="29">
        <f>'RMU-IO'!F19+'RMU-ost'!F19</f>
        <v>0</v>
      </c>
      <c r="G19" s="30">
        <f>'RMU-IO'!G19+'RMU-ost'!G19</f>
        <v>0</v>
      </c>
      <c r="H19" s="68">
        <f t="shared" si="2"/>
        <v>0</v>
      </c>
      <c r="I19" s="55">
        <v>0</v>
      </c>
      <c r="J19" s="29">
        <f>'RMU-IO'!J19+'RMU-ost'!J19</f>
        <v>0</v>
      </c>
      <c r="K19" s="30">
        <f>'RMU-IO'!K19+'RMU-ost'!K19</f>
        <v>0</v>
      </c>
      <c r="L19" s="94">
        <f t="shared" si="3"/>
        <v>0</v>
      </c>
      <c r="M19" s="422"/>
    </row>
    <row r="20" spans="1:13" s="17" customFormat="1" ht="15" customHeight="1" thickBot="1">
      <c r="A20" s="95">
        <v>13</v>
      </c>
      <c r="B20" s="96" t="s">
        <v>16</v>
      </c>
      <c r="C20" s="96"/>
      <c r="D20" s="113">
        <f t="shared" si="1"/>
        <v>0</v>
      </c>
      <c r="E20" s="97">
        <f>'RMU-IO'!E20+'RMU-ost'!E20</f>
        <v>0</v>
      </c>
      <c r="F20" s="98">
        <f>'RMU-IO'!F20+'RMU-ost'!F20</f>
        <v>0</v>
      </c>
      <c r="G20" s="99">
        <f>'RMU-IO'!G20+'RMU-ost'!G20</f>
        <v>0</v>
      </c>
      <c r="H20" s="100">
        <f t="shared" si="2"/>
        <v>0</v>
      </c>
      <c r="I20" s="97">
        <f>'RMU-IO'!I20+'RMU-ost'!I20</f>
        <v>0</v>
      </c>
      <c r="J20" s="98">
        <f>'RMU-IO'!J20+'RMU-ost'!J20</f>
        <v>0</v>
      </c>
      <c r="K20" s="99">
        <f>'RMU-IO'!K20+'RMU-ost'!K20</f>
        <v>0</v>
      </c>
      <c r="L20" s="101">
        <f t="shared" si="3"/>
        <v>0</v>
      </c>
      <c r="M20" s="422"/>
    </row>
    <row r="21" spans="1:13" s="114" customFormat="1" ht="15" customHeight="1">
      <c r="A21" s="24" t="s">
        <v>32</v>
      </c>
      <c r="B21" s="24" t="s">
        <v>31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422"/>
    </row>
    <row r="22" spans="1:13" s="114" customFormat="1" ht="15" customHeight="1">
      <c r="A22" s="24" t="s">
        <v>15</v>
      </c>
      <c r="B22" s="24" t="s">
        <v>117</v>
      </c>
      <c r="C22" s="24"/>
      <c r="D22" s="24"/>
      <c r="E22" s="179">
        <f>E23+E24</f>
        <v>10720</v>
      </c>
      <c r="F22" s="24"/>
      <c r="G22" s="24"/>
      <c r="H22" s="24"/>
      <c r="I22" s="24"/>
      <c r="J22" s="24"/>
      <c r="K22" s="24"/>
      <c r="L22" s="24"/>
      <c r="M22" s="422"/>
    </row>
    <row r="23" spans="2:13" s="2" customFormat="1" ht="12">
      <c r="B23" s="2" t="s">
        <v>115</v>
      </c>
      <c r="D23" s="118"/>
      <c r="E23" s="118">
        <v>8694</v>
      </c>
      <c r="M23" s="419"/>
    </row>
    <row r="24" spans="2:13" s="2" customFormat="1" ht="12">
      <c r="B24" s="2" t="s">
        <v>116</v>
      </c>
      <c r="D24" s="350"/>
      <c r="E24" s="174">
        <v>2026</v>
      </c>
      <c r="M24" s="419"/>
    </row>
    <row r="25" spans="1:13" s="24" customFormat="1" ht="12">
      <c r="A25" s="24" t="s">
        <v>33</v>
      </c>
      <c r="D25" s="179"/>
      <c r="M25" s="424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4"/>
  <dimension ref="A2:L25"/>
  <sheetViews>
    <sheetView workbookViewId="0" topLeftCell="A1">
      <selection activeCell="E18" sqref="E18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6" t="s">
        <v>14</v>
      </c>
    </row>
    <row r="3" spans="1:12" s="1" customFormat="1" ht="15" customHeight="1">
      <c r="A3" s="75"/>
      <c r="B3" s="76"/>
      <c r="C3" s="102"/>
      <c r="D3" s="437" t="s">
        <v>24</v>
      </c>
      <c r="E3" s="438"/>
      <c r="F3" s="438"/>
      <c r="G3" s="438"/>
      <c r="H3" s="438"/>
      <c r="I3" s="438"/>
      <c r="J3" s="438"/>
      <c r="K3" s="438"/>
      <c r="L3" s="439"/>
    </row>
    <row r="4" spans="1:12" s="1" customFormat="1" ht="12.75">
      <c r="A4" s="77"/>
      <c r="B4" s="440" t="s">
        <v>114</v>
      </c>
      <c r="C4" s="441"/>
      <c r="D4" s="103"/>
      <c r="E4" s="443" t="s">
        <v>22</v>
      </c>
      <c r="F4" s="444"/>
      <c r="G4" s="444"/>
      <c r="H4" s="445"/>
      <c r="I4" s="443" t="s">
        <v>23</v>
      </c>
      <c r="J4" s="444"/>
      <c r="K4" s="444"/>
      <c r="L4" s="446"/>
    </row>
    <row r="5" spans="1:12" s="1" customFormat="1" ht="12.75">
      <c r="A5" s="77"/>
      <c r="B5" s="442"/>
      <c r="C5" s="441"/>
      <c r="D5" s="103" t="s">
        <v>0</v>
      </c>
      <c r="E5" s="3"/>
      <c r="F5" s="4" t="s">
        <v>1</v>
      </c>
      <c r="G5" s="5"/>
      <c r="H5" s="70" t="s">
        <v>21</v>
      </c>
      <c r="I5" s="3"/>
      <c r="J5" s="4" t="s">
        <v>1</v>
      </c>
      <c r="K5" s="5"/>
      <c r="L5" s="78" t="s">
        <v>21</v>
      </c>
    </row>
    <row r="6" spans="1:12" s="14" customFormat="1" ht="12.75">
      <c r="A6" s="79"/>
      <c r="B6" s="69" t="s">
        <v>2</v>
      </c>
      <c r="C6" s="6" t="s">
        <v>46</v>
      </c>
      <c r="D6" s="104" t="s">
        <v>27</v>
      </c>
      <c r="E6" s="7" t="s">
        <v>3</v>
      </c>
      <c r="F6" s="8" t="s">
        <v>4</v>
      </c>
      <c r="G6" s="9" t="s">
        <v>5</v>
      </c>
      <c r="H6" s="61" t="s">
        <v>25</v>
      </c>
      <c r="I6" s="7" t="s">
        <v>3</v>
      </c>
      <c r="J6" s="8" t="s">
        <v>4</v>
      </c>
      <c r="K6" s="9" t="s">
        <v>5</v>
      </c>
      <c r="L6" s="80" t="s">
        <v>26</v>
      </c>
    </row>
    <row r="7" spans="1:12" s="16" customFormat="1" ht="19.5" customHeight="1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</row>
    <row r="8" spans="1:12" s="17" customFormat="1" ht="15" customHeight="1">
      <c r="A8" s="83">
        <v>1</v>
      </c>
      <c r="B8" s="15" t="s">
        <v>29</v>
      </c>
      <c r="C8" s="15"/>
      <c r="D8" s="106">
        <f aca="true" t="shared" si="0" ref="D8:L8">SUM(D15:D20)+D9</f>
        <v>3500</v>
      </c>
      <c r="E8" s="72">
        <f t="shared" si="0"/>
        <v>2000</v>
      </c>
      <c r="F8" s="73">
        <f t="shared" si="0"/>
        <v>1500</v>
      </c>
      <c r="G8" s="74">
        <f t="shared" si="0"/>
        <v>0</v>
      </c>
      <c r="H8" s="71">
        <f t="shared" si="0"/>
        <v>3500</v>
      </c>
      <c r="I8" s="72">
        <f t="shared" si="0"/>
        <v>0</v>
      </c>
      <c r="J8" s="73">
        <f t="shared" si="0"/>
        <v>0</v>
      </c>
      <c r="K8" s="74">
        <f t="shared" si="0"/>
        <v>0</v>
      </c>
      <c r="L8" s="84">
        <f t="shared" si="0"/>
        <v>0</v>
      </c>
    </row>
    <row r="9" spans="1:12" s="17" customFormat="1" ht="15" customHeight="1">
      <c r="A9" s="85">
        <v>2</v>
      </c>
      <c r="B9" s="22" t="s">
        <v>28</v>
      </c>
      <c r="C9" s="48"/>
      <c r="D9" s="107">
        <f aca="true" t="shared" si="1" ref="D9:D20">H9+L9</f>
        <v>0</v>
      </c>
      <c r="E9" s="58">
        <f>'RMU-IO'!E10</f>
        <v>0</v>
      </c>
      <c r="F9" s="59">
        <f>SUM(F10:F14)</f>
        <v>0</v>
      </c>
      <c r="G9" s="60">
        <f>SUM(G10:G14)</f>
        <v>0</v>
      </c>
      <c r="H9" s="63">
        <f aca="true" t="shared" si="2" ref="H9:H20">SUM(E9:G9)</f>
        <v>0</v>
      </c>
      <c r="I9" s="58">
        <v>0</v>
      </c>
      <c r="J9" s="59">
        <f>SUM(J10:J14)</f>
        <v>0</v>
      </c>
      <c r="K9" s="60">
        <f>SUM(K10:K14)</f>
        <v>0</v>
      </c>
      <c r="L9" s="86">
        <f aca="true" t="shared" si="3" ref="L9:L20">SUM(I9:K9)</f>
        <v>0</v>
      </c>
    </row>
    <row r="10" spans="1:12" s="20" customFormat="1" ht="15" customHeight="1">
      <c r="A10" s="87">
        <v>3</v>
      </c>
      <c r="B10" s="19"/>
      <c r="C10" s="18" t="s">
        <v>6</v>
      </c>
      <c r="D10" s="108">
        <f t="shared" si="1"/>
        <v>0</v>
      </c>
      <c r="E10" s="51">
        <f>'RMU-IO'!E10+'RMU-ost'!E10</f>
        <v>0</v>
      </c>
      <c r="F10" s="25">
        <v>0</v>
      </c>
      <c r="G10" s="26">
        <f>'RMU-IO'!G10+'RMU-ost'!G10</f>
        <v>0</v>
      </c>
      <c r="H10" s="64">
        <f t="shared" si="2"/>
        <v>0</v>
      </c>
      <c r="I10" s="51">
        <f>'RMU-IO'!I10+'RMU-ost'!I10</f>
        <v>0</v>
      </c>
      <c r="J10" s="25">
        <f>'RMU-IO'!J10+'RMU-ost'!J10</f>
        <v>0</v>
      </c>
      <c r="K10" s="26">
        <f>'RMU-IO'!K10+'RMU-ost'!K10</f>
        <v>0</v>
      </c>
      <c r="L10" s="88">
        <f t="shared" si="3"/>
        <v>0</v>
      </c>
    </row>
    <row r="11" spans="1:12" s="20" customFormat="1" ht="15" customHeight="1">
      <c r="A11" s="87">
        <v>4</v>
      </c>
      <c r="B11" s="19"/>
      <c r="C11" s="18" t="s">
        <v>7</v>
      </c>
      <c r="D11" s="109">
        <f t="shared" si="1"/>
        <v>0</v>
      </c>
      <c r="E11" s="51">
        <f>'RMU-IO'!E11+'RMU-ost'!E11</f>
        <v>0</v>
      </c>
      <c r="F11" s="25">
        <v>0</v>
      </c>
      <c r="G11" s="26">
        <v>0</v>
      </c>
      <c r="H11" s="64">
        <f t="shared" si="2"/>
        <v>0</v>
      </c>
      <c r="I11" s="51">
        <f>'RMU-IO'!I11+'RMU-ost'!I11</f>
        <v>0</v>
      </c>
      <c r="J11" s="25">
        <f>'RMU-IO'!J11+'RMU-ost'!J11</f>
        <v>0</v>
      </c>
      <c r="K11" s="26">
        <f>'RMU-IO'!K11+'RMU-ost'!K11</f>
        <v>0</v>
      </c>
      <c r="L11" s="88">
        <f t="shared" si="3"/>
        <v>0</v>
      </c>
    </row>
    <row r="12" spans="1:12" s="20" customFormat="1" ht="15" customHeight="1">
      <c r="A12" s="87">
        <v>5</v>
      </c>
      <c r="B12" s="19"/>
      <c r="C12" s="18" t="s">
        <v>18</v>
      </c>
      <c r="D12" s="109">
        <f t="shared" si="1"/>
        <v>0</v>
      </c>
      <c r="E12" s="51">
        <f>'RMU-IO'!E12+'RMU-ost'!E12</f>
        <v>0</v>
      </c>
      <c r="F12" s="25">
        <f>'RMU-IO'!F12+'RMU-ost'!F12</f>
        <v>0</v>
      </c>
      <c r="G12" s="26">
        <f>'RMU-IO'!G12+'RMU-ost'!G12</f>
        <v>0</v>
      </c>
      <c r="H12" s="64">
        <f t="shared" si="2"/>
        <v>0</v>
      </c>
      <c r="I12" s="51">
        <v>0</v>
      </c>
      <c r="J12" s="25">
        <v>0</v>
      </c>
      <c r="K12" s="26">
        <f>'RMU-IO'!K12+'RMU-ost'!K12</f>
        <v>0</v>
      </c>
      <c r="L12" s="88">
        <f t="shared" si="3"/>
        <v>0</v>
      </c>
    </row>
    <row r="13" spans="1:12" s="20" customFormat="1" ht="15" customHeight="1">
      <c r="A13" s="87">
        <v>6</v>
      </c>
      <c r="B13" s="19"/>
      <c r="C13" s="18" t="s">
        <v>8</v>
      </c>
      <c r="D13" s="109">
        <f t="shared" si="1"/>
        <v>0</v>
      </c>
      <c r="E13" s="52">
        <f>'RMU-IO'!E13+'RMU-ost'!E13</f>
        <v>0</v>
      </c>
      <c r="F13" s="49">
        <f>'RMU-IO'!F13+'RMU-ost'!F13</f>
        <v>0</v>
      </c>
      <c r="G13" s="50">
        <f>'RMU-IO'!G13+'RMU-ost'!G13</f>
        <v>0</v>
      </c>
      <c r="H13" s="65">
        <f t="shared" si="2"/>
        <v>0</v>
      </c>
      <c r="I13" s="52">
        <f>'RMU-IO'!I13+'RMU-ost'!I13</f>
        <v>0</v>
      </c>
      <c r="J13" s="49">
        <f>'RMU-IO'!J13+'RMU-ost'!J13</f>
        <v>0</v>
      </c>
      <c r="K13" s="50">
        <f>'RMU-IO'!K13+'RMU-ost'!K13</f>
        <v>0</v>
      </c>
      <c r="L13" s="89">
        <f t="shared" si="3"/>
        <v>0</v>
      </c>
    </row>
    <row r="14" spans="1:12" s="20" customFormat="1" ht="15" customHeight="1">
      <c r="A14" s="90">
        <v>7</v>
      </c>
      <c r="B14" s="44"/>
      <c r="C14" s="45" t="s">
        <v>9</v>
      </c>
      <c r="D14" s="110">
        <f t="shared" si="1"/>
        <v>0</v>
      </c>
      <c r="E14" s="53">
        <f>'RMU-IO'!E14+'RMU-ost'!E14</f>
        <v>0</v>
      </c>
      <c r="F14" s="46">
        <f>'RMU-IO'!F14+'RMU-ost'!F14</f>
        <v>0</v>
      </c>
      <c r="G14" s="47">
        <f>'RMU-IO'!G14+'RMU-ost'!G14</f>
        <v>0</v>
      </c>
      <c r="H14" s="66">
        <f t="shared" si="2"/>
        <v>0</v>
      </c>
      <c r="I14" s="53">
        <f>'RMU-IO'!I14+'RMU-ost'!I14</f>
        <v>0</v>
      </c>
      <c r="J14" s="46">
        <f>'RMU-IO'!J14+'RMU-ost'!J14</f>
        <v>0</v>
      </c>
      <c r="K14" s="47">
        <f>'RMU-IO'!K14+'RMU-ost'!K14</f>
        <v>0</v>
      </c>
      <c r="L14" s="91">
        <f t="shared" si="3"/>
        <v>0</v>
      </c>
    </row>
    <row r="15" spans="1:12" s="17" customFormat="1" ht="15" customHeight="1">
      <c r="A15" s="92">
        <v>8</v>
      </c>
      <c r="B15" s="21" t="s">
        <v>19</v>
      </c>
      <c r="C15" s="23"/>
      <c r="D15" s="111">
        <f t="shared" si="1"/>
        <v>0</v>
      </c>
      <c r="E15" s="54">
        <v>0</v>
      </c>
      <c r="F15" s="27">
        <v>0</v>
      </c>
      <c r="G15" s="28">
        <v>0</v>
      </c>
      <c r="H15" s="67">
        <f t="shared" si="2"/>
        <v>0</v>
      </c>
      <c r="I15" s="54">
        <v>0</v>
      </c>
      <c r="J15" s="27"/>
      <c r="K15" s="28">
        <f>'RMU-IO'!K15+'RMU-ost'!K15</f>
        <v>0</v>
      </c>
      <c r="L15" s="93">
        <f t="shared" si="3"/>
        <v>0</v>
      </c>
    </row>
    <row r="16" spans="1:12" s="17" customFormat="1" ht="15" customHeight="1">
      <c r="A16" s="92">
        <v>9</v>
      </c>
      <c r="B16" s="21" t="s">
        <v>10</v>
      </c>
      <c r="C16" s="23"/>
      <c r="D16" s="111">
        <f t="shared" si="1"/>
        <v>0</v>
      </c>
      <c r="E16" s="54">
        <f>'RMU-IO'!E16+'RMU-ost'!E16</f>
        <v>0</v>
      </c>
      <c r="F16" s="27">
        <f>'RMU-IO'!F16+'RMU-ost'!F16</f>
        <v>0</v>
      </c>
      <c r="G16" s="28">
        <f>'RMU-IO'!G16+'RMU-ost'!G16</f>
        <v>0</v>
      </c>
      <c r="H16" s="67">
        <f t="shared" si="2"/>
        <v>0</v>
      </c>
      <c r="I16" s="54">
        <v>0</v>
      </c>
      <c r="J16" s="27">
        <f>'RMU-IO'!J16+'RMU-ost'!J16</f>
        <v>0</v>
      </c>
      <c r="K16" s="28">
        <f>'RMU-IO'!K16+'RMU-ost'!K16</f>
        <v>0</v>
      </c>
      <c r="L16" s="93">
        <f t="shared" si="3"/>
        <v>0</v>
      </c>
    </row>
    <row r="17" spans="1:12" s="17" customFormat="1" ht="15" customHeight="1">
      <c r="A17" s="85">
        <v>10</v>
      </c>
      <c r="B17" s="22" t="s">
        <v>11</v>
      </c>
      <c r="C17" s="22"/>
      <c r="D17" s="111">
        <f t="shared" si="1"/>
        <v>0</v>
      </c>
      <c r="E17" s="55">
        <f>'RMU-IO'!E17+'RMU-ost'!E17</f>
        <v>0</v>
      </c>
      <c r="F17" s="29">
        <f>'RMU-IO'!F17+'RMU-ost'!F17</f>
        <v>0</v>
      </c>
      <c r="G17" s="30">
        <f>'RMU-IO'!G17+'RMU-ost'!G17</f>
        <v>0</v>
      </c>
      <c r="H17" s="68">
        <f t="shared" si="2"/>
        <v>0</v>
      </c>
      <c r="I17" s="55">
        <f>'RMU-IO'!I17+'RMU-ost'!I17</f>
        <v>0</v>
      </c>
      <c r="J17" s="29">
        <f>'RMU-IO'!J17+'RMU-ost'!J17</f>
        <v>0</v>
      </c>
      <c r="K17" s="30">
        <f>'RMU-IO'!K17+'RMU-ost'!K17</f>
        <v>0</v>
      </c>
      <c r="L17" s="94">
        <f t="shared" si="3"/>
        <v>0</v>
      </c>
    </row>
    <row r="18" spans="1:12" s="17" customFormat="1" ht="15" customHeight="1">
      <c r="A18" s="92">
        <v>11</v>
      </c>
      <c r="B18" s="23" t="s">
        <v>17</v>
      </c>
      <c r="C18" s="23"/>
      <c r="D18" s="112">
        <f t="shared" si="1"/>
        <v>3500</v>
      </c>
      <c r="E18" s="55">
        <v>2000</v>
      </c>
      <c r="F18" s="29">
        <v>1500</v>
      </c>
      <c r="G18" s="30"/>
      <c r="H18" s="68">
        <f t="shared" si="2"/>
        <v>3500</v>
      </c>
      <c r="I18" s="55">
        <v>0</v>
      </c>
      <c r="J18" s="29">
        <v>0</v>
      </c>
      <c r="K18" s="30">
        <f>'RMU-IO'!K18+'RMU-ost'!K18</f>
        <v>0</v>
      </c>
      <c r="L18" s="94">
        <f t="shared" si="3"/>
        <v>0</v>
      </c>
    </row>
    <row r="19" spans="1:12" s="17" customFormat="1" ht="15" customHeight="1">
      <c r="A19" s="92">
        <v>12</v>
      </c>
      <c r="B19" s="23" t="s">
        <v>12</v>
      </c>
      <c r="C19" s="23"/>
      <c r="D19" s="112">
        <f t="shared" si="1"/>
        <v>0</v>
      </c>
      <c r="E19" s="55">
        <f>'RMU-IO'!E19+'RMU-ost'!E19</f>
        <v>0</v>
      </c>
      <c r="F19" s="29">
        <f>'RMU-IO'!F19+'RMU-ost'!F19</f>
        <v>0</v>
      </c>
      <c r="G19" s="30">
        <f>'RMU-IO'!G19+'RMU-ost'!G19</f>
        <v>0</v>
      </c>
      <c r="H19" s="68">
        <f t="shared" si="2"/>
        <v>0</v>
      </c>
      <c r="I19" s="55">
        <v>0</v>
      </c>
      <c r="J19" s="29">
        <f>'RMU-IO'!J19+'RMU-ost'!J19</f>
        <v>0</v>
      </c>
      <c r="K19" s="30">
        <f>'RMU-IO'!K19+'RMU-ost'!K19</f>
        <v>0</v>
      </c>
      <c r="L19" s="94">
        <f t="shared" si="3"/>
        <v>0</v>
      </c>
    </row>
    <row r="20" spans="1:12" s="17" customFormat="1" ht="15" customHeight="1" thickBot="1">
      <c r="A20" s="95">
        <v>13</v>
      </c>
      <c r="B20" s="96" t="s">
        <v>16</v>
      </c>
      <c r="C20" s="96"/>
      <c r="D20" s="113">
        <f t="shared" si="1"/>
        <v>0</v>
      </c>
      <c r="E20" s="97">
        <f>'RMU-IO'!E20+'RMU-ost'!E20</f>
        <v>0</v>
      </c>
      <c r="F20" s="98">
        <f>'RMU-IO'!F20+'RMU-ost'!F20</f>
        <v>0</v>
      </c>
      <c r="G20" s="99">
        <f>'RMU-IO'!G20+'RMU-ost'!G20</f>
        <v>0</v>
      </c>
      <c r="H20" s="100">
        <f t="shared" si="2"/>
        <v>0</v>
      </c>
      <c r="I20" s="97">
        <f>'RMU-IO'!I20+'RMU-ost'!I20</f>
        <v>0</v>
      </c>
      <c r="J20" s="98">
        <f>'RMU-IO'!J20+'RMU-ost'!J20</f>
        <v>0</v>
      </c>
      <c r="K20" s="99">
        <f>'RMU-IO'!K20+'RMU-ost'!K20</f>
        <v>0</v>
      </c>
      <c r="L20" s="101">
        <f t="shared" si="3"/>
        <v>0</v>
      </c>
    </row>
    <row r="21" spans="1:12" s="114" customFormat="1" ht="15" customHeight="1">
      <c r="A21" s="24" t="s">
        <v>32</v>
      </c>
      <c r="B21" s="24" t="s">
        <v>31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s="114" customFormat="1" ht="15" customHeight="1">
      <c r="A22" s="24" t="s">
        <v>15</v>
      </c>
      <c r="B22" s="24" t="s">
        <v>117</v>
      </c>
      <c r="C22" s="24"/>
      <c r="D22" s="24"/>
      <c r="E22" s="179">
        <f>E23+E24</f>
        <v>13230</v>
      </c>
      <c r="F22" s="24"/>
      <c r="G22" s="24"/>
      <c r="H22" s="24"/>
      <c r="I22" s="24"/>
      <c r="J22" s="24"/>
      <c r="K22" s="24"/>
      <c r="L22" s="24"/>
    </row>
    <row r="23" spans="2:5" s="2" customFormat="1" ht="12">
      <c r="B23" s="2" t="s">
        <v>115</v>
      </c>
      <c r="D23" s="118"/>
      <c r="E23" s="118">
        <v>9735</v>
      </c>
    </row>
    <row r="24" spans="2:5" s="2" customFormat="1" ht="12">
      <c r="B24" s="2" t="s">
        <v>116</v>
      </c>
      <c r="D24" s="350"/>
      <c r="E24" s="174">
        <v>3495</v>
      </c>
    </row>
    <row r="25" s="24" customFormat="1" ht="12">
      <c r="A25" s="24" t="s">
        <v>33</v>
      </c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43"/>
  <dimension ref="A2:M25"/>
  <sheetViews>
    <sheetView workbookViewId="0" topLeftCell="A1">
      <selection activeCell="M1" sqref="M1:M16384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3" width="4.375" style="418" customWidth="1"/>
    <col min="14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6" t="s">
        <v>14</v>
      </c>
    </row>
    <row r="3" spans="1:13" s="1" customFormat="1" ht="15" customHeight="1">
      <c r="A3" s="75"/>
      <c r="B3" s="76"/>
      <c r="C3" s="102"/>
      <c r="D3" s="437" t="s">
        <v>24</v>
      </c>
      <c r="E3" s="438"/>
      <c r="F3" s="438"/>
      <c r="G3" s="438"/>
      <c r="H3" s="438"/>
      <c r="I3" s="438"/>
      <c r="J3" s="438"/>
      <c r="K3" s="438"/>
      <c r="L3" s="439"/>
      <c r="M3" s="425"/>
    </row>
    <row r="4" spans="1:13" s="1" customFormat="1" ht="12.75">
      <c r="A4" s="77"/>
      <c r="B4" s="440" t="s">
        <v>114</v>
      </c>
      <c r="C4" s="441"/>
      <c r="D4" s="103"/>
      <c r="E4" s="443" t="s">
        <v>22</v>
      </c>
      <c r="F4" s="444"/>
      <c r="G4" s="444"/>
      <c r="H4" s="445"/>
      <c r="I4" s="443" t="s">
        <v>23</v>
      </c>
      <c r="J4" s="444"/>
      <c r="K4" s="444"/>
      <c r="L4" s="446"/>
      <c r="M4" s="425"/>
    </row>
    <row r="5" spans="1:13" s="1" customFormat="1" ht="12.75">
      <c r="A5" s="77"/>
      <c r="B5" s="442"/>
      <c r="C5" s="441"/>
      <c r="D5" s="103" t="s">
        <v>0</v>
      </c>
      <c r="E5" s="3"/>
      <c r="F5" s="4" t="s">
        <v>1</v>
      </c>
      <c r="G5" s="5"/>
      <c r="H5" s="70" t="s">
        <v>21</v>
      </c>
      <c r="I5" s="3"/>
      <c r="J5" s="4" t="s">
        <v>1</v>
      </c>
      <c r="K5" s="5"/>
      <c r="L5" s="78" t="s">
        <v>21</v>
      </c>
      <c r="M5" s="425"/>
    </row>
    <row r="6" spans="1:13" s="14" customFormat="1" ht="12.75">
      <c r="A6" s="79"/>
      <c r="B6" s="69" t="s">
        <v>2</v>
      </c>
      <c r="C6" s="6" t="s">
        <v>45</v>
      </c>
      <c r="D6" s="104" t="s">
        <v>27</v>
      </c>
      <c r="E6" s="7" t="s">
        <v>3</v>
      </c>
      <c r="F6" s="8" t="s">
        <v>4</v>
      </c>
      <c r="G6" s="9" t="s">
        <v>5</v>
      </c>
      <c r="H6" s="61" t="s">
        <v>25</v>
      </c>
      <c r="I6" s="7" t="s">
        <v>3</v>
      </c>
      <c r="J6" s="8" t="s">
        <v>4</v>
      </c>
      <c r="K6" s="9" t="s">
        <v>5</v>
      </c>
      <c r="L6" s="80" t="s">
        <v>26</v>
      </c>
      <c r="M6" s="426"/>
    </row>
    <row r="7" spans="1:13" s="16" customFormat="1" ht="19.5" customHeight="1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  <c r="M7" s="427"/>
    </row>
    <row r="8" spans="1:13" s="17" customFormat="1" ht="15" customHeight="1">
      <c r="A8" s="83">
        <v>1</v>
      </c>
      <c r="B8" s="15" t="s">
        <v>29</v>
      </c>
      <c r="C8" s="15"/>
      <c r="D8" s="106">
        <f aca="true" t="shared" si="0" ref="D8:L8">SUM(D15:D20)+D9</f>
        <v>1320</v>
      </c>
      <c r="E8" s="72">
        <f t="shared" si="0"/>
        <v>900</v>
      </c>
      <c r="F8" s="73">
        <f t="shared" si="0"/>
        <v>420</v>
      </c>
      <c r="G8" s="74">
        <f t="shared" si="0"/>
        <v>0</v>
      </c>
      <c r="H8" s="71">
        <f t="shared" si="0"/>
        <v>1320</v>
      </c>
      <c r="I8" s="72">
        <f t="shared" si="0"/>
        <v>0</v>
      </c>
      <c r="J8" s="73">
        <f t="shared" si="0"/>
        <v>0</v>
      </c>
      <c r="K8" s="74">
        <f t="shared" si="0"/>
        <v>0</v>
      </c>
      <c r="L8" s="84">
        <f t="shared" si="0"/>
        <v>0</v>
      </c>
      <c r="M8" s="428"/>
    </row>
    <row r="9" spans="1:13" s="17" customFormat="1" ht="15" customHeight="1">
      <c r="A9" s="85">
        <v>2</v>
      </c>
      <c r="B9" s="22" t="s">
        <v>28</v>
      </c>
      <c r="C9" s="48"/>
      <c r="D9" s="107">
        <f aca="true" t="shared" si="1" ref="D9:D20">H9+L9</f>
        <v>120</v>
      </c>
      <c r="E9" s="58">
        <f>'RMU-IO'!E10</f>
        <v>0</v>
      </c>
      <c r="F9" s="59">
        <f>SUM(F10:F14)</f>
        <v>120</v>
      </c>
      <c r="G9" s="60">
        <f>SUM(G10:G14)</f>
        <v>0</v>
      </c>
      <c r="H9" s="63">
        <f aca="true" t="shared" si="2" ref="H9:H20">SUM(E9:G9)</f>
        <v>120</v>
      </c>
      <c r="I9" s="58">
        <v>0</v>
      </c>
      <c r="J9" s="59">
        <f>SUM(J10:J14)</f>
        <v>0</v>
      </c>
      <c r="K9" s="60">
        <f>SUM(K10:K14)</f>
        <v>0</v>
      </c>
      <c r="L9" s="86">
        <f aca="true" t="shared" si="3" ref="L9:L20">SUM(I9:K9)</f>
        <v>0</v>
      </c>
      <c r="M9" s="428"/>
    </row>
    <row r="10" spans="1:13" s="20" customFormat="1" ht="15" customHeight="1">
      <c r="A10" s="87">
        <v>3</v>
      </c>
      <c r="B10" s="19"/>
      <c r="C10" s="18" t="s">
        <v>6</v>
      </c>
      <c r="D10" s="108">
        <f t="shared" si="1"/>
        <v>0</v>
      </c>
      <c r="E10" s="51">
        <f>'RMU-IO'!E10+'RMU-ost'!E10</f>
        <v>0</v>
      </c>
      <c r="F10" s="25">
        <v>0</v>
      </c>
      <c r="G10" s="26">
        <f>'RMU-IO'!G10+'RMU-ost'!G10</f>
        <v>0</v>
      </c>
      <c r="H10" s="64">
        <f t="shared" si="2"/>
        <v>0</v>
      </c>
      <c r="I10" s="51">
        <f>'RMU-IO'!I10+'RMU-ost'!I10</f>
        <v>0</v>
      </c>
      <c r="J10" s="25">
        <f>'RMU-IO'!J10+'RMU-ost'!J10</f>
        <v>0</v>
      </c>
      <c r="K10" s="26">
        <f>'RMU-IO'!K10+'RMU-ost'!K10</f>
        <v>0</v>
      </c>
      <c r="L10" s="88">
        <f t="shared" si="3"/>
        <v>0</v>
      </c>
      <c r="M10" s="429"/>
    </row>
    <row r="11" spans="1:13" s="20" customFormat="1" ht="15" customHeight="1">
      <c r="A11" s="87">
        <v>4</v>
      </c>
      <c r="B11" s="19"/>
      <c r="C11" s="18" t="s">
        <v>7</v>
      </c>
      <c r="D11" s="109">
        <f t="shared" si="1"/>
        <v>0</v>
      </c>
      <c r="E11" s="51">
        <f>'RMU-IO'!E11+'RMU-ost'!E11</f>
        <v>0</v>
      </c>
      <c r="F11" s="25">
        <v>0</v>
      </c>
      <c r="G11" s="26">
        <v>0</v>
      </c>
      <c r="H11" s="64">
        <f t="shared" si="2"/>
        <v>0</v>
      </c>
      <c r="I11" s="51">
        <f>'RMU-IO'!I11+'RMU-ost'!I11</f>
        <v>0</v>
      </c>
      <c r="J11" s="25">
        <f>'RMU-IO'!J11+'RMU-ost'!J11</f>
        <v>0</v>
      </c>
      <c r="K11" s="26">
        <f>'RMU-IO'!K11+'RMU-ost'!K11</f>
        <v>0</v>
      </c>
      <c r="L11" s="88">
        <f t="shared" si="3"/>
        <v>0</v>
      </c>
      <c r="M11" s="429"/>
    </row>
    <row r="12" spans="1:13" s="20" customFormat="1" ht="15" customHeight="1">
      <c r="A12" s="87">
        <v>5</v>
      </c>
      <c r="B12" s="19"/>
      <c r="C12" s="18" t="s">
        <v>18</v>
      </c>
      <c r="D12" s="109">
        <f t="shared" si="1"/>
        <v>0</v>
      </c>
      <c r="E12" s="51">
        <f>'RMU-IO'!E12+'RMU-ost'!E12</f>
        <v>0</v>
      </c>
      <c r="F12" s="25">
        <f>'RMU-IO'!F12+'RMU-ost'!F12</f>
        <v>0</v>
      </c>
      <c r="G12" s="26">
        <f>'RMU-IO'!G12+'RMU-ost'!G12</f>
        <v>0</v>
      </c>
      <c r="H12" s="64">
        <f t="shared" si="2"/>
        <v>0</v>
      </c>
      <c r="I12" s="51">
        <v>0</v>
      </c>
      <c r="J12" s="25">
        <v>0</v>
      </c>
      <c r="K12" s="26">
        <f>'RMU-IO'!K12+'RMU-ost'!K12</f>
        <v>0</v>
      </c>
      <c r="L12" s="88">
        <f t="shared" si="3"/>
        <v>0</v>
      </c>
      <c r="M12" s="429"/>
    </row>
    <row r="13" spans="1:13" s="20" customFormat="1" ht="15" customHeight="1">
      <c r="A13" s="87">
        <v>6</v>
      </c>
      <c r="B13" s="19"/>
      <c r="C13" s="18" t="s">
        <v>8</v>
      </c>
      <c r="D13" s="109">
        <f t="shared" si="1"/>
        <v>120</v>
      </c>
      <c r="E13" s="52">
        <f>'RMU-IO'!E13+'RMU-ost'!E13</f>
        <v>0</v>
      </c>
      <c r="F13" s="49">
        <v>120</v>
      </c>
      <c r="G13" s="50">
        <f>'RMU-IO'!G13+'RMU-ost'!G13</f>
        <v>0</v>
      </c>
      <c r="H13" s="65">
        <f t="shared" si="2"/>
        <v>120</v>
      </c>
      <c r="I13" s="52">
        <f>'RMU-IO'!I13+'RMU-ost'!I13</f>
        <v>0</v>
      </c>
      <c r="J13" s="49">
        <f>'RMU-IO'!J13+'RMU-ost'!J13</f>
        <v>0</v>
      </c>
      <c r="K13" s="50">
        <f>'RMU-IO'!K13+'RMU-ost'!K13</f>
        <v>0</v>
      </c>
      <c r="L13" s="89">
        <f t="shared" si="3"/>
        <v>0</v>
      </c>
      <c r="M13" s="429">
        <v>120</v>
      </c>
    </row>
    <row r="14" spans="1:13" s="20" customFormat="1" ht="15" customHeight="1">
      <c r="A14" s="90">
        <v>7</v>
      </c>
      <c r="B14" s="44"/>
      <c r="C14" s="45" t="s">
        <v>9</v>
      </c>
      <c r="D14" s="110">
        <f t="shared" si="1"/>
        <v>0</v>
      </c>
      <c r="E14" s="53">
        <f>'RMU-IO'!E14+'RMU-ost'!E14</f>
        <v>0</v>
      </c>
      <c r="F14" s="46">
        <f>'RMU-IO'!F14+'RMU-ost'!F14</f>
        <v>0</v>
      </c>
      <c r="G14" s="47">
        <f>'RMU-IO'!G14+'RMU-ost'!G14</f>
        <v>0</v>
      </c>
      <c r="H14" s="66">
        <f t="shared" si="2"/>
        <v>0</v>
      </c>
      <c r="I14" s="53">
        <f>'RMU-IO'!I14+'RMU-ost'!I14</f>
        <v>0</v>
      </c>
      <c r="J14" s="46">
        <f>'RMU-IO'!J14+'RMU-ost'!J14</f>
        <v>0</v>
      </c>
      <c r="K14" s="47">
        <f>'RMU-IO'!K14+'RMU-ost'!K14</f>
        <v>0</v>
      </c>
      <c r="L14" s="91">
        <f t="shared" si="3"/>
        <v>0</v>
      </c>
      <c r="M14" s="429"/>
    </row>
    <row r="15" spans="1:13" s="17" customFormat="1" ht="15" customHeight="1">
      <c r="A15" s="92">
        <v>8</v>
      </c>
      <c r="B15" s="21" t="s">
        <v>19</v>
      </c>
      <c r="C15" s="23"/>
      <c r="D15" s="111">
        <f t="shared" si="1"/>
        <v>0</v>
      </c>
      <c r="E15" s="54">
        <v>0</v>
      </c>
      <c r="F15" s="27">
        <v>0</v>
      </c>
      <c r="G15" s="28">
        <v>0</v>
      </c>
      <c r="H15" s="67">
        <f t="shared" si="2"/>
        <v>0</v>
      </c>
      <c r="I15" s="54">
        <v>0</v>
      </c>
      <c r="J15" s="27"/>
      <c r="K15" s="28">
        <f>'RMU-IO'!K15+'RMU-ost'!K15</f>
        <v>0</v>
      </c>
      <c r="L15" s="93">
        <f t="shared" si="3"/>
        <v>0</v>
      </c>
      <c r="M15" s="428"/>
    </row>
    <row r="16" spans="1:13" s="17" customFormat="1" ht="15" customHeight="1">
      <c r="A16" s="92">
        <v>9</v>
      </c>
      <c r="B16" s="21" t="s">
        <v>10</v>
      </c>
      <c r="C16" s="23"/>
      <c r="D16" s="111">
        <f t="shared" si="1"/>
        <v>0</v>
      </c>
      <c r="E16" s="54">
        <f>'RMU-IO'!E16+'RMU-ost'!E16</f>
        <v>0</v>
      </c>
      <c r="F16" s="27">
        <f>'RMU-IO'!F16+'RMU-ost'!F16</f>
        <v>0</v>
      </c>
      <c r="G16" s="28">
        <f>'RMU-IO'!G16+'RMU-ost'!G16</f>
        <v>0</v>
      </c>
      <c r="H16" s="67">
        <f t="shared" si="2"/>
        <v>0</v>
      </c>
      <c r="I16" s="54">
        <v>0</v>
      </c>
      <c r="J16" s="27">
        <f>'RMU-IO'!J16+'RMU-ost'!J16</f>
        <v>0</v>
      </c>
      <c r="K16" s="28">
        <f>'RMU-IO'!K16+'RMU-ost'!K16</f>
        <v>0</v>
      </c>
      <c r="L16" s="93">
        <f t="shared" si="3"/>
        <v>0</v>
      </c>
      <c r="M16" s="428"/>
    </row>
    <row r="17" spans="1:13" s="17" customFormat="1" ht="15" customHeight="1">
      <c r="A17" s="85">
        <v>10</v>
      </c>
      <c r="B17" s="22" t="s">
        <v>11</v>
      </c>
      <c r="C17" s="22"/>
      <c r="D17" s="111">
        <f t="shared" si="1"/>
        <v>0</v>
      </c>
      <c r="E17" s="55">
        <f>'RMU-IO'!E17+'RMU-ost'!E17</f>
        <v>0</v>
      </c>
      <c r="F17" s="29">
        <f>'RMU-IO'!F17+'RMU-ost'!F17</f>
        <v>0</v>
      </c>
      <c r="G17" s="30">
        <f>'RMU-IO'!G17+'RMU-ost'!G17</f>
        <v>0</v>
      </c>
      <c r="H17" s="68">
        <f t="shared" si="2"/>
        <v>0</v>
      </c>
      <c r="I17" s="55">
        <f>'RMU-IO'!I17+'RMU-ost'!I17</f>
        <v>0</v>
      </c>
      <c r="J17" s="29">
        <f>'RMU-IO'!J17+'RMU-ost'!J17</f>
        <v>0</v>
      </c>
      <c r="K17" s="30">
        <f>'RMU-IO'!K17+'RMU-ost'!K17</f>
        <v>0</v>
      </c>
      <c r="L17" s="94">
        <f t="shared" si="3"/>
        <v>0</v>
      </c>
      <c r="M17" s="428"/>
    </row>
    <row r="18" spans="1:13" s="17" customFormat="1" ht="15" customHeight="1">
      <c r="A18" s="92">
        <v>11</v>
      </c>
      <c r="B18" s="23" t="s">
        <v>17</v>
      </c>
      <c r="C18" s="23"/>
      <c r="D18" s="112">
        <f t="shared" si="1"/>
        <v>1200</v>
      </c>
      <c r="E18" s="55">
        <v>900</v>
      </c>
      <c r="F18" s="29">
        <v>300</v>
      </c>
      <c r="G18" s="30"/>
      <c r="H18" s="68">
        <f t="shared" si="2"/>
        <v>1200</v>
      </c>
      <c r="I18" s="55">
        <v>0</v>
      </c>
      <c r="J18" s="29">
        <v>0</v>
      </c>
      <c r="K18" s="30">
        <f>'RMU-IO'!K18+'RMU-ost'!K18</f>
        <v>0</v>
      </c>
      <c r="L18" s="94">
        <f t="shared" si="3"/>
        <v>0</v>
      </c>
      <c r="M18" s="428"/>
    </row>
    <row r="19" spans="1:13" s="17" customFormat="1" ht="15" customHeight="1">
      <c r="A19" s="92">
        <v>12</v>
      </c>
      <c r="B19" s="23" t="s">
        <v>12</v>
      </c>
      <c r="C19" s="23"/>
      <c r="D19" s="112">
        <f t="shared" si="1"/>
        <v>0</v>
      </c>
      <c r="E19" s="55">
        <f>'RMU-IO'!E19+'RMU-ost'!E19</f>
        <v>0</v>
      </c>
      <c r="F19" s="29">
        <f>'RMU-IO'!F19+'RMU-ost'!F19</f>
        <v>0</v>
      </c>
      <c r="G19" s="30">
        <f>'RMU-IO'!G19+'RMU-ost'!G19</f>
        <v>0</v>
      </c>
      <c r="H19" s="68">
        <f t="shared" si="2"/>
        <v>0</v>
      </c>
      <c r="I19" s="55">
        <v>0</v>
      </c>
      <c r="J19" s="29">
        <f>'RMU-IO'!J19+'RMU-ost'!J19</f>
        <v>0</v>
      </c>
      <c r="K19" s="30">
        <f>'RMU-IO'!K19+'RMU-ost'!K19</f>
        <v>0</v>
      </c>
      <c r="L19" s="94">
        <f t="shared" si="3"/>
        <v>0</v>
      </c>
      <c r="M19" s="428"/>
    </row>
    <row r="20" spans="1:13" s="17" customFormat="1" ht="15" customHeight="1" thickBot="1">
      <c r="A20" s="95">
        <v>13</v>
      </c>
      <c r="B20" s="96" t="s">
        <v>16</v>
      </c>
      <c r="C20" s="96"/>
      <c r="D20" s="113">
        <f t="shared" si="1"/>
        <v>0</v>
      </c>
      <c r="E20" s="97">
        <f>'RMU-IO'!E20+'RMU-ost'!E20</f>
        <v>0</v>
      </c>
      <c r="F20" s="98">
        <f>'RMU-IO'!F20+'RMU-ost'!F20</f>
        <v>0</v>
      </c>
      <c r="G20" s="99">
        <f>'RMU-IO'!G20+'RMU-ost'!G20</f>
        <v>0</v>
      </c>
      <c r="H20" s="100">
        <f t="shared" si="2"/>
        <v>0</v>
      </c>
      <c r="I20" s="97">
        <f>'RMU-IO'!I20+'RMU-ost'!I20</f>
        <v>0</v>
      </c>
      <c r="J20" s="98">
        <f>'RMU-IO'!J20+'RMU-ost'!J20</f>
        <v>0</v>
      </c>
      <c r="K20" s="99">
        <f>'RMU-IO'!K20+'RMU-ost'!K20</f>
        <v>0</v>
      </c>
      <c r="L20" s="101">
        <f t="shared" si="3"/>
        <v>0</v>
      </c>
      <c r="M20" s="428"/>
    </row>
    <row r="21" spans="1:13" s="114" customFormat="1" ht="15" customHeight="1">
      <c r="A21" s="24" t="s">
        <v>32</v>
      </c>
      <c r="B21" s="24" t="s">
        <v>31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430"/>
    </row>
    <row r="22" spans="1:13" s="114" customFormat="1" ht="15" customHeight="1">
      <c r="A22" s="24" t="s">
        <v>15</v>
      </c>
      <c r="B22" s="24" t="s">
        <v>117</v>
      </c>
      <c r="C22" s="24"/>
      <c r="D22" s="24"/>
      <c r="E22" s="179">
        <f>E23+E24</f>
        <v>10628</v>
      </c>
      <c r="F22" s="24"/>
      <c r="G22" s="24"/>
      <c r="H22" s="24"/>
      <c r="I22" s="24"/>
      <c r="J22" s="24"/>
      <c r="K22" s="24"/>
      <c r="L22" s="24"/>
      <c r="M22" s="430"/>
    </row>
    <row r="23" spans="2:13" s="2" customFormat="1" ht="12">
      <c r="B23" s="2" t="s">
        <v>115</v>
      </c>
      <c r="D23" s="118"/>
      <c r="E23" s="118">
        <v>5314</v>
      </c>
      <c r="M23" s="431"/>
    </row>
    <row r="24" spans="2:13" s="2" customFormat="1" ht="12">
      <c r="B24" s="2" t="s">
        <v>116</v>
      </c>
      <c r="D24" s="350"/>
      <c r="E24" s="174">
        <v>5314</v>
      </c>
      <c r="M24" s="431"/>
    </row>
    <row r="25" spans="1:13" s="24" customFormat="1" ht="12">
      <c r="A25" s="24" t="s">
        <v>33</v>
      </c>
      <c r="M25" s="432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Kovarova</dc:creator>
  <cp:keywords/>
  <dc:description/>
  <cp:lastModifiedBy>Foukalova</cp:lastModifiedBy>
  <cp:lastPrinted>2009-03-14T17:08:53Z</cp:lastPrinted>
  <dcterms:created xsi:type="dcterms:W3CDTF">2005-03-04T12:19:32Z</dcterms:created>
  <dcterms:modified xsi:type="dcterms:W3CDTF">2009-04-17T13:18:26Z</dcterms:modified>
  <cp:category/>
  <cp:version/>
  <cp:contentType/>
  <cp:contentStatus/>
</cp:coreProperties>
</file>