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X:\OEF-FINANCOVANI\ROZPOCTY\ROZPOCET_MU\2020\04_Schváleno AS\Ke zveřejnění\Rozpočet 2020\"/>
    </mc:Choice>
  </mc:AlternateContent>
  <bookViews>
    <workbookView xWindow="0" yWindow="0" windowWidth="19200" windowHeight="11610" tabRatio="882"/>
  </bookViews>
  <sheets>
    <sheet name="titl" sheetId="9" r:id="rId1"/>
    <sheet name="Celkem" sheetId="55" r:id="rId2"/>
    <sheet name="Fakulty" sheetId="54" r:id="rId3"/>
    <sheet name="Součásti" sheetId="16" r:id="rId4"/>
    <sheet name="LF" sheetId="20" r:id="rId5"/>
    <sheet name="FF" sheetId="21" r:id="rId6"/>
    <sheet name="PrF" sheetId="22" r:id="rId7"/>
    <sheet name="FSS" sheetId="23" r:id="rId8"/>
    <sheet name="PřF" sheetId="24" r:id="rId9"/>
    <sheet name="FI" sheetId="56" r:id="rId10"/>
    <sheet name="PdF" sheetId="25" r:id="rId11"/>
    <sheet name="FSpS" sheetId="26" r:id="rId12"/>
    <sheet name="ESF" sheetId="53" r:id="rId13"/>
    <sheet name="Ceitec " sheetId="5" r:id="rId14"/>
    <sheet name="Ceitec CŘS" sheetId="6" r:id="rId15"/>
    <sheet name="SKM" sheetId="1" r:id="rId16"/>
    <sheet name="SUKB" sheetId="7" r:id="rId17"/>
    <sheet name="UCT" sheetId="8" r:id="rId18"/>
    <sheet name="SPSSN" sheetId="17" r:id="rId19"/>
    <sheet name="CTT" sheetId="11" r:id="rId20"/>
    <sheet name="ÚVT" sheetId="12" r:id="rId21"/>
    <sheet name="CJV" sheetId="14" r:id="rId22"/>
    <sheet name="CZS" sheetId="13" r:id="rId23"/>
    <sheet name="RMU" sheetId="15" r:id="rId24"/>
  </sheets>
  <externalReferences>
    <externalReference r:id="rId25"/>
    <externalReference r:id="rId26"/>
  </externalReferences>
  <definedNames>
    <definedName name="a">#REF!</definedName>
    <definedName name="aa">#REF!</definedName>
    <definedName name="bbb">#REF!</definedName>
    <definedName name="bcd">#REF!</definedName>
    <definedName name="bla" localSheetId="13">#REF!</definedName>
    <definedName name="bla" localSheetId="14">#REF!</definedName>
    <definedName name="bla" localSheetId="1">#REF!</definedName>
    <definedName name="bla" localSheetId="21">#REF!</definedName>
    <definedName name="bla" localSheetId="19">#REF!</definedName>
    <definedName name="bla" localSheetId="22">#REF!</definedName>
    <definedName name="bla" localSheetId="12">#REF!</definedName>
    <definedName name="bla" localSheetId="2">#REF!</definedName>
    <definedName name="bla" localSheetId="5">#REF!</definedName>
    <definedName name="bla" localSheetId="9">#REF!</definedName>
    <definedName name="bla" localSheetId="11">#REF!</definedName>
    <definedName name="bla" localSheetId="7">#REF!</definedName>
    <definedName name="bla" localSheetId="4">#REF!</definedName>
    <definedName name="bla" localSheetId="10">#REF!</definedName>
    <definedName name="bla" localSheetId="6">#REF!</definedName>
    <definedName name="bla" localSheetId="8">#REF!</definedName>
    <definedName name="bla" localSheetId="23">#REF!</definedName>
    <definedName name="bla" localSheetId="15">#REF!</definedName>
    <definedName name="bla" localSheetId="3">#REF!</definedName>
    <definedName name="bla" localSheetId="18">#REF!</definedName>
    <definedName name="bla" localSheetId="16">#REF!</definedName>
    <definedName name="bla" localSheetId="0">#REF!</definedName>
    <definedName name="bla" localSheetId="17">#REF!</definedName>
    <definedName name="bla" localSheetId="20">#REF!</definedName>
    <definedName name="bla">#REF!</definedName>
    <definedName name="bnla">#REF!</definedName>
    <definedName name="CP">'[1]rozevírací seznamy'!$A$2:$A$6</definedName>
    <definedName name="_xlnm.Database" localSheetId="13">#REF!</definedName>
    <definedName name="_xlnm.Database" localSheetId="14">#REF!</definedName>
    <definedName name="_xlnm.Database" localSheetId="1">#REF!</definedName>
    <definedName name="_xlnm.Database" localSheetId="21">#REF!</definedName>
    <definedName name="_xlnm.Database" localSheetId="19">#REF!</definedName>
    <definedName name="_xlnm.Database" localSheetId="22">#REF!</definedName>
    <definedName name="_xlnm.Database" localSheetId="12">#REF!</definedName>
    <definedName name="_xlnm.Database" localSheetId="2">#REF!</definedName>
    <definedName name="_xlnm.Database" localSheetId="5">#REF!</definedName>
    <definedName name="_xlnm.Database" localSheetId="9">#REF!</definedName>
    <definedName name="_xlnm.Database" localSheetId="11">#REF!</definedName>
    <definedName name="_xlnm.Database" localSheetId="7">#REF!</definedName>
    <definedName name="_xlnm.Database" localSheetId="4">#REF!</definedName>
    <definedName name="_xlnm.Database" localSheetId="10">#REF!</definedName>
    <definedName name="_xlnm.Database" localSheetId="6">#REF!</definedName>
    <definedName name="_xlnm.Database" localSheetId="8">#REF!</definedName>
    <definedName name="_xlnm.Database" localSheetId="23">#REF!</definedName>
    <definedName name="_xlnm.Database" localSheetId="15">#REF!</definedName>
    <definedName name="_xlnm.Database" localSheetId="3">#REF!</definedName>
    <definedName name="_xlnm.Database" localSheetId="18">#REF!</definedName>
    <definedName name="_xlnm.Database" localSheetId="16">#REF!</definedName>
    <definedName name="_xlnm.Database" localSheetId="0">#REF!</definedName>
    <definedName name="_xlnm.Database" localSheetId="17">#REF!</definedName>
    <definedName name="_xlnm.Database" localSheetId="20">#REF!</definedName>
    <definedName name="_xlnm.Database">#REF!</definedName>
    <definedName name="DruhPožadavku">[2]List1!$A$2:$A$5</definedName>
    <definedName name="Excel_BuiltIn__FilterDatabase_2">#REF!</definedName>
    <definedName name="Excel_BuiltIn_Database">#REF!</definedName>
    <definedName name="fshsdjsdj">#REF!</definedName>
    <definedName name="HS">'[1]rozevírací seznamy'!$A$20:$A$39</definedName>
    <definedName name="IO">#REF!</definedName>
    <definedName name="nove">#REF!</definedName>
    <definedName name="nove1">#REF!</definedName>
    <definedName name="odp">#REF!</definedName>
    <definedName name="osnova">#REF!</definedName>
    <definedName name="osnova_INV">#REF!</definedName>
    <definedName name="osnova11" localSheetId="0">#REF!</definedName>
    <definedName name="osnova11">#REF!</definedName>
    <definedName name="Osoba">[2]List1!$A$9:$A$18</definedName>
    <definedName name="progr2013">#REF!</definedName>
    <definedName name="RMU">#REF!</definedName>
    <definedName name="RMU_celk">#REF!</definedName>
    <definedName name="xx" localSheetId="0">#REF!</definedName>
    <definedName name="xx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F19" i="15" l="1"/>
  <c r="F9" i="21" l="1"/>
  <c r="F9" i="20" l="1"/>
  <c r="G9" i="20"/>
  <c r="E9" i="20"/>
  <c r="K42" i="16" l="1"/>
  <c r="J42" i="16"/>
  <c r="K41" i="16"/>
  <c r="J41" i="16"/>
  <c r="L41" i="16" s="1"/>
  <c r="K40" i="16"/>
  <c r="J40" i="16"/>
  <c r="K39" i="16"/>
  <c r="J39" i="16"/>
  <c r="K38" i="16"/>
  <c r="J38" i="16"/>
  <c r="K37" i="16"/>
  <c r="J37" i="16"/>
  <c r="K36" i="16"/>
  <c r="J36" i="16"/>
  <c r="K35" i="16"/>
  <c r="J35" i="16"/>
  <c r="K34" i="16"/>
  <c r="J34" i="16"/>
  <c r="K33" i="16"/>
  <c r="J33" i="16"/>
  <c r="K32" i="16"/>
  <c r="J32" i="16"/>
  <c r="K31" i="16"/>
  <c r="J31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G42" i="16"/>
  <c r="F42" i="16"/>
  <c r="G41" i="16"/>
  <c r="F41" i="16"/>
  <c r="H41" i="16" s="1"/>
  <c r="D41" i="16" s="1"/>
  <c r="G40" i="16"/>
  <c r="F40" i="16"/>
  <c r="G39" i="16"/>
  <c r="F39" i="16"/>
  <c r="G38" i="16"/>
  <c r="F38" i="16"/>
  <c r="G37" i="16"/>
  <c r="F37" i="16"/>
  <c r="G36" i="16"/>
  <c r="F36" i="16"/>
  <c r="G35" i="16"/>
  <c r="F35" i="16"/>
  <c r="G34" i="16"/>
  <c r="F34" i="16"/>
  <c r="G33" i="16"/>
  <c r="G33" i="55" s="1"/>
  <c r="F33" i="16"/>
  <c r="G32" i="16"/>
  <c r="F32" i="16"/>
  <c r="G31" i="16"/>
  <c r="F31" i="16"/>
  <c r="E31" i="16"/>
  <c r="E42" i="16"/>
  <c r="E41" i="16"/>
  <c r="E40" i="16"/>
  <c r="E39" i="16"/>
  <c r="E38" i="16"/>
  <c r="E37" i="16"/>
  <c r="E36" i="16"/>
  <c r="E35" i="16"/>
  <c r="E34" i="16"/>
  <c r="E33" i="16"/>
  <c r="E32" i="16"/>
  <c r="L20" i="15"/>
  <c r="L21" i="15"/>
  <c r="H16" i="15"/>
  <c r="D16" i="15" s="1"/>
  <c r="N16" i="16" s="1"/>
  <c r="H17" i="15"/>
  <c r="D17" i="15" s="1"/>
  <c r="N17" i="16" s="1"/>
  <c r="H18" i="15"/>
  <c r="H19" i="15"/>
  <c r="H20" i="15"/>
  <c r="D20" i="15" s="1"/>
  <c r="N20" i="16" s="1"/>
  <c r="H21" i="15"/>
  <c r="D21" i="15" s="1"/>
  <c r="N21" i="16" s="1"/>
  <c r="H10" i="15"/>
  <c r="G9" i="15"/>
  <c r="G8" i="15" s="1"/>
  <c r="G9" i="5"/>
  <c r="G8" i="5" s="1"/>
  <c r="F9" i="5"/>
  <c r="F8" i="5" s="1"/>
  <c r="E9" i="5"/>
  <c r="E8" i="5" s="1"/>
  <c r="G9" i="53"/>
  <c r="G8" i="53" s="1"/>
  <c r="F9" i="53"/>
  <c r="F8" i="53" s="1"/>
  <c r="E9" i="53"/>
  <c r="E8" i="53" s="1"/>
  <c r="F9" i="15"/>
  <c r="E9" i="15"/>
  <c r="K9" i="15"/>
  <c r="K8" i="15" s="1"/>
  <c r="J9" i="15"/>
  <c r="L9" i="15" s="1"/>
  <c r="I9" i="15"/>
  <c r="I8" i="15"/>
  <c r="H15" i="15"/>
  <c r="H14" i="15"/>
  <c r="H13" i="15"/>
  <c r="H12" i="15"/>
  <c r="D12" i="15" s="1"/>
  <c r="N12" i="16" s="1"/>
  <c r="H11" i="15"/>
  <c r="E9" i="21"/>
  <c r="E8" i="21" s="1"/>
  <c r="G9" i="21"/>
  <c r="G8" i="21" s="1"/>
  <c r="E8" i="15"/>
  <c r="F8" i="15"/>
  <c r="J8" i="15"/>
  <c r="D13" i="15"/>
  <c r="E41" i="54"/>
  <c r="F41" i="54"/>
  <c r="G41" i="54"/>
  <c r="I41" i="54"/>
  <c r="J41" i="54"/>
  <c r="K41" i="54"/>
  <c r="G9" i="11"/>
  <c r="G8" i="11" s="1"/>
  <c r="L19" i="21"/>
  <c r="L19" i="22"/>
  <c r="L19" i="23"/>
  <c r="L19" i="24"/>
  <c r="L19" i="56"/>
  <c r="L19" i="25"/>
  <c r="L19" i="26"/>
  <c r="L19" i="53"/>
  <c r="L19" i="5"/>
  <c r="L19" i="6"/>
  <c r="L19" i="1"/>
  <c r="L19" i="7"/>
  <c r="L19" i="8"/>
  <c r="L19" i="17"/>
  <c r="L19" i="11"/>
  <c r="L19" i="12"/>
  <c r="L19" i="14"/>
  <c r="L19" i="13"/>
  <c r="L19" i="20"/>
  <c r="H19" i="21"/>
  <c r="H19" i="22"/>
  <c r="H19" i="23"/>
  <c r="D19" i="23" s="1"/>
  <c r="G19" i="54" s="1"/>
  <c r="H19" i="24"/>
  <c r="H19" i="56"/>
  <c r="D19" i="56" s="1"/>
  <c r="I19" i="54" s="1"/>
  <c r="H19" i="25"/>
  <c r="H19" i="26"/>
  <c r="D19" i="26" s="1"/>
  <c r="K19" i="54" s="1"/>
  <c r="H19" i="53"/>
  <c r="D19" i="53" s="1"/>
  <c r="L19" i="54" s="1"/>
  <c r="H19" i="5"/>
  <c r="H19" i="6"/>
  <c r="H19" i="1"/>
  <c r="H19" i="7"/>
  <c r="H19" i="8"/>
  <c r="D19" i="8" s="1"/>
  <c r="H19" i="16" s="1"/>
  <c r="H19" i="17"/>
  <c r="H19" i="11"/>
  <c r="H19" i="12"/>
  <c r="H19" i="14"/>
  <c r="D19" i="14" s="1"/>
  <c r="L19" i="16" s="1"/>
  <c r="H19" i="13"/>
  <c r="D19" i="13" s="1"/>
  <c r="M19" i="16" s="1"/>
  <c r="H19" i="20"/>
  <c r="D19" i="5"/>
  <c r="D19" i="16" s="1"/>
  <c r="L42" i="16"/>
  <c r="G40" i="54"/>
  <c r="E40" i="54"/>
  <c r="E9" i="25"/>
  <c r="E8" i="25" s="1"/>
  <c r="E37" i="54"/>
  <c r="E38" i="54"/>
  <c r="E39" i="54"/>
  <c r="E42" i="54"/>
  <c r="E43" i="54"/>
  <c r="E32" i="54"/>
  <c r="E33" i="54"/>
  <c r="E34" i="54"/>
  <c r="E35" i="54"/>
  <c r="E36" i="54"/>
  <c r="E9" i="13"/>
  <c r="E8" i="13"/>
  <c r="E9" i="14"/>
  <c r="E9" i="11"/>
  <c r="E8" i="11" s="1"/>
  <c r="E9" i="8"/>
  <c r="E8" i="8" s="1"/>
  <c r="E9" i="7"/>
  <c r="E8" i="7"/>
  <c r="E9" i="26"/>
  <c r="E8" i="26" s="1"/>
  <c r="E9" i="56"/>
  <c r="E9" i="24"/>
  <c r="E8" i="24" s="1"/>
  <c r="E9" i="23"/>
  <c r="E8" i="23" s="1"/>
  <c r="E9" i="22"/>
  <c r="E8" i="20"/>
  <c r="E9" i="12"/>
  <c r="E8" i="12" s="1"/>
  <c r="E9" i="17"/>
  <c r="E8" i="17" s="1"/>
  <c r="E9" i="6"/>
  <c r="E8" i="6" s="1"/>
  <c r="E9" i="1"/>
  <c r="H18" i="25"/>
  <c r="L18" i="25"/>
  <c r="H15" i="11"/>
  <c r="L15" i="11"/>
  <c r="H10" i="17"/>
  <c r="L10" i="17"/>
  <c r="D10" i="17" s="1"/>
  <c r="I10" i="16" s="1"/>
  <c r="H18" i="56"/>
  <c r="F38" i="54"/>
  <c r="G38" i="54"/>
  <c r="F8" i="21"/>
  <c r="G33" i="54"/>
  <c r="I33" i="54"/>
  <c r="F35" i="54"/>
  <c r="F34" i="55" s="1"/>
  <c r="F36" i="54"/>
  <c r="G36" i="54"/>
  <c r="F32" i="54"/>
  <c r="F33" i="54"/>
  <c r="F32" i="55" s="1"/>
  <c r="F34" i="54"/>
  <c r="G32" i="54"/>
  <c r="G34" i="54"/>
  <c r="G35" i="54"/>
  <c r="I32" i="54"/>
  <c r="I34" i="54"/>
  <c r="I35" i="54"/>
  <c r="I36" i="54"/>
  <c r="J32" i="54"/>
  <c r="J33" i="54"/>
  <c r="J34" i="54"/>
  <c r="J35" i="54"/>
  <c r="J34" i="55" s="1"/>
  <c r="J36" i="54"/>
  <c r="K32" i="54"/>
  <c r="K33" i="54"/>
  <c r="K34" i="54"/>
  <c r="K33" i="55" s="1"/>
  <c r="K35" i="54"/>
  <c r="K34" i="55" s="1"/>
  <c r="K36" i="54"/>
  <c r="F9" i="6"/>
  <c r="F8" i="6" s="1"/>
  <c r="G9" i="6"/>
  <c r="G8" i="6" s="1"/>
  <c r="H14" i="5"/>
  <c r="H10" i="5"/>
  <c r="L10" i="5"/>
  <c r="H10" i="6"/>
  <c r="L10" i="6"/>
  <c r="H11" i="6"/>
  <c r="L11" i="6"/>
  <c r="H12" i="6"/>
  <c r="L12" i="6"/>
  <c r="D12" i="6" s="1"/>
  <c r="E12" i="16" s="1"/>
  <c r="H13" i="6"/>
  <c r="L13" i="6"/>
  <c r="H14" i="6"/>
  <c r="L14" i="6"/>
  <c r="H15" i="6"/>
  <c r="L15" i="6"/>
  <c r="H16" i="6"/>
  <c r="L16" i="6"/>
  <c r="H17" i="6"/>
  <c r="D17" i="6" s="1"/>
  <c r="E17" i="16" s="1"/>
  <c r="L17" i="6"/>
  <c r="H18" i="6"/>
  <c r="L18" i="6"/>
  <c r="H20" i="6"/>
  <c r="L20" i="6"/>
  <c r="H21" i="6"/>
  <c r="L21" i="6"/>
  <c r="D21" i="6" s="1"/>
  <c r="E21" i="16" s="1"/>
  <c r="H10" i="1"/>
  <c r="L10" i="1"/>
  <c r="H10" i="7"/>
  <c r="D10" i="7" s="1"/>
  <c r="G10" i="16" s="1"/>
  <c r="L10" i="7"/>
  <c r="H10" i="8"/>
  <c r="L10" i="8"/>
  <c r="H10" i="11"/>
  <c r="L10" i="11"/>
  <c r="H10" i="12"/>
  <c r="D10" i="12" s="1"/>
  <c r="K10" i="16" s="1"/>
  <c r="L10" i="12"/>
  <c r="H10" i="14"/>
  <c r="L10" i="14"/>
  <c r="H10" i="13"/>
  <c r="D10" i="13" s="1"/>
  <c r="M10" i="16" s="1"/>
  <c r="L10" i="13"/>
  <c r="H11" i="5"/>
  <c r="L11" i="5"/>
  <c r="H11" i="1"/>
  <c r="L11" i="1"/>
  <c r="D11" i="1" s="1"/>
  <c r="F11" i="16" s="1"/>
  <c r="H11" i="7"/>
  <c r="L11" i="7"/>
  <c r="H11" i="8"/>
  <c r="L11" i="8"/>
  <c r="H11" i="17"/>
  <c r="L11" i="17"/>
  <c r="H11" i="11"/>
  <c r="L11" i="11"/>
  <c r="H11" i="12"/>
  <c r="L11" i="12"/>
  <c r="H11" i="14"/>
  <c r="L11" i="14"/>
  <c r="H11" i="13"/>
  <c r="L11" i="13"/>
  <c r="H12" i="5"/>
  <c r="D12" i="5" s="1"/>
  <c r="D12" i="16" s="1"/>
  <c r="L12" i="5"/>
  <c r="H12" i="1"/>
  <c r="D12" i="1" s="1"/>
  <c r="F12" i="16" s="1"/>
  <c r="L12" i="1"/>
  <c r="H12" i="7"/>
  <c r="L12" i="7"/>
  <c r="D12" i="7"/>
  <c r="G12" i="16" s="1"/>
  <c r="H12" i="8"/>
  <c r="L12" i="8"/>
  <c r="H12" i="17"/>
  <c r="L12" i="17"/>
  <c r="H12" i="11"/>
  <c r="D12" i="11" s="1"/>
  <c r="J12" i="16" s="1"/>
  <c r="L12" i="11"/>
  <c r="H12" i="12"/>
  <c r="L12" i="12"/>
  <c r="H12" i="14"/>
  <c r="D12" i="14" s="1"/>
  <c r="L12" i="16" s="1"/>
  <c r="L12" i="14"/>
  <c r="H12" i="13"/>
  <c r="L12" i="13"/>
  <c r="H13" i="5"/>
  <c r="L13" i="5"/>
  <c r="H13" i="1"/>
  <c r="L13" i="1"/>
  <c r="H13" i="7"/>
  <c r="D13" i="7" s="1"/>
  <c r="G13" i="16" s="1"/>
  <c r="L13" i="7"/>
  <c r="H13" i="8"/>
  <c r="L13" i="8"/>
  <c r="H13" i="17"/>
  <c r="L13" i="17"/>
  <c r="H13" i="11"/>
  <c r="L13" i="11"/>
  <c r="D13" i="11" s="1"/>
  <c r="J13" i="16" s="1"/>
  <c r="H13" i="12"/>
  <c r="D13" i="12" s="1"/>
  <c r="K13" i="16" s="1"/>
  <c r="L13" i="12"/>
  <c r="H13" i="14"/>
  <c r="L13" i="14"/>
  <c r="H13" i="13"/>
  <c r="D13" i="13" s="1"/>
  <c r="M13" i="16" s="1"/>
  <c r="L13" i="13"/>
  <c r="L14" i="5"/>
  <c r="D14" i="5" s="1"/>
  <c r="D14" i="16" s="1"/>
  <c r="H14" i="1"/>
  <c r="D14" i="1" s="1"/>
  <c r="F14" i="16" s="1"/>
  <c r="L14" i="1"/>
  <c r="H14" i="7"/>
  <c r="L14" i="7"/>
  <c r="H14" i="8"/>
  <c r="D14" i="8" s="1"/>
  <c r="H14" i="16" s="1"/>
  <c r="L14" i="8"/>
  <c r="H14" i="17"/>
  <c r="L14" i="17"/>
  <c r="H14" i="11"/>
  <c r="L14" i="11"/>
  <c r="D14" i="11" s="1"/>
  <c r="J14" i="16" s="1"/>
  <c r="H14" i="12"/>
  <c r="D14" i="12" s="1"/>
  <c r="K14" i="16" s="1"/>
  <c r="L14" i="12"/>
  <c r="H14" i="14"/>
  <c r="L14" i="14"/>
  <c r="H14" i="13"/>
  <c r="D14" i="13" s="1"/>
  <c r="M14" i="16" s="1"/>
  <c r="L14" i="13"/>
  <c r="H15" i="5"/>
  <c r="L15" i="5"/>
  <c r="D15" i="5" s="1"/>
  <c r="D15" i="16" s="1"/>
  <c r="H15" i="1"/>
  <c r="L15" i="1"/>
  <c r="D15" i="1" s="1"/>
  <c r="F15" i="16" s="1"/>
  <c r="H15" i="7"/>
  <c r="L15" i="7"/>
  <c r="D15" i="7" s="1"/>
  <c r="G15" i="16" s="1"/>
  <c r="H15" i="8"/>
  <c r="D15" i="8" s="1"/>
  <c r="H15" i="16" s="1"/>
  <c r="L15" i="8"/>
  <c r="H15" i="17"/>
  <c r="L15" i="17"/>
  <c r="H15" i="12"/>
  <c r="D15" i="12" s="1"/>
  <c r="K15" i="16" s="1"/>
  <c r="L15" i="12"/>
  <c r="H15" i="14"/>
  <c r="L15" i="14"/>
  <c r="H15" i="13"/>
  <c r="L15" i="13"/>
  <c r="I37" i="54"/>
  <c r="J37" i="54"/>
  <c r="J36" i="55" s="1"/>
  <c r="H16" i="5"/>
  <c r="L16" i="5"/>
  <c r="H16" i="1"/>
  <c r="D16" i="1" s="1"/>
  <c r="F16" i="16" s="1"/>
  <c r="L16" i="1"/>
  <c r="H16" i="7"/>
  <c r="L16" i="7"/>
  <c r="H16" i="8"/>
  <c r="D16" i="8" s="1"/>
  <c r="H16" i="16" s="1"/>
  <c r="L16" i="8"/>
  <c r="H16" i="17"/>
  <c r="L16" i="17"/>
  <c r="H16" i="11"/>
  <c r="L16" i="11"/>
  <c r="H16" i="12"/>
  <c r="L16" i="12"/>
  <c r="H16" i="14"/>
  <c r="L16" i="14"/>
  <c r="H16" i="13"/>
  <c r="L16" i="13"/>
  <c r="D12" i="13"/>
  <c r="M12" i="16" s="1"/>
  <c r="H17" i="13"/>
  <c r="D17" i="13" s="1"/>
  <c r="M17" i="16" s="1"/>
  <c r="L17" i="13"/>
  <c r="H18" i="13"/>
  <c r="L18" i="13"/>
  <c r="D18" i="13" s="1"/>
  <c r="M18" i="16" s="1"/>
  <c r="H20" i="13"/>
  <c r="L20" i="13"/>
  <c r="H21" i="13"/>
  <c r="L21" i="13"/>
  <c r="D21" i="13" s="1"/>
  <c r="M21" i="16" s="1"/>
  <c r="J38" i="54"/>
  <c r="H17" i="5"/>
  <c r="L17" i="5"/>
  <c r="H17" i="1"/>
  <c r="L17" i="1"/>
  <c r="H18" i="1"/>
  <c r="D18" i="1" s="1"/>
  <c r="F18" i="16" s="1"/>
  <c r="L18" i="1"/>
  <c r="H20" i="1"/>
  <c r="L20" i="1"/>
  <c r="H21" i="1"/>
  <c r="L21" i="1"/>
  <c r="H17" i="7"/>
  <c r="D17" i="7" s="1"/>
  <c r="G17" i="16" s="1"/>
  <c r="L17" i="7"/>
  <c r="H17" i="8"/>
  <c r="L17" i="8"/>
  <c r="H17" i="17"/>
  <c r="D17" i="17" s="1"/>
  <c r="I17" i="16" s="1"/>
  <c r="L17" i="17"/>
  <c r="H17" i="11"/>
  <c r="L17" i="11"/>
  <c r="D17" i="11"/>
  <c r="J17" i="16" s="1"/>
  <c r="H17" i="12"/>
  <c r="D17" i="12" s="1"/>
  <c r="K17" i="16" s="1"/>
  <c r="L17" i="12"/>
  <c r="H17" i="14"/>
  <c r="L17" i="14"/>
  <c r="G39" i="54"/>
  <c r="I39" i="54"/>
  <c r="J39" i="54"/>
  <c r="J38" i="55" s="1"/>
  <c r="K39" i="54"/>
  <c r="K38" i="55" s="1"/>
  <c r="H18" i="5"/>
  <c r="L18" i="5"/>
  <c r="H18" i="7"/>
  <c r="L18" i="7"/>
  <c r="H18" i="8"/>
  <c r="H20" i="8"/>
  <c r="H21" i="8"/>
  <c r="D21" i="8" s="1"/>
  <c r="H21" i="16" s="1"/>
  <c r="F9" i="8"/>
  <c r="G9" i="8"/>
  <c r="G8" i="8" s="1"/>
  <c r="L18" i="8"/>
  <c r="H18" i="17"/>
  <c r="L18" i="17"/>
  <c r="H18" i="11"/>
  <c r="L18" i="11"/>
  <c r="H18" i="12"/>
  <c r="L18" i="12"/>
  <c r="D18" i="12" s="1"/>
  <c r="K18" i="16" s="1"/>
  <c r="H18" i="14"/>
  <c r="L18" i="14"/>
  <c r="H20" i="5"/>
  <c r="L20" i="5"/>
  <c r="H20" i="7"/>
  <c r="L20" i="7"/>
  <c r="L20" i="8"/>
  <c r="D20" i="8" s="1"/>
  <c r="H20" i="16" s="1"/>
  <c r="H20" i="17"/>
  <c r="L20" i="17"/>
  <c r="H20" i="11"/>
  <c r="L20" i="11"/>
  <c r="H20" i="12"/>
  <c r="D20" i="12" s="1"/>
  <c r="K20" i="16" s="1"/>
  <c r="L20" i="12"/>
  <c r="H20" i="14"/>
  <c r="L20" i="14"/>
  <c r="F42" i="54"/>
  <c r="G42" i="54"/>
  <c r="H21" i="5"/>
  <c r="L21" i="5"/>
  <c r="H21" i="7"/>
  <c r="D21" i="7" s="1"/>
  <c r="G21" i="16" s="1"/>
  <c r="L21" i="7"/>
  <c r="L21" i="8"/>
  <c r="H21" i="17"/>
  <c r="L21" i="17"/>
  <c r="D21" i="17" s="1"/>
  <c r="I21" i="16" s="1"/>
  <c r="H21" i="11"/>
  <c r="L21" i="11"/>
  <c r="H21" i="12"/>
  <c r="L21" i="12"/>
  <c r="D21" i="12" s="1"/>
  <c r="K21" i="16" s="1"/>
  <c r="H21" i="14"/>
  <c r="L21" i="14"/>
  <c r="F43" i="54"/>
  <c r="F42" i="55" s="1"/>
  <c r="G43" i="54"/>
  <c r="G42" i="55" s="1"/>
  <c r="I43" i="54"/>
  <c r="J43" i="54"/>
  <c r="J42" i="55" s="1"/>
  <c r="H10" i="20"/>
  <c r="L10" i="20"/>
  <c r="H10" i="21"/>
  <c r="L10" i="21"/>
  <c r="H10" i="22"/>
  <c r="L10" i="22"/>
  <c r="H10" i="23"/>
  <c r="D10" i="23" s="1"/>
  <c r="G10" i="54" s="1"/>
  <c r="L10" i="23"/>
  <c r="H10" i="24"/>
  <c r="L10" i="24"/>
  <c r="H10" i="56"/>
  <c r="L10" i="56"/>
  <c r="H10" i="25"/>
  <c r="L10" i="25"/>
  <c r="H10" i="26"/>
  <c r="L10" i="26"/>
  <c r="H10" i="53"/>
  <c r="L10" i="53"/>
  <c r="H11" i="20"/>
  <c r="L11" i="20"/>
  <c r="H11" i="21"/>
  <c r="D11" i="21" s="1"/>
  <c r="E11" i="54" s="1"/>
  <c r="L11" i="21"/>
  <c r="H11" i="22"/>
  <c r="L11" i="22"/>
  <c r="H11" i="23"/>
  <c r="L11" i="23"/>
  <c r="D11" i="23" s="1"/>
  <c r="G11" i="54" s="1"/>
  <c r="H11" i="24"/>
  <c r="L11" i="24"/>
  <c r="H11" i="56"/>
  <c r="L11" i="56"/>
  <c r="H11" i="25"/>
  <c r="L11" i="25"/>
  <c r="D11" i="25" s="1"/>
  <c r="J11" i="54" s="1"/>
  <c r="H12" i="25"/>
  <c r="L12" i="25"/>
  <c r="H13" i="25"/>
  <c r="L13" i="25"/>
  <c r="H14" i="25"/>
  <c r="L14" i="25"/>
  <c r="H15" i="25"/>
  <c r="L15" i="25"/>
  <c r="H16" i="25"/>
  <c r="L16" i="25"/>
  <c r="H17" i="25"/>
  <c r="L17" i="25"/>
  <c r="D17" i="25" s="1"/>
  <c r="J17" i="54" s="1"/>
  <c r="H20" i="25"/>
  <c r="L20" i="25"/>
  <c r="H21" i="25"/>
  <c r="L21" i="25"/>
  <c r="H11" i="26"/>
  <c r="L11" i="26"/>
  <c r="H12" i="26"/>
  <c r="L12" i="26"/>
  <c r="H13" i="26"/>
  <c r="L13" i="26"/>
  <c r="H14" i="26"/>
  <c r="D14" i="26" s="1"/>
  <c r="K14" i="54" s="1"/>
  <c r="L14" i="26"/>
  <c r="H11" i="53"/>
  <c r="L11" i="53"/>
  <c r="H12" i="20"/>
  <c r="L12" i="20"/>
  <c r="H12" i="21"/>
  <c r="L12" i="21"/>
  <c r="H12" i="22"/>
  <c r="L12" i="22"/>
  <c r="H12" i="23"/>
  <c r="L12" i="23"/>
  <c r="H12" i="24"/>
  <c r="D12" i="24" s="1"/>
  <c r="H12" i="54" s="1"/>
  <c r="L12" i="24"/>
  <c r="H12" i="56"/>
  <c r="L12" i="56"/>
  <c r="H12" i="53"/>
  <c r="L12" i="53"/>
  <c r="H13" i="20"/>
  <c r="L13" i="20"/>
  <c r="H13" i="21"/>
  <c r="H13" i="22"/>
  <c r="H13" i="23"/>
  <c r="H13" i="24"/>
  <c r="H13" i="53"/>
  <c r="H13" i="56"/>
  <c r="L13" i="21"/>
  <c r="L13" i="22"/>
  <c r="L13" i="23"/>
  <c r="L13" i="24"/>
  <c r="L13" i="53"/>
  <c r="L13" i="56"/>
  <c r="H14" i="20"/>
  <c r="L14" i="20"/>
  <c r="H14" i="21"/>
  <c r="D14" i="21" s="1"/>
  <c r="E14" i="54" s="1"/>
  <c r="L14" i="21"/>
  <c r="H14" i="22"/>
  <c r="D14" i="22" s="1"/>
  <c r="F14" i="54" s="1"/>
  <c r="L14" i="22"/>
  <c r="H14" i="23"/>
  <c r="L14" i="23"/>
  <c r="H14" i="24"/>
  <c r="D14" i="24" s="1"/>
  <c r="H14" i="54" s="1"/>
  <c r="L14" i="24"/>
  <c r="H14" i="56"/>
  <c r="L14" i="56"/>
  <c r="H14" i="53"/>
  <c r="L14" i="53"/>
  <c r="D14" i="53" s="1"/>
  <c r="L14" i="54" s="1"/>
  <c r="H15" i="20"/>
  <c r="L15" i="20"/>
  <c r="H15" i="21"/>
  <c r="L15" i="21"/>
  <c r="D15" i="21" s="1"/>
  <c r="E15" i="54" s="1"/>
  <c r="H15" i="22"/>
  <c r="L15" i="22"/>
  <c r="H15" i="23"/>
  <c r="D15" i="23" s="1"/>
  <c r="G15" i="54" s="1"/>
  <c r="L15" i="23"/>
  <c r="H15" i="24"/>
  <c r="L15" i="24"/>
  <c r="H15" i="56"/>
  <c r="L15" i="56"/>
  <c r="H15" i="26"/>
  <c r="L15" i="26"/>
  <c r="H15" i="53"/>
  <c r="L15" i="53"/>
  <c r="H16" i="20"/>
  <c r="L16" i="20"/>
  <c r="H16" i="21"/>
  <c r="L16" i="21"/>
  <c r="H16" i="22"/>
  <c r="L16" i="22"/>
  <c r="H16" i="23"/>
  <c r="L16" i="23"/>
  <c r="H16" i="24"/>
  <c r="D16" i="24" s="1"/>
  <c r="H16" i="54" s="1"/>
  <c r="L16" i="24"/>
  <c r="H16" i="56"/>
  <c r="L16" i="56"/>
  <c r="H16" i="26"/>
  <c r="L16" i="26"/>
  <c r="H16" i="53"/>
  <c r="L16" i="53"/>
  <c r="H17" i="20"/>
  <c r="L17" i="20"/>
  <c r="H17" i="21"/>
  <c r="L17" i="21"/>
  <c r="D17" i="21" s="1"/>
  <c r="E17" i="54" s="1"/>
  <c r="H17" i="22"/>
  <c r="L17" i="22"/>
  <c r="H17" i="23"/>
  <c r="L17" i="23"/>
  <c r="H17" i="24"/>
  <c r="D17" i="24" s="1"/>
  <c r="H17" i="54" s="1"/>
  <c r="L17" i="24"/>
  <c r="H17" i="56"/>
  <c r="L17" i="56"/>
  <c r="H17" i="26"/>
  <c r="H17" i="53"/>
  <c r="L17" i="26"/>
  <c r="L17" i="53"/>
  <c r="H18" i="20"/>
  <c r="H20" i="20"/>
  <c r="H21" i="20"/>
  <c r="H9" i="20"/>
  <c r="L18" i="20"/>
  <c r="L20" i="20"/>
  <c r="L21" i="20"/>
  <c r="I9" i="20"/>
  <c r="I8" i="20" s="1"/>
  <c r="J9" i="20"/>
  <c r="K9" i="20"/>
  <c r="K8" i="20" s="1"/>
  <c r="H18" i="21"/>
  <c r="L18" i="21"/>
  <c r="H18" i="22"/>
  <c r="L18" i="22"/>
  <c r="H18" i="23"/>
  <c r="D18" i="23" s="1"/>
  <c r="G18" i="54" s="1"/>
  <c r="H20" i="23"/>
  <c r="H21" i="23"/>
  <c r="F9" i="23"/>
  <c r="G9" i="23"/>
  <c r="G8" i="23" s="1"/>
  <c r="L18" i="23"/>
  <c r="L20" i="23"/>
  <c r="L21" i="23"/>
  <c r="D21" i="23" s="1"/>
  <c r="G21" i="54" s="1"/>
  <c r="I9" i="23"/>
  <c r="L9" i="23" s="1"/>
  <c r="J9" i="23"/>
  <c r="J8" i="23" s="1"/>
  <c r="K9" i="23"/>
  <c r="K8" i="23" s="1"/>
  <c r="H18" i="24"/>
  <c r="L18" i="24"/>
  <c r="L18" i="56"/>
  <c r="H18" i="26"/>
  <c r="L18" i="26"/>
  <c r="H18" i="53"/>
  <c r="L18" i="53"/>
  <c r="H20" i="53"/>
  <c r="D20" i="53" s="1"/>
  <c r="L20" i="54" s="1"/>
  <c r="L20" i="53"/>
  <c r="H21" i="53"/>
  <c r="L21" i="53"/>
  <c r="D21" i="53" s="1"/>
  <c r="L21" i="54" s="1"/>
  <c r="I9" i="53"/>
  <c r="J9" i="53"/>
  <c r="J8" i="53" s="1"/>
  <c r="K9" i="53"/>
  <c r="K8" i="53" s="1"/>
  <c r="H20" i="21"/>
  <c r="D20" i="21" s="1"/>
  <c r="E20" i="54" s="1"/>
  <c r="L20" i="21"/>
  <c r="H20" i="22"/>
  <c r="L20" i="22"/>
  <c r="D20" i="22" s="1"/>
  <c r="F20" i="54" s="1"/>
  <c r="H20" i="24"/>
  <c r="D20" i="24" s="1"/>
  <c r="H20" i="54" s="1"/>
  <c r="L20" i="24"/>
  <c r="H20" i="56"/>
  <c r="L20" i="56"/>
  <c r="H20" i="26"/>
  <c r="L20" i="26"/>
  <c r="H21" i="21"/>
  <c r="D21" i="21"/>
  <c r="E21" i="54"/>
  <c r="L21" i="21"/>
  <c r="H21" i="22"/>
  <c r="L21" i="22"/>
  <c r="H21" i="24"/>
  <c r="L21" i="24"/>
  <c r="H21" i="56"/>
  <c r="D21" i="56" s="1"/>
  <c r="I21" i="54" s="1"/>
  <c r="L21" i="56"/>
  <c r="H21" i="26"/>
  <c r="L21" i="26"/>
  <c r="D21" i="26" s="1"/>
  <c r="K21" i="54" s="1"/>
  <c r="G37" i="54"/>
  <c r="G36" i="55" s="1"/>
  <c r="K37" i="54"/>
  <c r="I38" i="54"/>
  <c r="I37" i="55" s="1"/>
  <c r="K38" i="54"/>
  <c r="F39" i="54"/>
  <c r="F38" i="55" s="1"/>
  <c r="I40" i="54"/>
  <c r="J40" i="54"/>
  <c r="K40" i="54"/>
  <c r="I42" i="54"/>
  <c r="I41" i="55" s="1"/>
  <c r="J42" i="54"/>
  <c r="K42" i="54"/>
  <c r="K43" i="54"/>
  <c r="F9" i="56"/>
  <c r="G9" i="56"/>
  <c r="G8" i="56" s="1"/>
  <c r="I9" i="56"/>
  <c r="I8" i="56" s="1"/>
  <c r="J9" i="56"/>
  <c r="J8" i="56" s="1"/>
  <c r="K9" i="56"/>
  <c r="K8" i="56"/>
  <c r="I8" i="53"/>
  <c r="F9" i="26"/>
  <c r="F8" i="26" s="1"/>
  <c r="G9" i="26"/>
  <c r="H9" i="26" s="1"/>
  <c r="G8" i="26"/>
  <c r="I9" i="26"/>
  <c r="I8" i="26" s="1"/>
  <c r="J9" i="26"/>
  <c r="J8" i="26" s="1"/>
  <c r="K9" i="26"/>
  <c r="K8" i="26" s="1"/>
  <c r="F9" i="25"/>
  <c r="F8" i="25" s="1"/>
  <c r="G9" i="25"/>
  <c r="G8" i="25" s="1"/>
  <c r="I9" i="25"/>
  <c r="J9" i="25"/>
  <c r="J8" i="25" s="1"/>
  <c r="K9" i="25"/>
  <c r="K8" i="25" s="1"/>
  <c r="F9" i="24"/>
  <c r="F8" i="24" s="1"/>
  <c r="G9" i="24"/>
  <c r="G8" i="24" s="1"/>
  <c r="I9" i="24"/>
  <c r="I8" i="24" s="1"/>
  <c r="J9" i="24"/>
  <c r="J8" i="24" s="1"/>
  <c r="K9" i="24"/>
  <c r="F9" i="22"/>
  <c r="G9" i="22"/>
  <c r="G8" i="22" s="1"/>
  <c r="I9" i="22"/>
  <c r="I8" i="22" s="1"/>
  <c r="J9" i="22"/>
  <c r="J8" i="22" s="1"/>
  <c r="K9" i="22"/>
  <c r="K8" i="22" s="1"/>
  <c r="I9" i="21"/>
  <c r="I8" i="21" s="1"/>
  <c r="J9" i="21"/>
  <c r="J8" i="21" s="1"/>
  <c r="K9" i="21"/>
  <c r="K8" i="21" s="1"/>
  <c r="F8" i="20"/>
  <c r="G8" i="20"/>
  <c r="F9" i="13"/>
  <c r="F8" i="13"/>
  <c r="G9" i="13"/>
  <c r="G8" i="13" s="1"/>
  <c r="I9" i="13"/>
  <c r="I8" i="13" s="1"/>
  <c r="J9" i="13"/>
  <c r="J8" i="13" s="1"/>
  <c r="K9" i="13"/>
  <c r="F9" i="14"/>
  <c r="F8" i="14" s="1"/>
  <c r="G9" i="14"/>
  <c r="G8" i="14" s="1"/>
  <c r="I9" i="14"/>
  <c r="I8" i="14" s="1"/>
  <c r="J9" i="14"/>
  <c r="J8" i="14" s="1"/>
  <c r="K9" i="14"/>
  <c r="K8" i="14" s="1"/>
  <c r="F9" i="12"/>
  <c r="F8" i="12" s="1"/>
  <c r="G9" i="12"/>
  <c r="G8" i="12" s="1"/>
  <c r="I9" i="12"/>
  <c r="I8" i="12" s="1"/>
  <c r="J9" i="12"/>
  <c r="J8" i="12" s="1"/>
  <c r="K9" i="12"/>
  <c r="K8" i="12" s="1"/>
  <c r="F9" i="11"/>
  <c r="F8" i="11"/>
  <c r="I9" i="11"/>
  <c r="J9" i="11"/>
  <c r="J8" i="11" s="1"/>
  <c r="K9" i="11"/>
  <c r="K8" i="11" s="1"/>
  <c r="F9" i="17"/>
  <c r="F8" i="17" s="1"/>
  <c r="G9" i="17"/>
  <c r="G8" i="17" s="1"/>
  <c r="I9" i="17"/>
  <c r="J9" i="17"/>
  <c r="J8" i="17" s="1"/>
  <c r="K9" i="17"/>
  <c r="K8" i="17"/>
  <c r="I9" i="8"/>
  <c r="J9" i="8"/>
  <c r="J8" i="8" s="1"/>
  <c r="K9" i="8"/>
  <c r="K8" i="8" s="1"/>
  <c r="F9" i="7"/>
  <c r="F8" i="7" s="1"/>
  <c r="G9" i="7"/>
  <c r="G8" i="7" s="1"/>
  <c r="I9" i="7"/>
  <c r="J9" i="7"/>
  <c r="J8" i="7" s="1"/>
  <c r="K9" i="7"/>
  <c r="K8" i="7" s="1"/>
  <c r="F9" i="1"/>
  <c r="F8" i="1"/>
  <c r="G9" i="1"/>
  <c r="I9" i="1"/>
  <c r="I8" i="1" s="1"/>
  <c r="J9" i="1"/>
  <c r="K9" i="1"/>
  <c r="K8" i="1" s="1"/>
  <c r="I9" i="6"/>
  <c r="I8" i="6" s="1"/>
  <c r="J9" i="6"/>
  <c r="J8" i="6"/>
  <c r="K9" i="6"/>
  <c r="K8" i="6" s="1"/>
  <c r="I9" i="5"/>
  <c r="I8" i="5" s="1"/>
  <c r="J9" i="5"/>
  <c r="J8" i="5" s="1"/>
  <c r="K9" i="5"/>
  <c r="K8" i="5" s="1"/>
  <c r="D11" i="11"/>
  <c r="J11" i="16" s="1"/>
  <c r="D11" i="8"/>
  <c r="H11" i="16" s="1"/>
  <c r="D16" i="21"/>
  <c r="E16" i="54" s="1"/>
  <c r="D12" i="26"/>
  <c r="K12" i="54" s="1"/>
  <c r="D21" i="25"/>
  <c r="J21" i="54" s="1"/>
  <c r="D20" i="5"/>
  <c r="D20" i="16" s="1"/>
  <c r="D16" i="13"/>
  <c r="M16" i="16" s="1"/>
  <c r="D18" i="8"/>
  <c r="H18" i="16" s="1"/>
  <c r="D17" i="22"/>
  <c r="F17" i="54" s="1"/>
  <c r="D20" i="14"/>
  <c r="L20" i="16" s="1"/>
  <c r="D20" i="13"/>
  <c r="M20" i="16" s="1"/>
  <c r="D21" i="22"/>
  <c r="F21" i="54" s="1"/>
  <c r="D10" i="22"/>
  <c r="F10" i="54" s="1"/>
  <c r="D20" i="23"/>
  <c r="G20" i="54" s="1"/>
  <c r="N13" i="16"/>
  <c r="D15" i="13"/>
  <c r="M15" i="16" s="1"/>
  <c r="D11" i="14"/>
  <c r="L11" i="16" s="1"/>
  <c r="I8" i="11"/>
  <c r="D16" i="17"/>
  <c r="I16" i="16" s="1"/>
  <c r="D20" i="7"/>
  <c r="G20" i="16" s="1"/>
  <c r="E8" i="1"/>
  <c r="D17" i="5"/>
  <c r="D17" i="16" s="1"/>
  <c r="D18" i="5"/>
  <c r="D18" i="16" s="1"/>
  <c r="D12" i="53"/>
  <c r="L12" i="54" s="1"/>
  <c r="D18" i="26"/>
  <c r="K18" i="54" s="1"/>
  <c r="D11" i="56"/>
  <c r="I11" i="54" s="1"/>
  <c r="F40" i="54"/>
  <c r="F37" i="54"/>
  <c r="F36" i="55" s="1"/>
  <c r="D21" i="24"/>
  <c r="H21" i="54" s="1"/>
  <c r="D12" i="22"/>
  <c r="F12" i="54"/>
  <c r="E8" i="22"/>
  <c r="E8" i="56"/>
  <c r="D11" i="13" l="1"/>
  <c r="M11" i="16" s="1"/>
  <c r="D10" i="14"/>
  <c r="L10" i="16" s="1"/>
  <c r="D16" i="14"/>
  <c r="L16" i="16" s="1"/>
  <c r="D15" i="14"/>
  <c r="L15" i="16" s="1"/>
  <c r="D21" i="14"/>
  <c r="L21" i="16" s="1"/>
  <c r="D11" i="12"/>
  <c r="K11" i="16" s="1"/>
  <c r="D16" i="11"/>
  <c r="J16" i="16" s="1"/>
  <c r="H9" i="11"/>
  <c r="H8" i="11" s="1"/>
  <c r="D20" i="11"/>
  <c r="J20" i="16" s="1"/>
  <c r="L9" i="11"/>
  <c r="L8" i="11" s="1"/>
  <c r="D15" i="11"/>
  <c r="J15" i="16" s="1"/>
  <c r="D18" i="17"/>
  <c r="I18" i="16" s="1"/>
  <c r="D11" i="17"/>
  <c r="I11" i="16" s="1"/>
  <c r="D15" i="17"/>
  <c r="I15" i="16" s="1"/>
  <c r="K41" i="55"/>
  <c r="K31" i="55"/>
  <c r="E37" i="55"/>
  <c r="D19" i="17"/>
  <c r="I19" i="16" s="1"/>
  <c r="L9" i="8"/>
  <c r="L8" i="8" s="1"/>
  <c r="D12" i="8"/>
  <c r="H12" i="16" s="1"/>
  <c r="E42" i="55"/>
  <c r="H42" i="55" s="1"/>
  <c r="H34" i="16"/>
  <c r="H42" i="16"/>
  <c r="D42" i="16" s="1"/>
  <c r="L34" i="16"/>
  <c r="L38" i="16"/>
  <c r="L39" i="16"/>
  <c r="I38" i="55"/>
  <c r="L38" i="55" s="1"/>
  <c r="K32" i="55"/>
  <c r="I34" i="55"/>
  <c r="L34" i="55" s="1"/>
  <c r="E38" i="55"/>
  <c r="K40" i="55"/>
  <c r="K30" i="16"/>
  <c r="K29" i="16" s="1"/>
  <c r="K42" i="55"/>
  <c r="D11" i="7"/>
  <c r="G11" i="16" s="1"/>
  <c r="K36" i="55"/>
  <c r="I42" i="55"/>
  <c r="G38" i="55"/>
  <c r="G32" i="55"/>
  <c r="D10" i="1"/>
  <c r="F10" i="16" s="1"/>
  <c r="E35" i="55"/>
  <c r="D20" i="1"/>
  <c r="F20" i="16" s="1"/>
  <c r="D19" i="1"/>
  <c r="F19" i="16" s="1"/>
  <c r="D18" i="6"/>
  <c r="E18" i="16" s="1"/>
  <c r="D16" i="6"/>
  <c r="E16" i="16" s="1"/>
  <c r="D20" i="6"/>
  <c r="E20" i="16" s="1"/>
  <c r="D15" i="6"/>
  <c r="E15" i="16" s="1"/>
  <c r="D13" i="6"/>
  <c r="E13" i="16" s="1"/>
  <c r="D13" i="5"/>
  <c r="D13" i="16" s="1"/>
  <c r="D21" i="5"/>
  <c r="D21" i="16" s="1"/>
  <c r="D11" i="5"/>
  <c r="D11" i="16" s="1"/>
  <c r="L37" i="54"/>
  <c r="D18" i="53"/>
  <c r="L18" i="54" s="1"/>
  <c r="D10" i="26"/>
  <c r="K10" i="54" s="1"/>
  <c r="D20" i="26"/>
  <c r="K20" i="54" s="1"/>
  <c r="D17" i="26"/>
  <c r="K17" i="54" s="1"/>
  <c r="D16" i="26"/>
  <c r="K16" i="54" s="1"/>
  <c r="D15" i="26"/>
  <c r="K15" i="54" s="1"/>
  <c r="D11" i="26"/>
  <c r="K11" i="54" s="1"/>
  <c r="K9" i="54" s="1"/>
  <c r="K8" i="54" s="1"/>
  <c r="D15" i="25"/>
  <c r="J15" i="54" s="1"/>
  <c r="D13" i="25"/>
  <c r="J13" i="54" s="1"/>
  <c r="D14" i="56"/>
  <c r="I14" i="54" s="1"/>
  <c r="D19" i="24"/>
  <c r="H19" i="54" s="1"/>
  <c r="L40" i="54"/>
  <c r="D15" i="24"/>
  <c r="H15" i="54" s="1"/>
  <c r="I8" i="23"/>
  <c r="D13" i="23"/>
  <c r="G13" i="54" s="1"/>
  <c r="L9" i="22"/>
  <c r="L8" i="22" s="1"/>
  <c r="H43" i="54"/>
  <c r="D16" i="22"/>
  <c r="F16" i="54" s="1"/>
  <c r="D15" i="22"/>
  <c r="F15" i="54" s="1"/>
  <c r="J33" i="55"/>
  <c r="L43" i="54"/>
  <c r="D11" i="22"/>
  <c r="F11" i="54" s="1"/>
  <c r="D10" i="21"/>
  <c r="E10" i="54" s="1"/>
  <c r="L9" i="21"/>
  <c r="L8" i="21" s="1"/>
  <c r="L39" i="54"/>
  <c r="L35" i="54"/>
  <c r="L32" i="54"/>
  <c r="D19" i="21"/>
  <c r="E19" i="54" s="1"/>
  <c r="I35" i="55"/>
  <c r="J39" i="55"/>
  <c r="D14" i="20"/>
  <c r="D14" i="54" s="1"/>
  <c r="D12" i="20"/>
  <c r="D12" i="54" s="1"/>
  <c r="D11" i="20"/>
  <c r="D11" i="54" s="1"/>
  <c r="I31" i="54"/>
  <c r="E41" i="55"/>
  <c r="I32" i="55"/>
  <c r="D20" i="20"/>
  <c r="D20" i="54" s="1"/>
  <c r="L36" i="54"/>
  <c r="K31" i="54"/>
  <c r="K30" i="54" s="1"/>
  <c r="D19" i="20"/>
  <c r="D19" i="54" s="1"/>
  <c r="L38" i="54"/>
  <c r="L33" i="54"/>
  <c r="D17" i="20"/>
  <c r="D17" i="54" s="1"/>
  <c r="D16" i="20"/>
  <c r="D16" i="54" s="1"/>
  <c r="D10" i="20"/>
  <c r="D10" i="54" s="1"/>
  <c r="D13" i="56"/>
  <c r="I13" i="54" s="1"/>
  <c r="D16" i="56"/>
  <c r="I16" i="54" s="1"/>
  <c r="D13" i="21"/>
  <c r="E13" i="54" s="1"/>
  <c r="F8" i="22"/>
  <c r="H9" i="22"/>
  <c r="D9" i="22" s="1"/>
  <c r="D18" i="20"/>
  <c r="D18" i="54" s="1"/>
  <c r="L34" i="54"/>
  <c r="M9" i="16"/>
  <c r="M8" i="16" s="1"/>
  <c r="J31" i="54"/>
  <c r="J30" i="54" s="1"/>
  <c r="J35" i="55"/>
  <c r="H9" i="13"/>
  <c r="F8" i="23"/>
  <c r="H9" i="23"/>
  <c r="D9" i="23" s="1"/>
  <c r="D14" i="23"/>
  <c r="G14" i="54" s="1"/>
  <c r="D13" i="20"/>
  <c r="D13" i="54" s="1"/>
  <c r="D12" i="56"/>
  <c r="I12" i="54" s="1"/>
  <c r="I9" i="54" s="1"/>
  <c r="I8" i="54" s="1"/>
  <c r="D12" i="23"/>
  <c r="G12" i="54" s="1"/>
  <c r="D12" i="21"/>
  <c r="E12" i="54" s="1"/>
  <c r="D11" i="53"/>
  <c r="L11" i="54" s="1"/>
  <c r="D13" i="26"/>
  <c r="K13" i="54" s="1"/>
  <c r="D20" i="25"/>
  <c r="J20" i="54" s="1"/>
  <c r="D14" i="25"/>
  <c r="J14" i="54" s="1"/>
  <c r="D10" i="25"/>
  <c r="J10" i="54" s="1"/>
  <c r="D13" i="1"/>
  <c r="F13" i="16" s="1"/>
  <c r="F9" i="16" s="1"/>
  <c r="F8" i="16" s="1"/>
  <c r="D10" i="5"/>
  <c r="D10" i="16" s="1"/>
  <c r="D9" i="16" s="1"/>
  <c r="I40" i="55"/>
  <c r="D16" i="25"/>
  <c r="J16" i="54" s="1"/>
  <c r="D12" i="25"/>
  <c r="J12" i="54" s="1"/>
  <c r="D10" i="53"/>
  <c r="L10" i="54" s="1"/>
  <c r="D10" i="24"/>
  <c r="H10" i="54" s="1"/>
  <c r="F8" i="8"/>
  <c r="H9" i="8"/>
  <c r="D9" i="8" s="1"/>
  <c r="D8" i="8" s="1"/>
  <c r="D13" i="14"/>
  <c r="L13" i="16" s="1"/>
  <c r="D13" i="8"/>
  <c r="H13" i="16" s="1"/>
  <c r="H9" i="16" s="1"/>
  <c r="D21" i="20"/>
  <c r="D21" i="54" s="1"/>
  <c r="L9" i="26"/>
  <c r="L8" i="26" s="1"/>
  <c r="H9" i="6"/>
  <c r="H8" i="6" s="1"/>
  <c r="I8" i="8"/>
  <c r="K39" i="55"/>
  <c r="K37" i="55"/>
  <c r="D18" i="7"/>
  <c r="G18" i="16" s="1"/>
  <c r="D17" i="14"/>
  <c r="L17" i="16" s="1"/>
  <c r="D17" i="1"/>
  <c r="F17" i="16" s="1"/>
  <c r="D14" i="17"/>
  <c r="I14" i="16" s="1"/>
  <c r="D14" i="7"/>
  <c r="G14" i="16" s="1"/>
  <c r="L42" i="54"/>
  <c r="L9" i="56"/>
  <c r="L8" i="56" s="1"/>
  <c r="G41" i="55"/>
  <c r="D18" i="14"/>
  <c r="L18" i="16" s="1"/>
  <c r="D10" i="11"/>
  <c r="J10" i="16" s="1"/>
  <c r="J9" i="16" s="1"/>
  <c r="J8" i="16" s="1"/>
  <c r="D19" i="12"/>
  <c r="K19" i="16" s="1"/>
  <c r="D20" i="56"/>
  <c r="I20" i="54" s="1"/>
  <c r="M20" i="54" s="1"/>
  <c r="D20" i="55" s="1"/>
  <c r="H42" i="54"/>
  <c r="D17" i="56"/>
  <c r="I17" i="54" s="1"/>
  <c r="D17" i="23"/>
  <c r="G17" i="54" s="1"/>
  <c r="M17" i="54" s="1"/>
  <c r="D17" i="55" s="1"/>
  <c r="D16" i="53"/>
  <c r="L16" i="54" s="1"/>
  <c r="D16" i="23"/>
  <c r="G16" i="54" s="1"/>
  <c r="D15" i="56"/>
  <c r="I15" i="54" s="1"/>
  <c r="D10" i="56"/>
  <c r="I10" i="54" s="1"/>
  <c r="D20" i="17"/>
  <c r="I20" i="16" s="1"/>
  <c r="D18" i="11"/>
  <c r="J18" i="16" s="1"/>
  <c r="D17" i="8"/>
  <c r="H17" i="16" s="1"/>
  <c r="O17" i="16" s="1"/>
  <c r="E17" i="55" s="1"/>
  <c r="D21" i="1"/>
  <c r="F21" i="16" s="1"/>
  <c r="D16" i="7"/>
  <c r="G16" i="16" s="1"/>
  <c r="D16" i="5"/>
  <c r="D16" i="16" s="1"/>
  <c r="D14" i="14"/>
  <c r="L14" i="16" s="1"/>
  <c r="D12" i="12"/>
  <c r="K12" i="16" s="1"/>
  <c r="D12" i="17"/>
  <c r="I12" i="16" s="1"/>
  <c r="D10" i="8"/>
  <c r="H10" i="16" s="1"/>
  <c r="D10" i="6"/>
  <c r="E10" i="16" s="1"/>
  <c r="K35" i="55"/>
  <c r="D18" i="25"/>
  <c r="J18" i="54" s="1"/>
  <c r="D19" i="11"/>
  <c r="J19" i="16" s="1"/>
  <c r="D19" i="7"/>
  <c r="G19" i="16" s="1"/>
  <c r="D19" i="6"/>
  <c r="E19" i="16" s="1"/>
  <c r="D19" i="25"/>
  <c r="J19" i="54" s="1"/>
  <c r="M19" i="54" s="1"/>
  <c r="D19" i="55" s="1"/>
  <c r="I33" i="55"/>
  <c r="J32" i="55"/>
  <c r="L36" i="16"/>
  <c r="J40" i="55"/>
  <c r="D17" i="53"/>
  <c r="L17" i="54" s="1"/>
  <c r="D13" i="53"/>
  <c r="L13" i="54" s="1"/>
  <c r="D21" i="11"/>
  <c r="J21" i="16" s="1"/>
  <c r="D14" i="6"/>
  <c r="E14" i="16" s="1"/>
  <c r="D11" i="6"/>
  <c r="E11" i="16" s="1"/>
  <c r="D18" i="56"/>
  <c r="I18" i="54" s="1"/>
  <c r="G40" i="55"/>
  <c r="L32" i="16"/>
  <c r="L8" i="15"/>
  <c r="L40" i="16"/>
  <c r="H9" i="15"/>
  <c r="H8" i="15" s="1"/>
  <c r="H9" i="12"/>
  <c r="G34" i="55"/>
  <c r="D13" i="17"/>
  <c r="I13" i="16" s="1"/>
  <c r="E34" i="55"/>
  <c r="H9" i="7"/>
  <c r="H8" i="7" s="1"/>
  <c r="H9" i="5"/>
  <c r="H8" i="5" s="1"/>
  <c r="H9" i="25"/>
  <c r="H8" i="25" s="1"/>
  <c r="H9" i="21"/>
  <c r="H8" i="21" s="1"/>
  <c r="L37" i="16"/>
  <c r="D19" i="15"/>
  <c r="N19" i="16" s="1"/>
  <c r="D18" i="15"/>
  <c r="N18" i="16" s="1"/>
  <c r="D14" i="15"/>
  <c r="N14" i="16" s="1"/>
  <c r="H36" i="16"/>
  <c r="H35" i="16"/>
  <c r="H37" i="16"/>
  <c r="H39" i="16"/>
  <c r="H38" i="16"/>
  <c r="K9" i="16"/>
  <c r="E30" i="16"/>
  <c r="E29" i="16" s="1"/>
  <c r="H8" i="26"/>
  <c r="F33" i="55"/>
  <c r="H36" i="54"/>
  <c r="M21" i="54"/>
  <c r="D21" i="55" s="1"/>
  <c r="G31" i="54"/>
  <c r="G30" i="54" s="1"/>
  <c r="G37" i="55"/>
  <c r="I36" i="55"/>
  <c r="I39" i="55"/>
  <c r="D11" i="15"/>
  <c r="N11" i="16" s="1"/>
  <c r="D15" i="15"/>
  <c r="N15" i="16" s="1"/>
  <c r="O15" i="16" s="1"/>
  <c r="E15" i="55" s="1"/>
  <c r="G30" i="16"/>
  <c r="G29" i="16" s="1"/>
  <c r="E39" i="55"/>
  <c r="H8" i="13"/>
  <c r="G39" i="55"/>
  <c r="H8" i="12"/>
  <c r="D16" i="12"/>
  <c r="K16" i="16" s="1"/>
  <c r="G31" i="55"/>
  <c r="G35" i="55"/>
  <c r="E33" i="55"/>
  <c r="H40" i="16"/>
  <c r="F40" i="55"/>
  <c r="H9" i="17"/>
  <c r="H8" i="17" s="1"/>
  <c r="H9" i="53"/>
  <c r="H8" i="53" s="1"/>
  <c r="D15" i="53"/>
  <c r="L15" i="54" s="1"/>
  <c r="H39" i="54"/>
  <c r="D18" i="24"/>
  <c r="H18" i="54" s="1"/>
  <c r="H37" i="54"/>
  <c r="D37" i="54" s="1"/>
  <c r="H32" i="54"/>
  <c r="H40" i="54"/>
  <c r="D40" i="54" s="1"/>
  <c r="D18" i="21"/>
  <c r="E18" i="54" s="1"/>
  <c r="G9" i="16"/>
  <c r="F30" i="16"/>
  <c r="F29" i="16" s="1"/>
  <c r="H31" i="16"/>
  <c r="J31" i="55"/>
  <c r="J30" i="16"/>
  <c r="J29" i="16" s="1"/>
  <c r="E36" i="55"/>
  <c r="H36" i="55" s="1"/>
  <c r="H8" i="8"/>
  <c r="F41" i="55"/>
  <c r="I8" i="7"/>
  <c r="L9" i="7"/>
  <c r="L8" i="7" s="1"/>
  <c r="I8" i="17"/>
  <c r="L9" i="17"/>
  <c r="L8" i="17" s="1"/>
  <c r="K8" i="13"/>
  <c r="L9" i="13"/>
  <c r="I31" i="55"/>
  <c r="L31" i="16"/>
  <c r="I30" i="16"/>
  <c r="D9" i="21"/>
  <c r="E32" i="55"/>
  <c r="D9" i="15"/>
  <c r="J37" i="55"/>
  <c r="L35" i="16"/>
  <c r="L9" i="12"/>
  <c r="G8" i="1"/>
  <c r="H9" i="1"/>
  <c r="H8" i="20"/>
  <c r="D15" i="20"/>
  <c r="D15" i="54" s="1"/>
  <c r="H33" i="16"/>
  <c r="J41" i="55"/>
  <c r="L8" i="23"/>
  <c r="F39" i="55"/>
  <c r="F37" i="55"/>
  <c r="L33" i="16"/>
  <c r="H32" i="16"/>
  <c r="L9" i="6"/>
  <c r="L8" i="6" s="1"/>
  <c r="L9" i="14"/>
  <c r="L8" i="14" s="1"/>
  <c r="L9" i="5"/>
  <c r="L8" i="5" s="1"/>
  <c r="J8" i="1"/>
  <c r="L9" i="1"/>
  <c r="L8" i="1" s="1"/>
  <c r="K8" i="24"/>
  <c r="L9" i="24"/>
  <c r="L8" i="24" s="1"/>
  <c r="I8" i="25"/>
  <c r="L9" i="25"/>
  <c r="F8" i="56"/>
  <c r="H9" i="56"/>
  <c r="L9" i="53"/>
  <c r="E8" i="14"/>
  <c r="H9" i="14"/>
  <c r="L41" i="54"/>
  <c r="D10" i="15"/>
  <c r="N10" i="16" s="1"/>
  <c r="E40" i="55"/>
  <c r="J8" i="20"/>
  <c r="L9" i="20"/>
  <c r="H34" i="54"/>
  <c r="D19" i="22"/>
  <c r="F19" i="54" s="1"/>
  <c r="H41" i="54"/>
  <c r="D41" i="54" s="1"/>
  <c r="F35" i="55"/>
  <c r="H33" i="54"/>
  <c r="D18" i="22"/>
  <c r="F18" i="54" s="1"/>
  <c r="D13" i="24"/>
  <c r="H13" i="54" s="1"/>
  <c r="F31" i="55"/>
  <c r="E31" i="54"/>
  <c r="E30" i="54" s="1"/>
  <c r="H38" i="54"/>
  <c r="E31" i="55"/>
  <c r="D11" i="24"/>
  <c r="H11" i="54" s="1"/>
  <c r="H9" i="24"/>
  <c r="H35" i="54"/>
  <c r="F31" i="54"/>
  <c r="D13" i="22"/>
  <c r="F13" i="54" s="1"/>
  <c r="L9" i="54" l="1"/>
  <c r="L41" i="55"/>
  <c r="L9" i="16"/>
  <c r="L8" i="16" s="1"/>
  <c r="H38" i="55"/>
  <c r="D38" i="55" s="1"/>
  <c r="H32" i="55"/>
  <c r="D9" i="11"/>
  <c r="D8" i="11" s="1"/>
  <c r="O20" i="16"/>
  <c r="E20" i="55" s="1"/>
  <c r="D34" i="16"/>
  <c r="D39" i="16"/>
  <c r="L42" i="55"/>
  <c r="L32" i="55"/>
  <c r="D38" i="16"/>
  <c r="H8" i="16"/>
  <c r="O12" i="16"/>
  <c r="E12" i="55" s="1"/>
  <c r="K30" i="55"/>
  <c r="L36" i="55"/>
  <c r="D36" i="55" s="1"/>
  <c r="O13" i="16"/>
  <c r="E13" i="55" s="1"/>
  <c r="O14" i="16"/>
  <c r="E14" i="55" s="1"/>
  <c r="L33" i="55"/>
  <c r="D8" i="16"/>
  <c r="D32" i="16"/>
  <c r="O11" i="16"/>
  <c r="E11" i="55" s="1"/>
  <c r="O16" i="16"/>
  <c r="E16" i="55" s="1"/>
  <c r="F16" i="55" s="1"/>
  <c r="D36" i="16"/>
  <c r="O21" i="16"/>
  <c r="E21" i="55" s="1"/>
  <c r="F21" i="55" s="1"/>
  <c r="D42" i="55"/>
  <c r="M11" i="54"/>
  <c r="D11" i="55" s="1"/>
  <c r="M16" i="54"/>
  <c r="D16" i="55" s="1"/>
  <c r="J9" i="54"/>
  <c r="J8" i="54" s="1"/>
  <c r="M14" i="54"/>
  <c r="D14" i="55" s="1"/>
  <c r="D32" i="54"/>
  <c r="D43" i="54"/>
  <c r="D39" i="54"/>
  <c r="G9" i="54"/>
  <c r="G8" i="54" s="1"/>
  <c r="D8" i="23"/>
  <c r="L35" i="55"/>
  <c r="D35" i="54"/>
  <c r="H8" i="22"/>
  <c r="L31" i="54"/>
  <c r="L30" i="54" s="1"/>
  <c r="L31" i="55"/>
  <c r="E9" i="54"/>
  <c r="L39" i="55"/>
  <c r="I30" i="54"/>
  <c r="I30" i="55"/>
  <c r="L37" i="55"/>
  <c r="D36" i="54"/>
  <c r="K29" i="55"/>
  <c r="D9" i="54"/>
  <c r="D38" i="54"/>
  <c r="D33" i="54"/>
  <c r="D34" i="54"/>
  <c r="H41" i="55"/>
  <c r="J30" i="55"/>
  <c r="J29" i="55" s="1"/>
  <c r="M10" i="54"/>
  <c r="D10" i="55" s="1"/>
  <c r="L40" i="55"/>
  <c r="H8" i="23"/>
  <c r="M12" i="54"/>
  <c r="D12" i="55" s="1"/>
  <c r="D8" i="54"/>
  <c r="F20" i="55"/>
  <c r="K8" i="16"/>
  <c r="O10" i="16"/>
  <c r="E10" i="55" s="1"/>
  <c r="D9" i="5"/>
  <c r="D8" i="5" s="1"/>
  <c r="O19" i="16"/>
  <c r="E19" i="55" s="1"/>
  <c r="F19" i="55" s="1"/>
  <c r="E9" i="16"/>
  <c r="E8" i="16" s="1"/>
  <c r="H9" i="54"/>
  <c r="H8" i="54" s="1"/>
  <c r="O18" i="16"/>
  <c r="E18" i="55" s="1"/>
  <c r="G8" i="16"/>
  <c r="D40" i="16"/>
  <c r="D42" i="54"/>
  <c r="D9" i="26"/>
  <c r="D8" i="26" s="1"/>
  <c r="D35" i="16"/>
  <c r="D31" i="16"/>
  <c r="D37" i="16"/>
  <c r="H34" i="55"/>
  <c r="D34" i="55" s="1"/>
  <c r="I9" i="16"/>
  <c r="I8" i="16" s="1"/>
  <c r="D8" i="21"/>
  <c r="D33" i="16"/>
  <c r="D8" i="15"/>
  <c r="H37" i="55"/>
  <c r="H40" i="55"/>
  <c r="H33" i="55"/>
  <c r="F17" i="55"/>
  <c r="G30" i="55"/>
  <c r="G29" i="55" s="1"/>
  <c r="H39" i="55"/>
  <c r="M15" i="54"/>
  <c r="D15" i="55" s="1"/>
  <c r="F15" i="55" s="1"/>
  <c r="N9" i="16"/>
  <c r="N8" i="16" s="1"/>
  <c r="H35" i="55"/>
  <c r="E30" i="55"/>
  <c r="E29" i="55" s="1"/>
  <c r="L8" i="54"/>
  <c r="H31" i="54"/>
  <c r="F30" i="55"/>
  <c r="F29" i="55" s="1"/>
  <c r="D8" i="22"/>
  <c r="E8" i="54"/>
  <c r="L8" i="25"/>
  <c r="D9" i="25"/>
  <c r="D8" i="25" s="1"/>
  <c r="L8" i="20"/>
  <c r="D9" i="20"/>
  <c r="D8" i="20" s="1"/>
  <c r="L8" i="53"/>
  <c r="D9" i="53"/>
  <c r="D8" i="53" s="1"/>
  <c r="L8" i="12"/>
  <c r="D9" i="12"/>
  <c r="D8" i="12" s="1"/>
  <c r="L30" i="16"/>
  <c r="L29" i="16" s="1"/>
  <c r="I29" i="16"/>
  <c r="L8" i="13"/>
  <c r="D9" i="13"/>
  <c r="D8" i="13" s="1"/>
  <c r="D9" i="6"/>
  <c r="D8" i="6" s="1"/>
  <c r="H30" i="16"/>
  <c r="H8" i="56"/>
  <c r="D9" i="56"/>
  <c r="D8" i="56" s="1"/>
  <c r="D9" i="1"/>
  <c r="D8" i="1" s="1"/>
  <c r="H8" i="1"/>
  <c r="D9" i="7"/>
  <c r="D8" i="7" s="1"/>
  <c r="D9" i="17"/>
  <c r="D8" i="17" s="1"/>
  <c r="D9" i="14"/>
  <c r="D8" i="14" s="1"/>
  <c r="H8" i="14"/>
  <c r="H31" i="55"/>
  <c r="D9" i="24"/>
  <c r="D8" i="24" s="1"/>
  <c r="H8" i="24"/>
  <c r="F30" i="54"/>
  <c r="F9" i="54"/>
  <c r="M13" i="54"/>
  <c r="D13" i="55" s="1"/>
  <c r="M18" i="54"/>
  <c r="D18" i="55" s="1"/>
  <c r="D32" i="55" l="1"/>
  <c r="F14" i="55"/>
  <c r="D41" i="55"/>
  <c r="F12" i="55"/>
  <c r="D33" i="55"/>
  <c r="D37" i="55"/>
  <c r="D39" i="55"/>
  <c r="E9" i="55"/>
  <c r="F10" i="55"/>
  <c r="F11" i="55"/>
  <c r="D35" i="55"/>
  <c r="E8" i="55"/>
  <c r="D31" i="55"/>
  <c r="D31" i="54"/>
  <c r="D30" i="54" s="1"/>
  <c r="L30" i="55"/>
  <c r="L29" i="55" s="1"/>
  <c r="I29" i="55"/>
  <c r="D40" i="55"/>
  <c r="M9" i="54"/>
  <c r="O9" i="16"/>
  <c r="O8" i="16"/>
  <c r="F8" i="54"/>
  <c r="M8" i="54" s="1"/>
  <c r="H30" i="55"/>
  <c r="H30" i="54"/>
  <c r="D30" i="16"/>
  <c r="D29" i="16" s="1"/>
  <c r="H29" i="16"/>
  <c r="F13" i="55"/>
  <c r="D9" i="55"/>
  <c r="F18" i="55"/>
  <c r="F9" i="55" l="1"/>
  <c r="D30" i="55"/>
  <c r="D29" i="55" s="1"/>
  <c r="H29" i="55"/>
  <c r="D8" i="55"/>
  <c r="F8" i="55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F19" authorId="0" shapeId="0">
      <text>
        <r>
          <rPr>
            <sz val="9"/>
            <color indexed="81"/>
            <rFont val="Tahoma"/>
            <charset val="1"/>
          </rPr>
          <t xml:space="preserve">Včetně odjupu majetku FaF
</t>
        </r>
      </text>
    </comment>
  </commentList>
</comments>
</file>

<file path=xl/sharedStrings.xml><?xml version="1.0" encoding="utf-8"?>
<sst xmlns="http://schemas.openxmlformats.org/spreadsheetml/2006/main" count="1032" uniqueCount="91">
  <si>
    <t>FSpS</t>
  </si>
  <si>
    <t>PrF</t>
  </si>
  <si>
    <t>ESF</t>
  </si>
  <si>
    <t>UKB</t>
  </si>
  <si>
    <t>RMU</t>
  </si>
  <si>
    <t>PdF</t>
  </si>
  <si>
    <t>SKM</t>
  </si>
  <si>
    <t>FF</t>
  </si>
  <si>
    <t>PřF</t>
  </si>
  <si>
    <t>v tis. Kč</t>
  </si>
  <si>
    <t>POUŽITÍ</t>
  </si>
  <si>
    <t>CELKEM</t>
  </si>
  <si>
    <t>stroje</t>
  </si>
  <si>
    <t>celkem</t>
  </si>
  <si>
    <t>HS:</t>
  </si>
  <si>
    <t>sl.5+9</t>
  </si>
  <si>
    <t>stavby</t>
  </si>
  <si>
    <t>a zařízení</t>
  </si>
  <si>
    <t>jiné</t>
  </si>
  <si>
    <t>sl.2 až 4</t>
  </si>
  <si>
    <t>sl.6 až 8</t>
  </si>
  <si>
    <t>ZDROJE celkem (ř.2+8 až 13)</t>
  </si>
  <si>
    <t>dotace ze SR (ř.3 až 7)</t>
  </si>
  <si>
    <t>rozvojové programy (ukazatel I)</t>
  </si>
  <si>
    <t xml:space="preserve">jiné dotace ze SR bez VaV </t>
  </si>
  <si>
    <t>VaV - MŠMT bez VaVpI</t>
  </si>
  <si>
    <t>VaV ostatní SR</t>
  </si>
  <si>
    <t>Příspěvek MŠMT na kapitál.výdaje (výměna NEI/INV)</t>
  </si>
  <si>
    <t xml:space="preserve">dotace od ÚSC </t>
  </si>
  <si>
    <t>dotace ze zahraničí</t>
  </si>
  <si>
    <t>NFV</t>
  </si>
  <si>
    <t xml:space="preserve">jiné zdroje </t>
  </si>
  <si>
    <t>Jedná se o částku příspěvku na ukazatel A, o jehož poskytnutí MU požádala či požádá na kapitálové výdaje</t>
  </si>
  <si>
    <t>sl.6 až 9 vyplňuje pouze RMU</t>
  </si>
  <si>
    <t>Program 133 21J</t>
  </si>
  <si>
    <t>mimo Program 133 21J</t>
  </si>
  <si>
    <t>Pro účely plánu INV rozpočtu bude uvedeno pouze u RMU (resp. ÚVT), ostatní HS mohou následně požadovat výměnu v rámci jim přiděleného NEI příspěvku</t>
  </si>
  <si>
    <t xml:space="preserve">Masarykova univerzita </t>
  </si>
  <si>
    <t>plán (v tis. Kč)</t>
  </si>
  <si>
    <t>&lt;92 ÚVT &gt;</t>
  </si>
  <si>
    <t>&lt; 87 CTT &gt;</t>
  </si>
  <si>
    <t>&lt;97 CZS &gt;</t>
  </si>
  <si>
    <t>&lt; 84 SPSSN &gt;</t>
  </si>
  <si>
    <t>&lt;96 CJV &gt;</t>
  </si>
  <si>
    <t>CTT</t>
  </si>
  <si>
    <t>11 LF</t>
  </si>
  <si>
    <t>21 FF</t>
  </si>
  <si>
    <t>22 PrF</t>
  </si>
  <si>
    <t>23 FSS</t>
  </si>
  <si>
    <t>31 PřF</t>
  </si>
  <si>
    <t>82 UKB</t>
  </si>
  <si>
    <t xml:space="preserve"> 79 Ceitec CŘS </t>
  </si>
  <si>
    <t>81 SKM</t>
  </si>
  <si>
    <t xml:space="preserve"> 83 UCT</t>
  </si>
  <si>
    <t>Ceitec CŘS</t>
  </si>
  <si>
    <t>UCT</t>
  </si>
  <si>
    <t>SPSSN</t>
  </si>
  <si>
    <t xml:space="preserve">ÚVT </t>
  </si>
  <si>
    <t>CJV</t>
  </si>
  <si>
    <t>CZS</t>
  </si>
  <si>
    <t>Součásti</t>
  </si>
  <si>
    <t>LF</t>
  </si>
  <si>
    <t>FSS</t>
  </si>
  <si>
    <t>FI</t>
  </si>
  <si>
    <t>33 FI</t>
  </si>
  <si>
    <t>Fakulty</t>
  </si>
  <si>
    <t xml:space="preserve">Fakulty celkem </t>
  </si>
  <si>
    <t>41 PdF</t>
  </si>
  <si>
    <t>51 FSpS</t>
  </si>
  <si>
    <t>56 ESF</t>
  </si>
  <si>
    <t>Fakulty celkem</t>
  </si>
  <si>
    <t>jiné zdroje  - FÚUP INV</t>
  </si>
  <si>
    <t>Celkem</t>
  </si>
  <si>
    <t xml:space="preserve">99 RMU </t>
  </si>
  <si>
    <t>ř. 8</t>
  </si>
  <si>
    <t xml:space="preserve">ř. 11 </t>
  </si>
  <si>
    <t>jiné zdroje (č.4745)</t>
  </si>
  <si>
    <t>OP VVV</t>
  </si>
  <si>
    <t>FRIM HS</t>
  </si>
  <si>
    <t xml:space="preserve">FRIM centralizovaný na RMU </t>
  </si>
  <si>
    <t>FRIM centralizovaný na RMU</t>
  </si>
  <si>
    <t>FRIM do výše zůstatku + FRIM vytvořený z HV 2016 + FRIM z nedotačních odpisů HS do výše 50% (zbývajících 50% bude centralizováno u RMU s vyjímkou ÚVT)</t>
  </si>
  <si>
    <t xml:space="preserve"> </t>
  </si>
  <si>
    <t>Masarykova univerzita celkem</t>
  </si>
  <si>
    <t>Součásti celkem</t>
  </si>
  <si>
    <t>71 Ceitec MU</t>
  </si>
  <si>
    <t>Ceitec MU</t>
  </si>
  <si>
    <t>Rozpočet Masarykovy univerzity 2020 - část investiční</t>
  </si>
  <si>
    <t>ROZPOČET 2020 - Investice</t>
  </si>
  <si>
    <t>schváleno v AS Masarykovy univerzity: 1. 6. 2020</t>
  </si>
  <si>
    <t>stav k 1. 6.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</si>
</sst>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51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9"/>
      <color indexed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0"/>
      <color rgb="FF0000F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6">
    <xf numFmtId="0" fontId="0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58" applyNumberFormat="0" applyAlignment="0" applyProtection="0"/>
    <xf numFmtId="0" fontId="3" fillId="0" borderId="59" applyNumberFormat="0" applyFill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60" applyNumberFormat="0" applyFill="0" applyAlignment="0" applyProtection="0"/>
    <xf numFmtId="0" fontId="14" fillId="0" borderId="61" applyNumberFormat="0" applyFill="0" applyAlignment="0" applyProtection="0"/>
    <xf numFmtId="0" fontId="15" fillId="0" borderId="62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63" applyNumberFormat="0" applyAlignment="0" applyProtection="0"/>
    <xf numFmtId="0" fontId="8" fillId="5" borderId="0" applyNumberFormat="0" applyBorder="0" applyAlignment="0" applyProtection="0"/>
    <xf numFmtId="0" fontId="17" fillId="9" borderId="58" applyNumberFormat="0" applyAlignment="0" applyProtection="0"/>
    <xf numFmtId="0" fontId="16" fillId="23" borderId="63" applyNumberFormat="0" applyAlignment="0" applyProtection="0"/>
    <xf numFmtId="0" fontId="18" fillId="0" borderId="64" applyNumberFormat="0" applyFill="0" applyAlignment="0" applyProtection="0"/>
    <xf numFmtId="0" fontId="13" fillId="0" borderId="60" applyNumberFormat="0" applyFill="0" applyAlignment="0" applyProtection="0"/>
    <xf numFmtId="0" fontId="14" fillId="0" borderId="61" applyNumberFormat="0" applyFill="0" applyAlignment="0" applyProtection="0"/>
    <xf numFmtId="0" fontId="15" fillId="0" borderId="62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" fillId="0" borderId="0"/>
    <xf numFmtId="0" fontId="1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6" fillId="0" borderId="0"/>
    <xf numFmtId="0" fontId="2" fillId="25" borderId="65" applyNumberFormat="0" applyFont="0" applyAlignment="0" applyProtection="0"/>
    <xf numFmtId="0" fontId="22" fillId="22" borderId="66" applyNumberFormat="0" applyAlignment="0" applyProtection="0"/>
    <xf numFmtId="0" fontId="2" fillId="25" borderId="6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64" applyNumberFormat="0" applyFill="0" applyAlignment="0" applyProtection="0"/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59" applyNumberFormat="0" applyFill="0" applyAlignment="0" applyProtection="0"/>
    <xf numFmtId="0" fontId="17" fillId="9" borderId="58" applyNumberFormat="0" applyAlignment="0" applyProtection="0"/>
    <xf numFmtId="0" fontId="9" fillId="22" borderId="58" applyNumberFormat="0" applyAlignment="0" applyProtection="0"/>
    <xf numFmtId="0" fontId="22" fillId="22" borderId="66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5" fillId="0" borderId="0"/>
    <xf numFmtId="0" fontId="9" fillId="22" borderId="69" applyNumberFormat="0" applyAlignment="0" applyProtection="0"/>
    <xf numFmtId="0" fontId="3" fillId="0" borderId="70" applyNumberFormat="0" applyFill="0" applyAlignment="0" applyProtection="0"/>
    <xf numFmtId="164" fontId="10" fillId="0" borderId="0" applyFont="0" applyFill="0" applyBorder="0" applyAlignment="0" applyProtection="0"/>
    <xf numFmtId="0" fontId="17" fillId="9" borderId="69" applyNumberFormat="0" applyAlignment="0" applyProtection="0"/>
    <xf numFmtId="0" fontId="2" fillId="25" borderId="71" applyNumberFormat="0" applyFont="0" applyAlignment="0" applyProtection="0"/>
    <xf numFmtId="0" fontId="22" fillId="22" borderId="72" applyNumberFormat="0" applyAlignment="0" applyProtection="0"/>
    <xf numFmtId="0" fontId="2" fillId="25" borderId="71" applyNumberFormat="0" applyFont="0" applyAlignment="0" applyProtection="0"/>
    <xf numFmtId="0" fontId="3" fillId="0" borderId="70" applyNumberFormat="0" applyFill="0" applyAlignment="0" applyProtection="0"/>
    <xf numFmtId="0" fontId="17" fillId="9" borderId="69" applyNumberFormat="0" applyAlignment="0" applyProtection="0"/>
    <xf numFmtId="0" fontId="9" fillId="22" borderId="69" applyNumberFormat="0" applyAlignment="0" applyProtection="0"/>
    <xf numFmtId="0" fontId="22" fillId="22" borderId="72" applyNumberFormat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9" fillId="22" borderId="86" applyNumberFormat="0" applyAlignment="0" applyProtection="0"/>
    <xf numFmtId="0" fontId="3" fillId="0" borderId="87" applyNumberFormat="0" applyFill="0" applyAlignment="0" applyProtection="0"/>
    <xf numFmtId="0" fontId="17" fillId="9" borderId="86" applyNumberFormat="0" applyAlignment="0" applyProtection="0"/>
    <xf numFmtId="0" fontId="2" fillId="25" borderId="88" applyNumberFormat="0" applyFont="0" applyAlignment="0" applyProtection="0"/>
    <xf numFmtId="0" fontId="22" fillId="22" borderId="89" applyNumberFormat="0" applyAlignment="0" applyProtection="0"/>
    <xf numFmtId="0" fontId="2" fillId="25" borderId="88" applyNumberFormat="0" applyFont="0" applyAlignment="0" applyProtection="0"/>
    <xf numFmtId="0" fontId="3" fillId="0" borderId="87" applyNumberFormat="0" applyFill="0" applyAlignment="0" applyProtection="0"/>
    <xf numFmtId="0" fontId="17" fillId="9" borderId="86" applyNumberFormat="0" applyAlignment="0" applyProtection="0"/>
    <xf numFmtId="0" fontId="9" fillId="22" borderId="86" applyNumberFormat="0" applyAlignment="0" applyProtection="0"/>
    <xf numFmtId="0" fontId="22" fillId="22" borderId="89" applyNumberFormat="0" applyAlignment="0" applyProtection="0"/>
    <xf numFmtId="0" fontId="9" fillId="22" borderId="90" applyNumberFormat="0" applyAlignment="0" applyProtection="0"/>
    <xf numFmtId="0" fontId="3" fillId="0" borderId="91" applyNumberFormat="0" applyFill="0" applyAlignment="0" applyProtection="0"/>
    <xf numFmtId="0" fontId="17" fillId="9" borderId="90" applyNumberFormat="0" applyAlignment="0" applyProtection="0"/>
    <xf numFmtId="0" fontId="2" fillId="25" borderId="92" applyNumberFormat="0" applyFont="0" applyAlignment="0" applyProtection="0"/>
    <xf numFmtId="0" fontId="22" fillId="22" borderId="93" applyNumberFormat="0" applyAlignment="0" applyProtection="0"/>
    <xf numFmtId="0" fontId="2" fillId="25" borderId="92" applyNumberFormat="0" applyFont="0" applyAlignment="0" applyProtection="0"/>
    <xf numFmtId="0" fontId="3" fillId="0" borderId="91" applyNumberFormat="0" applyFill="0" applyAlignment="0" applyProtection="0"/>
    <xf numFmtId="0" fontId="17" fillId="9" borderId="90" applyNumberFormat="0" applyAlignment="0" applyProtection="0"/>
    <xf numFmtId="0" fontId="9" fillId="22" borderId="90" applyNumberFormat="0" applyAlignment="0" applyProtection="0"/>
    <xf numFmtId="0" fontId="22" fillId="22" borderId="93" applyNumberFormat="0" applyAlignment="0" applyProtection="0"/>
  </cellStyleXfs>
  <cellXfs count="318">
    <xf numFmtId="0" fontId="0" fillId="0" borderId="0" xfId="0"/>
    <xf numFmtId="0" fontId="25" fillId="0" borderId="0" xfId="2" applyFont="1"/>
    <xf numFmtId="0" fontId="26" fillId="0" borderId="0" xfId="2" applyFont="1"/>
    <xf numFmtId="0" fontId="26" fillId="0" borderId="0" xfId="2" applyFont="1" applyAlignment="1">
      <alignment horizontal="right"/>
    </xf>
    <xf numFmtId="0" fontId="27" fillId="0" borderId="0" xfId="2" applyFont="1"/>
    <xf numFmtId="0" fontId="25" fillId="0" borderId="1" xfId="2" applyFont="1" applyBorder="1"/>
    <xf numFmtId="0" fontId="25" fillId="0" borderId="4" xfId="3" applyFont="1" applyBorder="1"/>
    <xf numFmtId="0" fontId="28" fillId="0" borderId="7" xfId="2" applyFont="1" applyBorder="1"/>
    <xf numFmtId="0" fontId="28" fillId="0" borderId="14" xfId="2" applyFont="1" applyBorder="1"/>
    <xf numFmtId="0" fontId="29" fillId="0" borderId="14" xfId="2" applyFont="1" applyBorder="1" applyAlignment="1">
      <alignment horizontal="center"/>
    </xf>
    <xf numFmtId="0" fontId="25" fillId="0" borderId="10" xfId="3" applyFont="1" applyBorder="1"/>
    <xf numFmtId="0" fontId="28" fillId="0" borderId="11" xfId="3" applyFont="1" applyBorder="1"/>
    <xf numFmtId="0" fontId="30" fillId="0" borderId="35" xfId="3" applyFont="1" applyBorder="1" applyAlignment="1">
      <alignment horizontal="center"/>
    </xf>
    <xf numFmtId="0" fontId="29" fillId="0" borderId="36" xfId="2" applyFont="1" applyBorder="1" applyAlignment="1">
      <alignment horizontal="center"/>
    </xf>
    <xf numFmtId="0" fontId="31" fillId="0" borderId="19" xfId="3" applyFont="1" applyBorder="1" applyAlignment="1">
      <alignment horizontal="center"/>
    </xf>
    <xf numFmtId="0" fontId="28" fillId="0" borderId="35" xfId="2" applyFont="1" applyBorder="1"/>
    <xf numFmtId="0" fontId="28" fillId="0" borderId="36" xfId="2" applyFont="1" applyBorder="1"/>
    <xf numFmtId="0" fontId="28" fillId="0" borderId="31" xfId="3" applyFont="1" applyBorder="1" applyAlignment="1">
      <alignment vertical="center"/>
    </xf>
    <xf numFmtId="0" fontId="28" fillId="0" borderId="7" xfId="3" applyFont="1" applyBorder="1" applyAlignment="1">
      <alignment vertical="center"/>
    </xf>
    <xf numFmtId="0" fontId="31" fillId="0" borderId="24" xfId="3" applyFont="1" applyBorder="1" applyAlignment="1">
      <alignment vertical="center"/>
    </xf>
    <xf numFmtId="0" fontId="31" fillId="0" borderId="47" xfId="3" applyFont="1" applyBorder="1" applyAlignment="1">
      <alignment vertical="center"/>
    </xf>
    <xf numFmtId="3" fontId="31" fillId="0" borderId="47" xfId="2" applyNumberFormat="1" applyFont="1" applyBorder="1"/>
    <xf numFmtId="3" fontId="31" fillId="0" borderId="27" xfId="2" applyNumberFormat="1" applyFont="1" applyBorder="1"/>
    <xf numFmtId="0" fontId="31" fillId="0" borderId="31" xfId="3" applyFont="1" applyBorder="1" applyAlignment="1">
      <alignment vertical="center"/>
    </xf>
    <xf numFmtId="0" fontId="31" fillId="0" borderId="7" xfId="3" applyFont="1" applyBorder="1" applyAlignment="1">
      <alignment vertical="center"/>
    </xf>
    <xf numFmtId="3" fontId="31" fillId="0" borderId="35" xfId="2" applyNumberFormat="1" applyFont="1" applyBorder="1"/>
    <xf numFmtId="3" fontId="31" fillId="0" borderId="36" xfId="2" applyNumberFormat="1" applyFont="1" applyBorder="1"/>
    <xf numFmtId="0" fontId="25" fillId="0" borderId="2" xfId="2" applyFont="1" applyBorder="1"/>
    <xf numFmtId="0" fontId="25" fillId="0" borderId="3" xfId="2" applyFont="1" applyBorder="1"/>
    <xf numFmtId="0" fontId="25" fillId="0" borderId="0" xfId="3" applyFont="1"/>
    <xf numFmtId="0" fontId="29" fillId="0" borderId="5" xfId="3" applyFont="1" applyBorder="1" applyAlignment="1">
      <alignment horizontal="center"/>
    </xf>
    <xf numFmtId="0" fontId="25" fillId="0" borderId="11" xfId="3" applyFont="1" applyBorder="1"/>
    <xf numFmtId="0" fontId="29" fillId="0" borderId="12" xfId="3" applyFont="1" applyBorder="1" applyAlignment="1">
      <alignment horizontal="center"/>
    </xf>
    <xf numFmtId="0" fontId="33" fillId="0" borderId="0" xfId="3" applyFont="1" applyAlignment="1">
      <alignment horizontal="center"/>
    </xf>
    <xf numFmtId="0" fontId="31" fillId="0" borderId="16" xfId="3" applyFont="1" applyBorder="1" applyAlignment="1">
      <alignment horizontal="center"/>
    </xf>
    <xf numFmtId="0" fontId="31" fillId="0" borderId="17" xfId="3" applyFont="1" applyBorder="1" applyAlignment="1">
      <alignment horizontal="center"/>
    </xf>
    <xf numFmtId="0" fontId="35" fillId="0" borderId="16" xfId="3" applyFont="1" applyBorder="1" applyAlignment="1">
      <alignment horizontal="center"/>
    </xf>
    <xf numFmtId="0" fontId="31" fillId="0" borderId="18" xfId="3" applyFont="1" applyBorder="1" applyAlignment="1">
      <alignment horizontal="center"/>
    </xf>
    <xf numFmtId="0" fontId="31" fillId="0" borderId="21" xfId="3" applyFont="1" applyBorder="1" applyAlignment="1">
      <alignment horizontal="center"/>
    </xf>
    <xf numFmtId="0" fontId="29" fillId="0" borderId="0" xfId="3" applyFont="1" applyAlignment="1">
      <alignment vertical="center"/>
    </xf>
    <xf numFmtId="0" fontId="32" fillId="2" borderId="16" xfId="3" applyFont="1" applyFill="1" applyBorder="1" applyAlignment="1">
      <alignment horizontal="center" vertical="center"/>
    </xf>
    <xf numFmtId="0" fontId="32" fillId="2" borderId="17" xfId="3" applyFont="1" applyFill="1" applyBorder="1" applyAlignment="1">
      <alignment vertical="center"/>
    </xf>
    <xf numFmtId="3" fontId="29" fillId="2" borderId="16" xfId="3" applyNumberFormat="1" applyFont="1" applyFill="1" applyBorder="1"/>
    <xf numFmtId="3" fontId="29" fillId="2" borderId="22" xfId="3" applyNumberFormat="1" applyFont="1" applyFill="1" applyBorder="1"/>
    <xf numFmtId="3" fontId="29" fillId="2" borderId="18" xfId="3" applyNumberFormat="1" applyFont="1" applyFill="1" applyBorder="1"/>
    <xf numFmtId="3" fontId="29" fillId="2" borderId="19" xfId="3" applyNumberFormat="1" applyFont="1" applyFill="1" applyBorder="1"/>
    <xf numFmtId="3" fontId="29" fillId="2" borderId="21" xfId="3" applyNumberFormat="1" applyFont="1" applyFill="1" applyBorder="1"/>
    <xf numFmtId="0" fontId="25" fillId="0" borderId="0" xfId="3" applyFont="1" applyAlignment="1">
      <alignment vertical="center"/>
    </xf>
    <xf numFmtId="0" fontId="25" fillId="0" borderId="5" xfId="3" applyFont="1" applyBorder="1" applyAlignment="1">
      <alignment horizontal="center" vertical="center"/>
    </xf>
    <xf numFmtId="0" fontId="25" fillId="0" borderId="0" xfId="3" applyFont="1" applyBorder="1" applyAlignment="1">
      <alignment vertical="center"/>
    </xf>
    <xf numFmtId="0" fontId="28" fillId="0" borderId="0" xfId="3" applyFont="1" applyBorder="1" applyAlignment="1">
      <alignment vertical="center"/>
    </xf>
    <xf numFmtId="3" fontId="29" fillId="0" borderId="23" xfId="3" applyNumberFormat="1" applyFont="1" applyFill="1" applyBorder="1"/>
    <xf numFmtId="3" fontId="28" fillId="0" borderId="24" xfId="3" applyNumberFormat="1" applyFont="1" applyBorder="1" applyAlignment="1">
      <alignment vertical="center"/>
    </xf>
    <xf numFmtId="3" fontId="28" fillId="0" borderId="25" xfId="3" applyNumberFormat="1" applyFont="1" applyBorder="1" applyAlignment="1">
      <alignment vertical="center"/>
    </xf>
    <xf numFmtId="3" fontId="28" fillId="0" borderId="51" xfId="3" applyNumberFormat="1" applyFont="1" applyBorder="1" applyAlignment="1">
      <alignment vertical="center"/>
    </xf>
    <xf numFmtId="3" fontId="28" fillId="0" borderId="26" xfId="3" applyNumberFormat="1" applyFont="1" applyBorder="1" applyAlignment="1">
      <alignment vertical="center"/>
    </xf>
    <xf numFmtId="3" fontId="28" fillId="0" borderId="15" xfId="3" applyNumberFormat="1" applyFont="1" applyBorder="1" applyAlignment="1">
      <alignment vertical="center"/>
    </xf>
    <xf numFmtId="0" fontId="33" fillId="0" borderId="28" xfId="3" applyFont="1" applyBorder="1" applyAlignment="1">
      <alignment horizontal="center" vertical="center"/>
    </xf>
    <xf numFmtId="0" fontId="33" fillId="0" borderId="29" xfId="3" applyFont="1" applyBorder="1" applyAlignment="1">
      <alignment vertical="center"/>
    </xf>
    <xf numFmtId="0" fontId="31" fillId="0" borderId="29" xfId="3" applyFont="1" applyBorder="1" applyAlignment="1">
      <alignment vertical="center"/>
    </xf>
    <xf numFmtId="3" fontId="31" fillId="0" borderId="24" xfId="3" applyNumberFormat="1" applyFont="1" applyFill="1" applyBorder="1" applyAlignment="1">
      <alignment vertical="center"/>
    </xf>
    <xf numFmtId="3" fontId="31" fillId="0" borderId="25" xfId="3" applyNumberFormat="1" applyFont="1" applyFill="1" applyBorder="1" applyAlignment="1">
      <alignment vertical="center"/>
    </xf>
    <xf numFmtId="3" fontId="31" fillId="0" borderId="47" xfId="3" applyNumberFormat="1" applyFont="1" applyBorder="1" applyAlignment="1">
      <alignment vertical="center"/>
    </xf>
    <xf numFmtId="3" fontId="31" fillId="0" borderId="24" xfId="3" applyNumberFormat="1" applyFont="1" applyBorder="1" applyAlignment="1">
      <alignment vertical="center"/>
    </xf>
    <xf numFmtId="3" fontId="31" fillId="0" borderId="25" xfId="3" applyNumberFormat="1" applyFont="1" applyBorder="1" applyAlignment="1">
      <alignment vertical="center"/>
    </xf>
    <xf numFmtId="3" fontId="31" fillId="0" borderId="26" xfId="3" applyNumberFormat="1" applyFont="1" applyBorder="1" applyAlignment="1">
      <alignment vertical="center"/>
    </xf>
    <xf numFmtId="3" fontId="31" fillId="0" borderId="30" xfId="3" applyNumberFormat="1" applyFont="1" applyBorder="1" applyAlignment="1">
      <alignment vertical="center"/>
    </xf>
    <xf numFmtId="0" fontId="33" fillId="0" borderId="0" xfId="3" applyFont="1" applyAlignment="1">
      <alignment vertical="center"/>
    </xf>
    <xf numFmtId="3" fontId="33" fillId="0" borderId="24" xfId="3" applyNumberFormat="1" applyFont="1" applyBorder="1" applyAlignment="1">
      <alignment vertical="center"/>
    </xf>
    <xf numFmtId="3" fontId="33" fillId="0" borderId="25" xfId="3" applyNumberFormat="1" applyFont="1" applyBorder="1" applyAlignment="1">
      <alignment vertical="center"/>
    </xf>
    <xf numFmtId="3" fontId="33" fillId="0" borderId="26" xfId="3" applyNumberFormat="1" applyFont="1" applyBorder="1" applyAlignment="1">
      <alignment vertical="center"/>
    </xf>
    <xf numFmtId="0" fontId="33" fillId="0" borderId="5" xfId="3" applyFont="1" applyBorder="1" applyAlignment="1">
      <alignment horizontal="center" vertical="center"/>
    </xf>
    <xf numFmtId="0" fontId="33" fillId="0" borderId="0" xfId="3" applyFont="1" applyBorder="1" applyAlignment="1">
      <alignment vertical="center"/>
    </xf>
    <xf numFmtId="0" fontId="31" fillId="0" borderId="0" xfId="3" applyFont="1" applyBorder="1" applyAlignment="1">
      <alignment vertical="center"/>
    </xf>
    <xf numFmtId="3" fontId="31" fillId="0" borderId="46" xfId="3" applyNumberFormat="1" applyFont="1" applyFill="1" applyBorder="1" applyAlignment="1">
      <alignment vertical="center"/>
    </xf>
    <xf numFmtId="3" fontId="31" fillId="0" borderId="48" xfId="3" applyNumberFormat="1" applyFont="1" applyFill="1" applyBorder="1" applyAlignment="1">
      <alignment vertical="center"/>
    </xf>
    <xf numFmtId="3" fontId="31" fillId="0" borderId="7" xfId="3" applyNumberFormat="1" applyFont="1" applyBorder="1" applyAlignment="1">
      <alignment vertical="center"/>
    </xf>
    <xf numFmtId="3" fontId="31" fillId="0" borderId="31" xfId="3" applyNumberFormat="1" applyFont="1" applyBorder="1" applyAlignment="1">
      <alignment vertical="center"/>
    </xf>
    <xf numFmtId="3" fontId="31" fillId="0" borderId="13" xfId="3" applyNumberFormat="1" applyFont="1" applyBorder="1" applyAlignment="1">
      <alignment vertical="center"/>
    </xf>
    <xf numFmtId="3" fontId="31" fillId="0" borderId="32" xfId="3" applyNumberFormat="1" applyFont="1" applyBorder="1" applyAlignment="1">
      <alignment vertical="center"/>
    </xf>
    <xf numFmtId="3" fontId="31" fillId="0" borderId="15" xfId="3" applyNumberFormat="1" applyFont="1" applyBorder="1" applyAlignment="1">
      <alignment vertical="center"/>
    </xf>
    <xf numFmtId="0" fontId="25" fillId="0" borderId="16" xfId="3" applyFont="1" applyBorder="1" applyAlignment="1">
      <alignment horizontal="center" vertical="center"/>
    </xf>
    <xf numFmtId="0" fontId="28" fillId="0" borderId="17" xfId="3" applyFont="1" applyBorder="1" applyAlignment="1">
      <alignment vertical="center"/>
    </xf>
    <xf numFmtId="0" fontId="25" fillId="0" borderId="17" xfId="3" applyFont="1" applyBorder="1" applyAlignment="1">
      <alignment vertical="center"/>
    </xf>
    <xf numFmtId="3" fontId="29" fillId="0" borderId="16" xfId="3" applyNumberFormat="1" applyFont="1" applyBorder="1" applyAlignment="1">
      <alignment vertical="center"/>
    </xf>
    <xf numFmtId="3" fontId="28" fillId="0" borderId="22" xfId="3" applyNumberFormat="1" applyFont="1" applyBorder="1" applyAlignment="1">
      <alignment vertical="center"/>
    </xf>
    <xf numFmtId="3" fontId="28" fillId="0" borderId="18" xfId="3" applyNumberFormat="1" applyFont="1" applyBorder="1" applyAlignment="1">
      <alignment vertical="center"/>
    </xf>
    <xf numFmtId="3" fontId="28" fillId="0" borderId="33" xfId="3" applyNumberFormat="1" applyFont="1" applyBorder="1" applyAlignment="1">
      <alignment vertical="center"/>
    </xf>
    <xf numFmtId="3" fontId="28" fillId="0" borderId="21" xfId="3" applyNumberFormat="1" applyFont="1" applyBorder="1" applyAlignment="1">
      <alignment vertical="center"/>
    </xf>
    <xf numFmtId="3" fontId="28" fillId="0" borderId="35" xfId="3" applyNumberFormat="1" applyFont="1" applyBorder="1" applyAlignment="1">
      <alignment vertical="center"/>
    </xf>
    <xf numFmtId="3" fontId="28" fillId="0" borderId="11" xfId="3" applyNumberFormat="1" applyFont="1" applyBorder="1" applyAlignment="1">
      <alignment vertical="center"/>
    </xf>
    <xf numFmtId="3" fontId="28" fillId="0" borderId="34" xfId="3" applyNumberFormat="1" applyFont="1" applyBorder="1" applyAlignment="1">
      <alignment vertical="center"/>
    </xf>
    <xf numFmtId="3" fontId="28" fillId="0" borderId="37" xfId="3" applyNumberFormat="1" applyFont="1" applyBorder="1" applyAlignment="1">
      <alignment vertical="center"/>
    </xf>
    <xf numFmtId="3" fontId="29" fillId="0" borderId="12" xfId="3" applyNumberFormat="1" applyFont="1" applyBorder="1" applyAlignment="1">
      <alignment vertical="center"/>
    </xf>
    <xf numFmtId="0" fontId="25" fillId="0" borderId="38" xfId="3" applyFont="1" applyBorder="1" applyAlignment="1">
      <alignment horizontal="center" vertical="center"/>
    </xf>
    <xf numFmtId="0" fontId="25" fillId="0" borderId="39" xfId="3" applyFont="1" applyBorder="1" applyAlignment="1">
      <alignment vertical="center"/>
    </xf>
    <xf numFmtId="3" fontId="29" fillId="0" borderId="38" xfId="3" applyNumberFormat="1" applyFont="1" applyBorder="1" applyAlignment="1">
      <alignment vertical="center"/>
    </xf>
    <xf numFmtId="0" fontId="34" fillId="0" borderId="0" xfId="3" applyFont="1"/>
    <xf numFmtId="0" fontId="26" fillId="0" borderId="0" xfId="3" applyFont="1" applyAlignment="1">
      <alignment vertical="center"/>
    </xf>
    <xf numFmtId="0" fontId="37" fillId="0" borderId="0" xfId="3" applyFont="1"/>
    <xf numFmtId="0" fontId="31" fillId="0" borderId="0" xfId="3" applyFont="1"/>
    <xf numFmtId="0" fontId="31" fillId="0" borderId="0" xfId="3" applyFont="1" applyFill="1"/>
    <xf numFmtId="0" fontId="26" fillId="0" borderId="0" xfId="3" applyFont="1" applyBorder="1"/>
    <xf numFmtId="0" fontId="26" fillId="0" borderId="7" xfId="3" applyFont="1" applyBorder="1"/>
    <xf numFmtId="0" fontId="26" fillId="0" borderId="0" xfId="3" applyFont="1" applyBorder="1" applyAlignment="1">
      <alignment horizontal="center"/>
    </xf>
    <xf numFmtId="0" fontId="26" fillId="0" borderId="13" xfId="3" applyFont="1" applyBorder="1" applyAlignment="1">
      <alignment horizontal="center"/>
    </xf>
    <xf numFmtId="0" fontId="26" fillId="0" borderId="32" xfId="3" applyFont="1" applyBorder="1" applyAlignment="1">
      <alignment horizontal="center"/>
    </xf>
    <xf numFmtId="0" fontId="26" fillId="0" borderId="7" xfId="3" applyFont="1" applyBorder="1" applyAlignment="1">
      <alignment horizontal="center"/>
    </xf>
    <xf numFmtId="0" fontId="28" fillId="0" borderId="14" xfId="2" applyFont="1" applyFill="1" applyBorder="1"/>
    <xf numFmtId="0" fontId="29" fillId="0" borderId="7" xfId="2" applyFont="1" applyBorder="1" applyAlignment="1">
      <alignment horizontal="center"/>
    </xf>
    <xf numFmtId="0" fontId="29" fillId="0" borderId="14" xfId="2" applyFont="1" applyFill="1" applyBorder="1" applyAlignment="1">
      <alignment horizontal="center"/>
    </xf>
    <xf numFmtId="0" fontId="29" fillId="0" borderId="36" xfId="2" applyFont="1" applyFill="1" applyBorder="1" applyAlignment="1">
      <alignment horizontal="center"/>
    </xf>
    <xf numFmtId="0" fontId="28" fillId="0" borderId="36" xfId="2" applyFont="1" applyFill="1" applyBorder="1"/>
    <xf numFmtId="3" fontId="31" fillId="0" borderId="56" xfId="2" applyNumberFormat="1" applyFont="1" applyBorder="1"/>
    <xf numFmtId="3" fontId="31" fillId="0" borderId="57" xfId="2" applyNumberFormat="1" applyFont="1" applyBorder="1"/>
    <xf numFmtId="0" fontId="28" fillId="0" borderId="0" xfId="3" applyFont="1" applyBorder="1"/>
    <xf numFmtId="0" fontId="28" fillId="0" borderId="6" xfId="3" applyFont="1" applyBorder="1" applyAlignment="1">
      <alignment horizontal="center"/>
    </xf>
    <xf numFmtId="0" fontId="28" fillId="0" borderId="7" xfId="3" applyFont="1" applyBorder="1"/>
    <xf numFmtId="0" fontId="28" fillId="0" borderId="8" xfId="3" applyFont="1" applyBorder="1" applyAlignment="1">
      <alignment horizontal="center"/>
    </xf>
    <xf numFmtId="0" fontId="28" fillId="0" borderId="9" xfId="3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0" fontId="28" fillId="0" borderId="13" xfId="3" applyFont="1" applyBorder="1" applyAlignment="1">
      <alignment horizontal="center"/>
    </xf>
    <xf numFmtId="0" fontId="28" fillId="0" borderId="7" xfId="3" applyFont="1" applyBorder="1" applyAlignment="1">
      <alignment horizontal="center"/>
    </xf>
    <xf numFmtId="0" fontId="28" fillId="0" borderId="14" xfId="3" applyFont="1" applyBorder="1" applyAlignment="1">
      <alignment horizontal="center"/>
    </xf>
    <xf numFmtId="0" fontId="28" fillId="0" borderId="15" xfId="3" applyFont="1" applyBorder="1" applyAlignment="1">
      <alignment horizontal="center"/>
    </xf>
    <xf numFmtId="0" fontId="31" fillId="0" borderId="20" xfId="3" applyFont="1" applyBorder="1" applyAlignment="1">
      <alignment horizontal="center"/>
    </xf>
    <xf numFmtId="3" fontId="29" fillId="2" borderId="20" xfId="3" applyNumberFormat="1" applyFont="1" applyFill="1" applyBorder="1"/>
    <xf numFmtId="3" fontId="35" fillId="0" borderId="27" xfId="2" applyNumberFormat="1" applyFont="1" applyBorder="1"/>
    <xf numFmtId="3" fontId="35" fillId="0" borderId="57" xfId="2" applyNumberFormat="1" applyFont="1" applyBorder="1"/>
    <xf numFmtId="3" fontId="28" fillId="0" borderId="27" xfId="3" applyNumberFormat="1" applyFont="1" applyBorder="1" applyAlignment="1">
      <alignment vertical="center"/>
    </xf>
    <xf numFmtId="3" fontId="31" fillId="0" borderId="29" xfId="3" applyNumberFormat="1" applyFont="1" applyFill="1" applyBorder="1" applyAlignment="1">
      <alignment vertical="center"/>
    </xf>
    <xf numFmtId="3" fontId="31" fillId="0" borderId="27" xfId="3" applyNumberFormat="1" applyFont="1" applyBorder="1" applyAlignment="1">
      <alignment vertical="center"/>
    </xf>
    <xf numFmtId="3" fontId="31" fillId="0" borderId="50" xfId="3" applyNumberFormat="1" applyFont="1" applyFill="1" applyBorder="1" applyAlignment="1">
      <alignment vertical="center"/>
    </xf>
    <xf numFmtId="3" fontId="31" fillId="0" borderId="49" xfId="3" applyNumberFormat="1" applyFont="1" applyFill="1" applyBorder="1" applyAlignment="1">
      <alignment vertical="center"/>
    </xf>
    <xf numFmtId="3" fontId="31" fillId="0" borderId="14" xfId="3" applyNumberFormat="1" applyFont="1" applyBorder="1" applyAlignment="1">
      <alignment vertical="center"/>
    </xf>
    <xf numFmtId="3" fontId="28" fillId="0" borderId="20" xfId="3" applyNumberFormat="1" applyFont="1" applyBorder="1" applyAlignment="1">
      <alignment vertical="center"/>
    </xf>
    <xf numFmtId="0" fontId="40" fillId="0" borderId="0" xfId="4" applyFont="1"/>
    <xf numFmtId="0" fontId="41" fillId="0" borderId="0" xfId="4" applyFont="1"/>
    <xf numFmtId="0" fontId="44" fillId="0" borderId="0" xfId="4" applyFont="1" applyAlignment="1">
      <alignment horizontal="center"/>
    </xf>
    <xf numFmtId="14" fontId="25" fillId="0" borderId="0" xfId="4" applyNumberFormat="1" applyFont="1" applyAlignment="1"/>
    <xf numFmtId="0" fontId="25" fillId="0" borderId="0" xfId="4" applyFont="1"/>
    <xf numFmtId="14" fontId="25" fillId="0" borderId="0" xfId="4" applyNumberFormat="1" applyFont="1" applyAlignment="1">
      <alignment horizontal="right"/>
    </xf>
    <xf numFmtId="14" fontId="25" fillId="0" borderId="0" xfId="4" applyNumberFormat="1" applyFont="1"/>
    <xf numFmtId="0" fontId="28" fillId="0" borderId="0" xfId="4" applyFont="1" applyFill="1"/>
    <xf numFmtId="0" fontId="41" fillId="0" borderId="0" xfId="4" applyFont="1" applyFill="1"/>
    <xf numFmtId="0" fontId="30" fillId="0" borderId="45" xfId="3" applyFont="1" applyBorder="1" applyAlignment="1">
      <alignment horizontal="center"/>
    </xf>
    <xf numFmtId="3" fontId="31" fillId="0" borderId="31" xfId="3" applyNumberFormat="1" applyFont="1" applyFill="1" applyBorder="1" applyAlignment="1">
      <alignment vertical="center"/>
    </xf>
    <xf numFmtId="3" fontId="31" fillId="0" borderId="13" xfId="3" applyNumberFormat="1" applyFont="1" applyFill="1" applyBorder="1" applyAlignment="1">
      <alignment vertical="center"/>
    </xf>
    <xf numFmtId="3" fontId="28" fillId="0" borderId="22" xfId="3" applyNumberFormat="1" applyFont="1" applyFill="1" applyBorder="1" applyAlignment="1">
      <alignment vertical="center"/>
    </xf>
    <xf numFmtId="3" fontId="28" fillId="0" borderId="18" xfId="3" applyNumberFormat="1" applyFont="1" applyFill="1" applyBorder="1" applyAlignment="1">
      <alignment vertical="center"/>
    </xf>
    <xf numFmtId="3" fontId="28" fillId="0" borderId="11" xfId="3" applyNumberFormat="1" applyFont="1" applyFill="1" applyBorder="1" applyAlignment="1">
      <alignment vertical="center"/>
    </xf>
    <xf numFmtId="3" fontId="28" fillId="0" borderId="34" xfId="3" applyNumberFormat="1" applyFont="1" applyFill="1" applyBorder="1" applyAlignment="1">
      <alignment vertical="center"/>
    </xf>
    <xf numFmtId="3" fontId="28" fillId="0" borderId="36" xfId="3" applyNumberFormat="1" applyFont="1" applyBorder="1" applyAlignment="1">
      <alignment vertical="center"/>
    </xf>
    <xf numFmtId="0" fontId="45" fillId="0" borderId="0" xfId="3" applyFont="1" applyAlignment="1">
      <alignment vertical="center"/>
    </xf>
    <xf numFmtId="0" fontId="25" fillId="0" borderId="0" xfId="2" applyFont="1" applyFill="1"/>
    <xf numFmtId="0" fontId="27" fillId="0" borderId="0" xfId="2" applyFont="1" applyFill="1"/>
    <xf numFmtId="0" fontId="25" fillId="0" borderId="0" xfId="3" applyFont="1" applyFill="1"/>
    <xf numFmtId="0" fontId="33" fillId="0" borderId="0" xfId="3" applyFont="1" applyFill="1" applyAlignment="1">
      <alignment horizontal="center"/>
    </xf>
    <xf numFmtId="0" fontId="29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0" fontId="33" fillId="0" borderId="0" xfId="3" applyFont="1" applyFill="1" applyAlignment="1">
      <alignment vertical="center"/>
    </xf>
    <xf numFmtId="0" fontId="26" fillId="0" borderId="0" xfId="3" applyFont="1" applyFill="1" applyAlignment="1">
      <alignment vertical="center"/>
    </xf>
    <xf numFmtId="3" fontId="46" fillId="0" borderId="0" xfId="2" applyNumberFormat="1" applyFont="1"/>
    <xf numFmtId="0" fontId="41" fillId="26" borderId="0" xfId="4" applyFont="1" applyFill="1"/>
    <xf numFmtId="0" fontId="46" fillId="0" borderId="0" xfId="3" applyFont="1" applyAlignment="1">
      <alignment horizontal="right" vertical="center"/>
    </xf>
    <xf numFmtId="0" fontId="25" fillId="0" borderId="68" xfId="3" applyFont="1" applyBorder="1" applyAlignment="1">
      <alignment horizontal="center" vertical="center"/>
    </xf>
    <xf numFmtId="0" fontId="25" fillId="0" borderId="67" xfId="3" applyFont="1" applyBorder="1" applyAlignment="1">
      <alignment vertical="center"/>
    </xf>
    <xf numFmtId="0" fontId="25" fillId="0" borderId="0" xfId="4" applyFont="1" applyAlignment="1">
      <alignment horizontal="center"/>
    </xf>
    <xf numFmtId="3" fontId="47" fillId="0" borderId="28" xfId="3" applyNumberFormat="1" applyFont="1" applyBorder="1" applyAlignment="1">
      <alignment vertical="center"/>
    </xf>
    <xf numFmtId="3" fontId="48" fillId="0" borderId="27" xfId="3" applyNumberFormat="1" applyFont="1" applyBorder="1" applyAlignment="1">
      <alignment vertical="center"/>
    </xf>
    <xf numFmtId="3" fontId="28" fillId="0" borderId="40" xfId="3" applyNumberFormat="1" applyFont="1" applyBorder="1" applyAlignment="1">
      <alignment vertical="center"/>
    </xf>
    <xf numFmtId="3" fontId="28" fillId="0" borderId="41" xfId="3" applyNumberFormat="1" applyFont="1" applyBorder="1" applyAlignment="1">
      <alignment vertical="center"/>
    </xf>
    <xf numFmtId="3" fontId="28" fillId="0" borderId="42" xfId="3" applyNumberFormat="1" applyFont="1" applyBorder="1" applyAlignment="1">
      <alignment vertical="center"/>
    </xf>
    <xf numFmtId="3" fontId="28" fillId="0" borderId="43" xfId="3" applyNumberFormat="1" applyFont="1" applyBorder="1" applyAlignment="1">
      <alignment vertical="center"/>
    </xf>
    <xf numFmtId="3" fontId="28" fillId="0" borderId="44" xfId="3" applyNumberFormat="1" applyFont="1" applyBorder="1" applyAlignment="1">
      <alignment vertical="center"/>
    </xf>
    <xf numFmtId="3" fontId="49" fillId="0" borderId="11" xfId="3" applyNumberFormat="1" applyFont="1" applyFill="1" applyBorder="1" applyAlignment="1">
      <alignment vertical="center"/>
    </xf>
    <xf numFmtId="3" fontId="49" fillId="0" borderId="34" xfId="3" applyNumberFormat="1" applyFont="1" applyFill="1" applyBorder="1" applyAlignment="1">
      <alignment vertical="center"/>
    </xf>
    <xf numFmtId="3" fontId="49" fillId="0" borderId="35" xfId="3" applyNumberFormat="1" applyFont="1" applyBorder="1" applyAlignment="1">
      <alignment vertical="center"/>
    </xf>
    <xf numFmtId="0" fontId="25" fillId="0" borderId="31" xfId="3" applyFont="1" applyBorder="1" applyAlignment="1">
      <alignment horizontal="center" vertical="center"/>
    </xf>
    <xf numFmtId="0" fontId="31" fillId="0" borderId="73" xfId="3" applyFont="1" applyBorder="1" applyAlignment="1">
      <alignment horizontal="center"/>
    </xf>
    <xf numFmtId="0" fontId="31" fillId="0" borderId="74" xfId="3" applyFont="1" applyBorder="1" applyAlignment="1">
      <alignment horizontal="center"/>
    </xf>
    <xf numFmtId="0" fontId="29" fillId="2" borderId="73" xfId="3" applyFont="1" applyFill="1" applyBorder="1" applyAlignment="1">
      <alignment vertical="center"/>
    </xf>
    <xf numFmtId="0" fontId="29" fillId="2" borderId="74" xfId="3" applyFont="1" applyFill="1" applyBorder="1" applyAlignment="1">
      <alignment vertical="center"/>
    </xf>
    <xf numFmtId="3" fontId="29" fillId="2" borderId="74" xfId="2" applyNumberFormat="1" applyFont="1" applyFill="1" applyBorder="1"/>
    <xf numFmtId="3" fontId="29" fillId="2" borderId="75" xfId="2" applyNumberFormat="1" applyFont="1" applyFill="1" applyBorder="1"/>
    <xf numFmtId="3" fontId="29" fillId="0" borderId="76" xfId="2" applyNumberFormat="1" applyFont="1" applyBorder="1"/>
    <xf numFmtId="3" fontId="29" fillId="0" borderId="77" xfId="2" applyNumberFormat="1" applyFont="1" applyBorder="1"/>
    <xf numFmtId="0" fontId="28" fillId="0" borderId="73" xfId="3" applyFont="1" applyBorder="1" applyAlignment="1">
      <alignment vertical="center"/>
    </xf>
    <xf numFmtId="0" fontId="28" fillId="0" borderId="74" xfId="3" applyFont="1" applyBorder="1" applyAlignment="1">
      <alignment vertical="center"/>
    </xf>
    <xf numFmtId="3" fontId="31" fillId="0" borderId="74" xfId="2" applyNumberFormat="1" applyFont="1" applyBorder="1"/>
    <xf numFmtId="3" fontId="31" fillId="0" borderId="75" xfId="2" applyNumberFormat="1" applyFont="1" applyBorder="1"/>
    <xf numFmtId="0" fontId="28" fillId="0" borderId="79" xfId="3" applyFont="1" applyBorder="1" applyAlignment="1">
      <alignment horizontal="center"/>
    </xf>
    <xf numFmtId="0" fontId="28" fillId="0" borderId="77" xfId="3" applyFont="1" applyBorder="1" applyAlignment="1">
      <alignment horizontal="center"/>
    </xf>
    <xf numFmtId="0" fontId="31" fillId="0" borderId="78" xfId="3" applyFont="1" applyBorder="1" applyAlignment="1">
      <alignment horizontal="center"/>
    </xf>
    <xf numFmtId="0" fontId="31" fillId="0" borderId="80" xfId="3" applyFont="1" applyBorder="1" applyAlignment="1">
      <alignment horizontal="center"/>
    </xf>
    <xf numFmtId="0" fontId="31" fillId="0" borderId="75" xfId="3" applyFont="1" applyBorder="1" applyAlignment="1">
      <alignment horizontal="center"/>
    </xf>
    <xf numFmtId="0" fontId="32" fillId="2" borderId="78" xfId="3" applyFont="1" applyFill="1" applyBorder="1" applyAlignment="1">
      <alignment vertical="center"/>
    </xf>
    <xf numFmtId="3" fontId="29" fillId="2" borderId="73" xfId="3" applyNumberFormat="1" applyFont="1" applyFill="1" applyBorder="1"/>
    <xf numFmtId="3" fontId="29" fillId="2" borderId="80" xfId="3" applyNumberFormat="1" applyFont="1" applyFill="1" applyBorder="1"/>
    <xf numFmtId="3" fontId="29" fillId="2" borderId="74" xfId="3" applyNumberFormat="1" applyFont="1" applyFill="1" applyBorder="1"/>
    <xf numFmtId="3" fontId="29" fillId="2" borderId="75" xfId="3" applyNumberFormat="1" applyFont="1" applyFill="1" applyBorder="1"/>
    <xf numFmtId="0" fontId="28" fillId="0" borderId="78" xfId="3" applyFont="1" applyBorder="1" applyAlignment="1">
      <alignment vertical="center"/>
    </xf>
    <xf numFmtId="3" fontId="35" fillId="0" borderId="75" xfId="2" applyNumberFormat="1" applyFont="1" applyBorder="1"/>
    <xf numFmtId="0" fontId="29" fillId="0" borderId="7" xfId="3" applyFont="1" applyBorder="1" applyAlignment="1">
      <alignment horizontal="center"/>
    </xf>
    <xf numFmtId="0" fontId="29" fillId="0" borderId="35" xfId="3" applyFont="1" applyBorder="1" applyAlignment="1">
      <alignment horizontal="center"/>
    </xf>
    <xf numFmtId="0" fontId="35" fillId="0" borderId="74" xfId="3" applyFont="1" applyBorder="1" applyAlignment="1">
      <alignment horizontal="center"/>
    </xf>
    <xf numFmtId="0" fontId="32" fillId="2" borderId="74" xfId="3" applyFont="1" applyFill="1" applyBorder="1" applyAlignment="1">
      <alignment vertical="center"/>
    </xf>
    <xf numFmtId="3" fontId="29" fillId="0" borderId="81" xfId="3" applyNumberFormat="1" applyFont="1" applyFill="1" applyBorder="1"/>
    <xf numFmtId="3" fontId="35" fillId="0" borderId="47" xfId="3" applyNumberFormat="1" applyFont="1" applyBorder="1" applyAlignment="1">
      <alignment vertical="center"/>
    </xf>
    <xf numFmtId="3" fontId="36" fillId="0" borderId="7" xfId="3" applyNumberFormat="1" applyFont="1" applyBorder="1" applyAlignment="1">
      <alignment vertical="center"/>
    </xf>
    <xf numFmtId="3" fontId="29" fillId="0" borderId="74" xfId="3" applyNumberFormat="1" applyFont="1" applyBorder="1" applyAlignment="1">
      <alignment vertical="center"/>
    </xf>
    <xf numFmtId="0" fontId="25" fillId="0" borderId="74" xfId="3" applyFont="1" applyBorder="1" applyAlignment="1">
      <alignment vertical="center"/>
    </xf>
    <xf numFmtId="0" fontId="25" fillId="0" borderId="7" xfId="3" applyFont="1" applyBorder="1" applyAlignment="1">
      <alignment vertical="center"/>
    </xf>
    <xf numFmtId="0" fontId="25" fillId="0" borderId="78" xfId="3" applyFont="1" applyBorder="1" applyAlignment="1">
      <alignment vertical="center"/>
    </xf>
    <xf numFmtId="3" fontId="29" fillId="0" borderId="35" xfId="3" applyNumberFormat="1" applyFont="1" applyBorder="1" applyAlignment="1">
      <alignment vertical="center"/>
    </xf>
    <xf numFmtId="0" fontId="25" fillId="0" borderId="82" xfId="2" applyFont="1" applyBorder="1"/>
    <xf numFmtId="0" fontId="28" fillId="0" borderId="82" xfId="2" applyFont="1" applyBorder="1"/>
    <xf numFmtId="0" fontId="28" fillId="0" borderId="76" xfId="2" applyFont="1" applyBorder="1"/>
    <xf numFmtId="0" fontId="28" fillId="0" borderId="77" xfId="2" applyFont="1" applyBorder="1"/>
    <xf numFmtId="0" fontId="28" fillId="3" borderId="77" xfId="2" applyFont="1" applyFill="1" applyBorder="1"/>
    <xf numFmtId="0" fontId="25" fillId="0" borderId="31" xfId="3" applyFont="1" applyBorder="1"/>
    <xf numFmtId="0" fontId="28" fillId="3" borderId="14" xfId="2" applyFont="1" applyFill="1" applyBorder="1"/>
    <xf numFmtId="0" fontId="29" fillId="3" borderId="14" xfId="2" applyFont="1" applyFill="1" applyBorder="1" applyAlignment="1">
      <alignment horizontal="center"/>
    </xf>
    <xf numFmtId="0" fontId="29" fillId="3" borderId="36" xfId="2" applyFont="1" applyFill="1" applyBorder="1" applyAlignment="1">
      <alignment horizontal="center"/>
    </xf>
    <xf numFmtId="0" fontId="28" fillId="3" borderId="36" xfId="2" applyFont="1" applyFill="1" applyBorder="1"/>
    <xf numFmtId="0" fontId="32" fillId="2" borderId="73" xfId="3" applyFont="1" applyFill="1" applyBorder="1" applyAlignment="1">
      <alignment horizontal="center" vertical="center"/>
    </xf>
    <xf numFmtId="3" fontId="29" fillId="3" borderId="75" xfId="2" applyNumberFormat="1" applyFont="1" applyFill="1" applyBorder="1"/>
    <xf numFmtId="3" fontId="29" fillId="3" borderId="77" xfId="2" applyNumberFormat="1" applyFont="1" applyFill="1" applyBorder="1"/>
    <xf numFmtId="0" fontId="33" fillId="0" borderId="24" xfId="3" applyFont="1" applyBorder="1" applyAlignment="1">
      <alignment horizontal="center" vertical="center"/>
    </xf>
    <xf numFmtId="3" fontId="31" fillId="3" borderId="27" xfId="2" applyNumberFormat="1" applyFont="1" applyFill="1" applyBorder="1"/>
    <xf numFmtId="0" fontId="33" fillId="0" borderId="31" xfId="3" applyFont="1" applyBorder="1" applyAlignment="1">
      <alignment horizontal="center" vertical="center"/>
    </xf>
    <xf numFmtId="3" fontId="31" fillId="3" borderId="14" xfId="2" applyNumberFormat="1" applyFont="1" applyFill="1" applyBorder="1"/>
    <xf numFmtId="0" fontId="25" fillId="0" borderId="73" xfId="3" applyFont="1" applyBorder="1" applyAlignment="1">
      <alignment horizontal="center" vertical="center"/>
    </xf>
    <xf numFmtId="3" fontId="31" fillId="3" borderId="75" xfId="2" applyNumberFormat="1" applyFont="1" applyFill="1" applyBorder="1"/>
    <xf numFmtId="3" fontId="28" fillId="3" borderId="75" xfId="2" applyNumberFormat="1" applyFont="1" applyFill="1" applyBorder="1"/>
    <xf numFmtId="0" fontId="25" fillId="0" borderId="76" xfId="2" applyFont="1" applyBorder="1"/>
    <xf numFmtId="0" fontId="32" fillId="2" borderId="75" xfId="3" applyFont="1" applyFill="1" applyBorder="1" applyAlignment="1">
      <alignment horizontal="center" vertical="center"/>
    </xf>
    <xf numFmtId="0" fontId="25" fillId="0" borderId="14" xfId="3" applyFont="1" applyBorder="1" applyAlignment="1">
      <alignment horizontal="center" vertical="center"/>
    </xf>
    <xf numFmtId="3" fontId="28" fillId="0" borderId="14" xfId="3" applyNumberFormat="1" applyFont="1" applyBorder="1" applyAlignment="1">
      <alignment vertical="center"/>
    </xf>
    <xf numFmtId="0" fontId="33" fillId="0" borderId="27" xfId="3" applyFont="1" applyBorder="1" applyAlignment="1">
      <alignment horizontal="center" vertical="center"/>
    </xf>
    <xf numFmtId="3" fontId="33" fillId="0" borderId="27" xfId="3" applyNumberFormat="1" applyFont="1" applyBorder="1" applyAlignment="1">
      <alignment vertical="center"/>
    </xf>
    <xf numFmtId="0" fontId="33" fillId="0" borderId="14" xfId="3" applyFont="1" applyBorder="1" applyAlignment="1">
      <alignment horizontal="center" vertical="center"/>
    </xf>
    <xf numFmtId="0" fontId="25" fillId="0" borderId="75" xfId="3" applyFont="1" applyBorder="1" applyAlignment="1">
      <alignment horizontal="center" vertical="center"/>
    </xf>
    <xf numFmtId="3" fontId="31" fillId="0" borderId="73" xfId="3" applyNumberFormat="1" applyFont="1" applyFill="1" applyBorder="1" applyAlignment="1">
      <alignment vertical="center"/>
    </xf>
    <xf numFmtId="3" fontId="28" fillId="0" borderId="75" xfId="3" applyNumberFormat="1" applyFont="1" applyBorder="1" applyAlignment="1">
      <alignment vertical="center"/>
    </xf>
    <xf numFmtId="3" fontId="31" fillId="0" borderId="75" xfId="3" applyNumberFormat="1" applyFont="1" applyFill="1" applyBorder="1" applyAlignment="1">
      <alignment vertical="center"/>
    </xf>
    <xf numFmtId="0" fontId="25" fillId="0" borderId="36" xfId="3" applyFont="1" applyBorder="1" applyAlignment="1">
      <alignment horizontal="center" vertical="center"/>
    </xf>
    <xf numFmtId="0" fontId="25" fillId="0" borderId="45" xfId="3" applyFont="1" applyBorder="1" applyAlignment="1">
      <alignment vertical="center"/>
    </xf>
    <xf numFmtId="0" fontId="25" fillId="0" borderId="35" xfId="3" applyFont="1" applyBorder="1" applyAlignment="1">
      <alignment vertical="center"/>
    </xf>
    <xf numFmtId="3" fontId="25" fillId="0" borderId="75" xfId="3" applyNumberFormat="1" applyFont="1" applyBorder="1" applyAlignment="1">
      <alignment vertical="center"/>
    </xf>
    <xf numFmtId="0" fontId="28" fillId="0" borderId="77" xfId="2" applyFont="1" applyFill="1" applyBorder="1"/>
    <xf numFmtId="3" fontId="28" fillId="0" borderId="74" xfId="2" applyNumberFormat="1" applyFont="1" applyBorder="1"/>
    <xf numFmtId="3" fontId="28" fillId="0" borderId="75" xfId="2" applyNumberFormat="1" applyFont="1" applyBorder="1"/>
    <xf numFmtId="0" fontId="28" fillId="0" borderId="11" xfId="3" applyFont="1" applyBorder="1" applyAlignment="1">
      <alignment vertical="center"/>
    </xf>
    <xf numFmtId="0" fontId="28" fillId="0" borderId="35" xfId="3" applyFont="1" applyBorder="1" applyAlignment="1">
      <alignment vertical="center"/>
    </xf>
    <xf numFmtId="0" fontId="28" fillId="3" borderId="7" xfId="2" applyFont="1" applyFill="1" applyBorder="1"/>
    <xf numFmtId="0" fontId="29" fillId="3" borderId="7" xfId="2" applyFont="1" applyFill="1" applyBorder="1" applyAlignment="1">
      <alignment horizontal="center"/>
    </xf>
    <xf numFmtId="0" fontId="29" fillId="3" borderId="35" xfId="2" applyFont="1" applyFill="1" applyBorder="1" applyAlignment="1">
      <alignment horizontal="center"/>
    </xf>
    <xf numFmtId="0" fontId="28" fillId="3" borderId="35" xfId="2" applyFont="1" applyFill="1" applyBorder="1"/>
    <xf numFmtId="3" fontId="29" fillId="3" borderId="74" xfId="2" applyNumberFormat="1" applyFont="1" applyFill="1" applyBorder="1"/>
    <xf numFmtId="3" fontId="29" fillId="3" borderId="76" xfId="2" applyNumberFormat="1" applyFont="1" applyFill="1" applyBorder="1"/>
    <xf numFmtId="3" fontId="31" fillId="3" borderId="47" xfId="2" applyNumberFormat="1" applyFont="1" applyFill="1" applyBorder="1"/>
    <xf numFmtId="3" fontId="31" fillId="3" borderId="35" xfId="2" applyNumberFormat="1" applyFont="1" applyFill="1" applyBorder="1"/>
    <xf numFmtId="3" fontId="31" fillId="3" borderId="74" xfId="2" applyNumberFormat="1" applyFont="1" applyFill="1" applyBorder="1"/>
    <xf numFmtId="3" fontId="28" fillId="3" borderId="74" xfId="2" applyNumberFormat="1" applyFont="1" applyFill="1" applyBorder="1"/>
    <xf numFmtId="0" fontId="28" fillId="3" borderId="76" xfId="2" applyFont="1" applyFill="1" applyBorder="1"/>
    <xf numFmtId="0" fontId="26" fillId="0" borderId="79" xfId="3" applyFont="1" applyBorder="1" applyAlignment="1">
      <alignment horizontal="center"/>
    </xf>
    <xf numFmtId="0" fontId="26" fillId="0" borderId="83" xfId="3" applyFont="1" applyBorder="1" applyAlignment="1">
      <alignment horizontal="center"/>
    </xf>
    <xf numFmtId="0" fontId="26" fillId="0" borderId="77" xfId="3" applyFont="1" applyBorder="1" applyAlignment="1">
      <alignment horizontal="center"/>
    </xf>
    <xf numFmtId="0" fontId="26" fillId="0" borderId="14" xfId="3" applyFont="1" applyBorder="1" applyAlignment="1">
      <alignment horizontal="center"/>
    </xf>
    <xf numFmtId="0" fontId="31" fillId="0" borderId="84" xfId="3" applyFont="1" applyBorder="1" applyAlignment="1">
      <alignment horizontal="center"/>
    </xf>
    <xf numFmtId="3" fontId="29" fillId="2" borderId="78" xfId="3" applyNumberFormat="1" applyFont="1" applyFill="1" applyBorder="1"/>
    <xf numFmtId="3" fontId="29" fillId="2" borderId="84" xfId="3" applyNumberFormat="1" applyFont="1" applyFill="1" applyBorder="1"/>
    <xf numFmtId="3" fontId="28" fillId="0" borderId="85" xfId="3" applyNumberFormat="1" applyFont="1" applyBorder="1" applyAlignment="1">
      <alignment vertical="center"/>
    </xf>
    <xf numFmtId="3" fontId="31" fillId="0" borderId="82" xfId="3" applyNumberFormat="1" applyFont="1" applyFill="1" applyBorder="1" applyAlignment="1">
      <alignment vertical="center"/>
    </xf>
    <xf numFmtId="3" fontId="31" fillId="0" borderId="79" xfId="3" applyNumberFormat="1" applyFont="1" applyFill="1" applyBorder="1" applyAlignment="1">
      <alignment vertical="center"/>
    </xf>
    <xf numFmtId="3" fontId="28" fillId="0" borderId="74" xfId="3" applyNumberFormat="1" applyFont="1" applyBorder="1" applyAlignment="1">
      <alignment vertical="center"/>
    </xf>
    <xf numFmtId="3" fontId="28" fillId="0" borderId="73" xfId="3" applyNumberFormat="1" applyFont="1" applyBorder="1" applyAlignment="1">
      <alignment vertical="center"/>
    </xf>
    <xf numFmtId="3" fontId="28" fillId="0" borderId="80" xfId="3" applyNumberFormat="1" applyFont="1" applyBorder="1" applyAlignment="1">
      <alignment vertical="center"/>
    </xf>
    <xf numFmtId="3" fontId="28" fillId="0" borderId="84" xfId="3" applyNumberFormat="1" applyFont="1" applyBorder="1" applyAlignment="1">
      <alignment vertical="center"/>
    </xf>
    <xf numFmtId="3" fontId="31" fillId="0" borderId="80" xfId="3" applyNumberFormat="1" applyFont="1" applyFill="1" applyBorder="1" applyAlignment="1">
      <alignment vertical="center"/>
    </xf>
    <xf numFmtId="3" fontId="31" fillId="0" borderId="11" xfId="3" applyNumberFormat="1" applyFont="1" applyFill="1" applyBorder="1" applyAlignment="1">
      <alignment vertical="center"/>
    </xf>
    <xf numFmtId="3" fontId="31" fillId="0" borderId="34" xfId="3" applyNumberFormat="1" applyFont="1" applyFill="1" applyBorder="1" applyAlignment="1">
      <alignment vertical="center"/>
    </xf>
    <xf numFmtId="3" fontId="25" fillId="0" borderId="35" xfId="3" applyNumberFormat="1" applyFont="1" applyBorder="1" applyAlignment="1">
      <alignment vertical="center"/>
    </xf>
    <xf numFmtId="3" fontId="25" fillId="0" borderId="11" xfId="3" applyNumberFormat="1" applyFont="1" applyBorder="1" applyAlignment="1">
      <alignment vertical="center"/>
    </xf>
    <xf numFmtId="3" fontId="25" fillId="0" borderId="34" xfId="3" applyNumberFormat="1" applyFont="1" applyBorder="1" applyAlignment="1">
      <alignment vertical="center"/>
    </xf>
    <xf numFmtId="3" fontId="25" fillId="0" borderId="36" xfId="3" applyNumberFormat="1" applyFont="1" applyBorder="1" applyAlignment="1">
      <alignment vertical="center"/>
    </xf>
    <xf numFmtId="0" fontId="42" fillId="0" borderId="0" xfId="4" applyFont="1" applyAlignment="1">
      <alignment horizontal="center"/>
    </xf>
    <xf numFmtId="0" fontId="43" fillId="0" borderId="0" xfId="4" applyFont="1" applyAlignment="1">
      <alignment horizontal="center"/>
    </xf>
    <xf numFmtId="0" fontId="0" fillId="26" borderId="0" xfId="0" applyFont="1" applyFill="1" applyAlignment="1">
      <alignment horizontal="center"/>
    </xf>
    <xf numFmtId="0" fontId="29" fillId="0" borderId="31" xfId="3" applyFont="1" applyBorder="1" applyAlignment="1">
      <alignment horizontal="center" vertical="center"/>
    </xf>
    <xf numFmtId="0" fontId="28" fillId="0" borderId="7" xfId="3" applyFont="1" applyBorder="1" applyAlignment="1">
      <alignment horizontal="center" vertical="center"/>
    </xf>
    <xf numFmtId="0" fontId="28" fillId="0" borderId="31" xfId="3" applyFont="1" applyBorder="1" applyAlignment="1">
      <alignment horizontal="center" vertical="center"/>
    </xf>
    <xf numFmtId="0" fontId="32" fillId="2" borderId="78" xfId="2" applyFont="1" applyFill="1" applyBorder="1" applyAlignment="1">
      <alignment horizontal="center" vertical="center"/>
    </xf>
    <xf numFmtId="0" fontId="24" fillId="0" borderId="78" xfId="0" applyFont="1" applyBorder="1"/>
    <xf numFmtId="0" fontId="24" fillId="0" borderId="74" xfId="0" applyFont="1" applyBorder="1"/>
    <xf numFmtId="0" fontId="32" fillId="0" borderId="31" xfId="3" applyFont="1" applyBorder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0" fontId="25" fillId="0" borderId="31" xfId="3" applyFont="1" applyBorder="1" applyAlignment="1">
      <alignment horizontal="center" vertical="center"/>
    </xf>
    <xf numFmtId="0" fontId="28" fillId="0" borderId="11" xfId="3" applyFont="1" applyBorder="1" applyAlignment="1">
      <alignment horizontal="center"/>
    </xf>
    <xf numFmtId="0" fontId="25" fillId="0" borderId="45" xfId="3" applyFont="1" applyBorder="1" applyAlignment="1">
      <alignment horizontal="center"/>
    </xf>
    <xf numFmtId="0" fontId="25" fillId="0" borderId="35" xfId="2" applyFont="1" applyBorder="1" applyAlignment="1">
      <alignment horizontal="center"/>
    </xf>
    <xf numFmtId="0" fontId="28" fillId="0" borderId="73" xfId="3" applyFont="1" applyBorder="1" applyAlignment="1">
      <alignment horizontal="center"/>
    </xf>
    <xf numFmtId="0" fontId="28" fillId="0" borderId="78" xfId="3" applyFont="1" applyBorder="1" applyAlignment="1">
      <alignment horizontal="center"/>
    </xf>
    <xf numFmtId="0" fontId="28" fillId="0" borderId="74" xfId="3" applyFont="1" applyBorder="1" applyAlignment="1">
      <alignment horizontal="center"/>
    </xf>
    <xf numFmtId="0" fontId="29" fillId="3" borderId="77" xfId="2" applyFont="1" applyFill="1" applyBorder="1" applyAlignment="1">
      <alignment horizontal="center" vertical="center"/>
    </xf>
    <xf numFmtId="0" fontId="29" fillId="3" borderId="14" xfId="2" applyFont="1" applyFill="1" applyBorder="1" applyAlignment="1">
      <alignment horizontal="center" vertical="center"/>
    </xf>
    <xf numFmtId="0" fontId="29" fillId="3" borderId="36" xfId="2" applyFont="1" applyFill="1" applyBorder="1" applyAlignment="1">
      <alignment horizontal="center" vertical="center"/>
    </xf>
    <xf numFmtId="0" fontId="29" fillId="0" borderId="77" xfId="2" applyFont="1" applyBorder="1" applyAlignment="1">
      <alignment horizontal="center" vertical="center"/>
    </xf>
    <xf numFmtId="0" fontId="29" fillId="0" borderId="14" xfId="2" applyFont="1" applyBorder="1" applyAlignment="1">
      <alignment horizontal="center" vertical="center"/>
    </xf>
    <xf numFmtId="0" fontId="29" fillId="0" borderId="36" xfId="2" applyFont="1" applyBorder="1" applyAlignment="1">
      <alignment horizontal="center" vertical="center"/>
    </xf>
    <xf numFmtId="0" fontId="32" fillId="2" borderId="52" xfId="2" applyFont="1" applyFill="1" applyBorder="1" applyAlignment="1">
      <alignment horizontal="center" vertical="center"/>
    </xf>
    <xf numFmtId="0" fontId="24" fillId="0" borderId="53" xfId="0" applyFont="1" applyBorder="1"/>
    <xf numFmtId="0" fontId="24" fillId="0" borderId="54" xfId="0" applyFont="1" applyBorder="1"/>
    <xf numFmtId="0" fontId="25" fillId="0" borderId="0" xfId="3" applyFont="1" applyBorder="1" applyAlignment="1">
      <alignment horizontal="center" vertical="center"/>
    </xf>
    <xf numFmtId="0" fontId="28" fillId="0" borderId="22" xfId="3" applyFont="1" applyBorder="1" applyAlignment="1">
      <alignment horizontal="center"/>
    </xf>
    <xf numFmtId="0" fontId="28" fillId="0" borderId="17" xfId="3" applyFont="1" applyBorder="1" applyAlignment="1">
      <alignment horizontal="center"/>
    </xf>
    <xf numFmtId="0" fontId="28" fillId="0" borderId="55" xfId="3" applyFont="1" applyBorder="1" applyAlignment="1">
      <alignment horizontal="center"/>
    </xf>
  </cellXfs>
  <cellStyles count="186">
    <cellStyle name="20 % – Zvýraznění1 2" xfId="6"/>
    <cellStyle name="20 % – Zvýraznění2 2" xfId="7"/>
    <cellStyle name="20 % – Zvýraznění3 2" xfId="8"/>
    <cellStyle name="20 % – Zvýraznění4 2" xfId="9"/>
    <cellStyle name="20 % – Zvýraznění5 2" xfId="10"/>
    <cellStyle name="20 % – Zvýraznění6 2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 % – Zvýraznění1 2" xfId="18"/>
    <cellStyle name="40 % – Zvýraznění2 2" xfId="19"/>
    <cellStyle name="40 % – Zvýraznění3 2" xfId="20"/>
    <cellStyle name="40 % – Zvýraznění4 2" xfId="21"/>
    <cellStyle name="40 % – Zvýraznění5 2" xfId="22"/>
    <cellStyle name="40 % – Zvýraznění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 % – Zvýraznění1 2" xfId="30"/>
    <cellStyle name="60 % – Zvýraznění2 2" xfId="31"/>
    <cellStyle name="60 % – Zvýraznění3 2" xfId="32"/>
    <cellStyle name="60 % – Zvýraznění4 2" xfId="33"/>
    <cellStyle name="60 % – Zvýraznění5 2" xfId="34"/>
    <cellStyle name="60 % – Zvýraznění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alculation 2" xfId="150"/>
    <cellStyle name="Calculation 3" xfId="166"/>
    <cellStyle name="Calculation 4" xfId="176"/>
    <cellStyle name="Celkem 2" xfId="50"/>
    <cellStyle name="Celkem 2 2" xfId="151"/>
    <cellStyle name="Celkem 2 3" xfId="167"/>
    <cellStyle name="Celkem 2 4" xfId="177"/>
    <cellStyle name="Comma 2" xfId="51"/>
    <cellStyle name="Comma 2 2" xfId="152"/>
    <cellStyle name="Comma 2 3" xfId="164"/>
    <cellStyle name="Čárka 2" xfId="143"/>
    <cellStyle name="čárky 2" xfId="144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ypertextový odkaz" xfId="122" builtinId="8" hidden="1"/>
    <cellStyle name="Hypertextový odkaz" xfId="124" builtinId="8" hidden="1"/>
    <cellStyle name="Hypertextový odkaz" xfId="126" builtinId="8" hidden="1"/>
    <cellStyle name="Hypertextový odkaz" xfId="128" builtinId="8" hidden="1"/>
    <cellStyle name="Hypertextový odkaz" xfId="130" builtinId="8" hidden="1"/>
    <cellStyle name="Hypertextový odkaz" xfId="132" builtinId="8" hidden="1"/>
    <cellStyle name="Hypertextový odkaz" xfId="134" builtinId="8" hidden="1"/>
    <cellStyle name="Hypertextový odkaz" xfId="136" builtinId="8" hidden="1"/>
    <cellStyle name="Hypertextový odkaz" xfId="138" builtinId="8" hidden="1"/>
    <cellStyle name="Hypertextový odkaz" xfId="140" builtinId="8" hidden="1"/>
    <cellStyle name="Hypertextový odkaz" xfId="146" builtinId="8" hidden="1"/>
    <cellStyle name="Check Cell" xfId="58"/>
    <cellStyle name="Chybně 2" xfId="59"/>
    <cellStyle name="Input" xfId="60"/>
    <cellStyle name="Input 2" xfId="153"/>
    <cellStyle name="Input 3" xfId="168"/>
    <cellStyle name="Input 4" xfId="178"/>
    <cellStyle name="Kontrolní buňka 2" xfId="61"/>
    <cellStyle name="Linked Cell" xfId="62"/>
    <cellStyle name="Nadpis 1 2" xfId="63"/>
    <cellStyle name="Nadpis 2 2" xfId="64"/>
    <cellStyle name="Nadpis 3 2" xfId="65"/>
    <cellStyle name="Nadpis 4 2" xfId="66"/>
    <cellStyle name="Název 2" xfId="67"/>
    <cellStyle name="Neutral" xfId="68"/>
    <cellStyle name="Neutrální 2" xfId="69"/>
    <cellStyle name="Normal 2" xfId="70"/>
    <cellStyle name="Normal 3" xfId="71"/>
    <cellStyle name="Normal_návrh CP 05_240105-1" xfId="148"/>
    <cellStyle name="Normální" xfId="0" builtinId="0"/>
    <cellStyle name="Normální 10" xfId="72"/>
    <cellStyle name="Normální 11" xfId="73"/>
    <cellStyle name="Normální 12" xfId="5"/>
    <cellStyle name="Normální 12 2" xfId="145"/>
    <cellStyle name="Normální 13" xfId="142"/>
    <cellStyle name="normální 2" xfId="1"/>
    <cellStyle name="normální 2 10" xfId="165"/>
    <cellStyle name="normální 2 2" xfId="74"/>
    <cellStyle name="normální 2 3" xfId="75"/>
    <cellStyle name="normální 2 3 2" xfId="76"/>
    <cellStyle name="normální 2 3 2 2" xfId="77"/>
    <cellStyle name="normální 2 3 2_PV III. Rozpis rozpočtu VŠ 2011_final_PV" xfId="78"/>
    <cellStyle name="normální 2 3_PV III. Rozpis rozpočtu VŠ 2011_final_PV" xfId="79"/>
    <cellStyle name="normální 2 4" xfId="80"/>
    <cellStyle name="normální 2 4 2" xfId="81"/>
    <cellStyle name="normální 2 4_PV III. Rozpis rozpočtu VŠ 2011_final_PV" xfId="82"/>
    <cellStyle name="normální 2 5" xfId="83"/>
    <cellStyle name="normální 2 6" xfId="149"/>
    <cellStyle name="normální 2 7" xfId="161"/>
    <cellStyle name="normální 2 8" xfId="162"/>
    <cellStyle name="normální 2 9" xfId="163"/>
    <cellStyle name="normální 2_CP2012" xfId="84"/>
    <cellStyle name="normální 3" xfId="85"/>
    <cellStyle name="normální 3 2" xfId="86"/>
    <cellStyle name="normální 3_CP2012" xfId="87"/>
    <cellStyle name="normální 4" xfId="88"/>
    <cellStyle name="normální 4 2" xfId="89"/>
    <cellStyle name="normální 4_PV Rozpis rozpočtu VŠ 2011 III - tabulkové přílohy" xfId="90"/>
    <cellStyle name="Normální 5" xfId="91"/>
    <cellStyle name="normální 5 2" xfId="92"/>
    <cellStyle name="Normální 6" xfId="93"/>
    <cellStyle name="Normální 6 2" xfId="94"/>
    <cellStyle name="normální 7" xfId="95"/>
    <cellStyle name="Normální 8" xfId="96"/>
    <cellStyle name="Normální 8 2" xfId="97"/>
    <cellStyle name="Normální 9" xfId="98"/>
    <cellStyle name="normální_podklady_k_INV_rozp2010" xfId="2"/>
    <cellStyle name="normální_PřF-investiční rozpočet 2005" xfId="3"/>
    <cellStyle name="normální_rozpocet_2011_INV_AS" xfId="4"/>
    <cellStyle name="Note" xfId="99"/>
    <cellStyle name="Note 2" xfId="154"/>
    <cellStyle name="Note 3" xfId="169"/>
    <cellStyle name="Note 4" xfId="179"/>
    <cellStyle name="Output" xfId="100"/>
    <cellStyle name="Output 2" xfId="155"/>
    <cellStyle name="Output 3" xfId="170"/>
    <cellStyle name="Output 4" xfId="180"/>
    <cellStyle name="Použitý hypertextový odkaz" xfId="123" builtinId="9" hidden="1"/>
    <cellStyle name="Použitý hypertextový odkaz" xfId="125" builtinId="9" hidden="1"/>
    <cellStyle name="Použitý hypertextový odkaz" xfId="127" builtinId="9" hidden="1"/>
    <cellStyle name="Použitý hypertextový odkaz" xfId="129" builtinId="9" hidden="1"/>
    <cellStyle name="Použitý hypertextový odkaz" xfId="131" builtinId="9" hidden="1"/>
    <cellStyle name="Použitý hypertextový odkaz" xfId="133" builtinId="9" hidden="1"/>
    <cellStyle name="Použitý hypertextový odkaz" xfId="135" builtinId="9" hidden="1"/>
    <cellStyle name="Použitý hypertextový odkaz" xfId="137" builtinId="9" hidden="1"/>
    <cellStyle name="Použitý hypertextový odkaz" xfId="139" builtinId="9" hidden="1"/>
    <cellStyle name="Použitý hypertextový odkaz" xfId="141" builtinId="9" hidden="1"/>
    <cellStyle name="Použitý hypertextový odkaz" xfId="147" builtinId="9" hidden="1"/>
    <cellStyle name="Poznámka 2" xfId="101"/>
    <cellStyle name="Poznámka 2 2" xfId="156"/>
    <cellStyle name="Poznámka 2 3" xfId="171"/>
    <cellStyle name="Poznámka 2 4" xfId="181"/>
    <cellStyle name="procent 2" xfId="102"/>
    <cellStyle name="procent 3" xfId="103"/>
    <cellStyle name="procent 4" xfId="104"/>
    <cellStyle name="Procenta 2" xfId="105"/>
    <cellStyle name="Propojená buňka 2" xfId="106"/>
    <cellStyle name="Správně 2" xfId="107"/>
    <cellStyle name="Text upozornění 2" xfId="108"/>
    <cellStyle name="Title" xfId="109"/>
    <cellStyle name="Total" xfId="110"/>
    <cellStyle name="Total 2" xfId="157"/>
    <cellStyle name="Total 3" xfId="172"/>
    <cellStyle name="Total 4" xfId="182"/>
    <cellStyle name="Vstup 2" xfId="111"/>
    <cellStyle name="Vstup 2 2" xfId="158"/>
    <cellStyle name="Vstup 2 3" xfId="173"/>
    <cellStyle name="Vstup 2 4" xfId="183"/>
    <cellStyle name="Výpočet 2" xfId="112"/>
    <cellStyle name="Výpočet 2 2" xfId="159"/>
    <cellStyle name="Výpočet 2 3" xfId="174"/>
    <cellStyle name="Výpočet 2 4" xfId="184"/>
    <cellStyle name="Výstup 2" xfId="113"/>
    <cellStyle name="Výstup 2 2" xfId="160"/>
    <cellStyle name="Výstup 2 3" xfId="175"/>
    <cellStyle name="Výstup 2 4" xfId="185"/>
    <cellStyle name="Vysvětlující text 2" xfId="114"/>
    <cellStyle name="Warning Text" xfId="115"/>
    <cellStyle name="Zvýraznění 1 2" xfId="116"/>
    <cellStyle name="Zvýraznění 2 2" xfId="117"/>
    <cellStyle name="Zvýraznění 3 2" xfId="118"/>
    <cellStyle name="Zvýraznění 4 2" xfId="119"/>
    <cellStyle name="Zvýraznění 5 2" xfId="120"/>
    <cellStyle name="Zvýraznění 6 2" xfId="121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Admin\AppData\Local\Temp\Pozadavky_CP_rozpocet_2019_HS_IRP_CZS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EF-FINANCOVANI/ROZPOCTY/ROZPOCET_MU/2019/02_P&#345;&#237;prava/02_po&#382;adavky%20HS%20na%20CP/Konsolidovan&#233;%20po&#382;adavky_CP_2019_FINAL%20po%20porad&#283;%20veden&#237;%20050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adavky HS na CP"/>
      <sheetName val="rozevírací seznamy"/>
    </sheetNames>
    <sheetDataSet>
      <sheetData sheetId="0" refreshError="1"/>
      <sheetData sheetId="1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  <row r="6">
          <cell r="A6" t="str">
            <v>INV</v>
          </cell>
        </row>
        <row r="20">
          <cell r="A20" t="str">
            <v>Lékařská fakulta</v>
          </cell>
        </row>
        <row r="21">
          <cell r="A21" t="str">
            <v>Filozofická fakulta</v>
          </cell>
        </row>
        <row r="22">
          <cell r="A22" t="str">
            <v>Právnická fakulta</v>
          </cell>
        </row>
        <row r="23">
          <cell r="A23" t="str">
            <v>Fakulta sociálních studií</v>
          </cell>
        </row>
        <row r="24">
          <cell r="A24" t="str">
            <v>Přírodovědecká fakulta</v>
          </cell>
        </row>
        <row r="25">
          <cell r="A25" t="str">
            <v>Fakulta informatiky</v>
          </cell>
        </row>
        <row r="26">
          <cell r="A26" t="str">
            <v>Pedagogická fakulta</v>
          </cell>
        </row>
        <row r="27">
          <cell r="A27" t="str">
            <v>Fakulta sportovních studií</v>
          </cell>
        </row>
        <row r="28">
          <cell r="A28" t="str">
            <v>Ekonomicko-správní fakulta</v>
          </cell>
        </row>
        <row r="29">
          <cell r="A29" t="str">
            <v>CEITEC</v>
          </cell>
        </row>
        <row r="30">
          <cell r="A30" t="str">
            <v>Centrální řídící struktura CEITEC</v>
          </cell>
        </row>
        <row r="31">
          <cell r="A31" t="str">
            <v>Správa kolejí a menz</v>
          </cell>
        </row>
        <row r="32">
          <cell r="A32" t="str">
            <v>Správa UKB</v>
          </cell>
        </row>
        <row r="33">
          <cell r="A33" t="str">
            <v>Univerzitní centrum Telč</v>
          </cell>
        </row>
        <row r="34">
          <cell r="A34" t="str">
            <v>Stř.pro pomoc stud. se spec. nároky</v>
          </cell>
        </row>
        <row r="35">
          <cell r="A35" t="str">
            <v>Centrum pro transfer technologií</v>
          </cell>
        </row>
        <row r="36">
          <cell r="A36" t="str">
            <v>Ústav výpočetní techniky</v>
          </cell>
        </row>
        <row r="37">
          <cell r="A37" t="str">
            <v>Centrum jazykového vzdělávání</v>
          </cell>
        </row>
        <row r="38">
          <cell r="A38" t="str">
            <v>Centrum zahraniční spolupráce</v>
          </cell>
        </row>
        <row r="39">
          <cell r="A39" t="str">
            <v>Rektorát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 CELKEM"/>
      <sheetName val="CP RMU"/>
      <sheetName val="CJV+CUS"/>
      <sheetName val="IP"/>
      <sheetName val="jiné"/>
      <sheetName val="Pozadavky HS na CP"/>
      <sheetName val="Přehled navýšení 2019"/>
      <sheetName val="Pozadavky RMU na CP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INV</v>
          </cell>
        </row>
        <row r="9">
          <cell r="A9" t="str">
            <v>pror. pro internacionalizaci</v>
          </cell>
        </row>
        <row r="10">
          <cell r="A10" t="str">
            <v>pror. pro výzkum</v>
          </cell>
        </row>
        <row r="11">
          <cell r="A11" t="str">
            <v>pror. pro záležitosti studentů</v>
          </cell>
        </row>
        <row r="12">
          <cell r="A12" t="str">
            <v>pror. pro studium a IT</v>
          </cell>
        </row>
        <row r="13">
          <cell r="A13" t="str">
            <v>pror. pro rozvoj</v>
          </cell>
        </row>
        <row r="14">
          <cell r="A14" t="str">
            <v>pror. pro vnější vztahy</v>
          </cell>
        </row>
        <row r="15">
          <cell r="A15" t="str">
            <v>kvestorka</v>
          </cell>
        </row>
        <row r="16">
          <cell r="A16" t="str">
            <v>kancléřka</v>
          </cell>
        </row>
        <row r="17">
          <cell r="A17" t="str">
            <v>řed. pro komunikaci</v>
          </cell>
        </row>
        <row r="18">
          <cell r="A18" t="str">
            <v>řed. pro strategii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0"/>
  </sheetPr>
  <dimension ref="A1:N30"/>
  <sheetViews>
    <sheetView showGridLines="0" tabSelected="1" workbookViewId="0"/>
  </sheetViews>
  <sheetFormatPr defaultColWidth="8.90625" defaultRowHeight="15.5" x14ac:dyDescent="0.35"/>
  <cols>
    <col min="1" max="1" width="9.36328125" style="137" customWidth="1"/>
    <col min="2" max="4" width="8.90625" style="137"/>
    <col min="5" max="5" width="10.08984375" style="137" bestFit="1" customWidth="1"/>
    <col min="6" max="6" width="11.453125" style="137" bestFit="1" customWidth="1"/>
    <col min="7" max="7" width="11.36328125" style="137" customWidth="1"/>
    <col min="8" max="8" width="4.453125" style="137" customWidth="1"/>
    <col min="9" max="11" width="8.90625" style="137"/>
    <col min="12" max="12" width="11.453125" style="137" bestFit="1" customWidth="1"/>
    <col min="13" max="16384" width="8.90625" style="137"/>
  </cols>
  <sheetData>
    <row r="1" spans="1:14" x14ac:dyDescent="0.35">
      <c r="A1" s="136" t="s">
        <v>37</v>
      </c>
    </row>
    <row r="2" spans="1:14" x14ac:dyDescent="0.35">
      <c r="A2" s="136"/>
    </row>
    <row r="10" spans="1:14" ht="13.5" customHeight="1" x14ac:dyDescent="0.35"/>
    <row r="12" spans="1:14" ht="30" customHeight="1" x14ac:dyDescent="0.7">
      <c r="A12" s="287" t="s">
        <v>87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</row>
    <row r="13" spans="1:14" ht="8.25" customHeight="1" x14ac:dyDescent="0.35"/>
    <row r="14" spans="1:14" ht="21" x14ac:dyDescent="0.5">
      <c r="A14" s="288" t="s">
        <v>38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</row>
    <row r="15" spans="1:14" x14ac:dyDescent="0.35">
      <c r="B15" s="289" t="s">
        <v>89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</row>
    <row r="16" spans="1:14" x14ac:dyDescent="0.35">
      <c r="E16" s="138"/>
    </row>
    <row r="18" spans="1:9" x14ac:dyDescent="0.35">
      <c r="E18" s="167"/>
      <c r="F18" s="139"/>
      <c r="G18" s="163" t="s">
        <v>90</v>
      </c>
      <c r="H18" s="163"/>
    </row>
    <row r="19" spans="1:9" x14ac:dyDescent="0.35">
      <c r="E19" s="140"/>
      <c r="F19" s="140"/>
    </row>
    <row r="20" spans="1:9" x14ac:dyDescent="0.35">
      <c r="E20" s="140"/>
      <c r="F20" s="140"/>
    </row>
    <row r="22" spans="1:9" x14ac:dyDescent="0.35">
      <c r="H22" s="140"/>
      <c r="I22" s="141"/>
    </row>
    <row r="23" spans="1:9" x14ac:dyDescent="0.35">
      <c r="H23" s="140"/>
      <c r="I23" s="142"/>
    </row>
    <row r="28" spans="1:9" x14ac:dyDescent="0.35">
      <c r="A28" s="143"/>
      <c r="B28" s="144"/>
    </row>
    <row r="29" spans="1:9" x14ac:dyDescent="0.35">
      <c r="A29" s="143"/>
      <c r="B29" s="144"/>
      <c r="C29" s="144"/>
      <c r="D29" s="144"/>
    </row>
    <row r="30" spans="1:9" x14ac:dyDescent="0.35">
      <c r="A30" s="144"/>
      <c r="B30" s="144"/>
      <c r="C30" s="144"/>
      <c r="D30" s="144"/>
    </row>
  </sheetData>
  <mergeCells count="3">
    <mergeCell ref="A12:N12"/>
    <mergeCell ref="A14:N14"/>
    <mergeCell ref="B15:M15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4" width="10.90625" style="4" customWidth="1"/>
    <col min="15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64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14492</v>
      </c>
      <c r="E8" s="43">
        <f t="shared" si="0"/>
        <v>8121</v>
      </c>
      <c r="F8" s="44">
        <f t="shared" si="0"/>
        <v>6371</v>
      </c>
      <c r="G8" s="45">
        <f t="shared" si="0"/>
        <v>0</v>
      </c>
      <c r="H8" s="126">
        <f t="shared" si="0"/>
        <v>14492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4113</v>
      </c>
      <c r="E9" s="52">
        <f>SUM(E10:E14)</f>
        <v>0</v>
      </c>
      <c r="F9" s="53">
        <f>SUM(F10:F14)</f>
        <v>4113</v>
      </c>
      <c r="G9" s="55">
        <f>SUM(G10:G14)</f>
        <v>0</v>
      </c>
      <c r="H9" s="129">
        <f t="shared" ref="H9:H21" si="2">SUM(E9:G9)</f>
        <v>4113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3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400</v>
      </c>
      <c r="E10" s="60"/>
      <c r="F10" s="61">
        <v>400</v>
      </c>
      <c r="G10" s="65"/>
      <c r="H10" s="169">
        <f t="shared" si="2"/>
        <v>400</v>
      </c>
      <c r="I10" s="63"/>
      <c r="J10" s="64"/>
      <c r="K10" s="65"/>
      <c r="L10" s="66">
        <f t="shared" si="3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0</v>
      </c>
      <c r="E11" s="60"/>
      <c r="F11" s="61"/>
      <c r="G11" s="65"/>
      <c r="H11" s="169">
        <f t="shared" si="2"/>
        <v>0</v>
      </c>
      <c r="I11" s="63"/>
      <c r="J11" s="64"/>
      <c r="K11" s="65"/>
      <c r="L11" s="66">
        <f t="shared" si="3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0</v>
      </c>
      <c r="E12" s="60"/>
      <c r="F12" s="61"/>
      <c r="G12" s="65"/>
      <c r="H12" s="169">
        <f t="shared" si="2"/>
        <v>0</v>
      </c>
      <c r="I12" s="63"/>
      <c r="J12" s="64"/>
      <c r="K12" s="65"/>
      <c r="L12" s="66">
        <f t="shared" si="3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3713</v>
      </c>
      <c r="E13" s="60"/>
      <c r="F13" s="61">
        <v>3713</v>
      </c>
      <c r="G13" s="65"/>
      <c r="H13" s="169">
        <f t="shared" si="2"/>
        <v>3713</v>
      </c>
      <c r="I13" s="63"/>
      <c r="J13" s="64"/>
      <c r="K13" s="65"/>
      <c r="L13" s="66">
        <f t="shared" si="3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2"/>
        <v>0</v>
      </c>
      <c r="I14" s="77"/>
      <c r="J14" s="78"/>
      <c r="K14" s="79"/>
      <c r="L14" s="80">
        <f t="shared" si="3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1000</v>
      </c>
      <c r="E15" s="148">
        <v>500</v>
      </c>
      <c r="F15" s="149">
        <v>500</v>
      </c>
      <c r="G15" s="87"/>
      <c r="H15" s="135">
        <f t="shared" si="2"/>
        <v>1000</v>
      </c>
      <c r="I15" s="85"/>
      <c r="J15" s="86"/>
      <c r="K15" s="87"/>
      <c r="L15" s="88">
        <f t="shared" si="3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f t="shared" si="3"/>
        <v>0</v>
      </c>
    </row>
    <row r="17" spans="1:12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f t="shared" si="3"/>
        <v>0</v>
      </c>
    </row>
    <row r="18" spans="1:12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9379</v>
      </c>
      <c r="E18" s="150">
        <v>7621</v>
      </c>
      <c r="F18" s="151">
        <v>1758</v>
      </c>
      <c r="G18" s="89"/>
      <c r="H18" s="152">
        <f t="shared" si="2"/>
        <v>9379</v>
      </c>
      <c r="I18" s="90"/>
      <c r="J18" s="91"/>
      <c r="K18" s="89"/>
      <c r="L18" s="92">
        <f t="shared" si="3"/>
        <v>0</v>
      </c>
    </row>
    <row r="19" spans="1:12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0</v>
      </c>
      <c r="E19" s="150"/>
      <c r="F19" s="151"/>
      <c r="G19" s="89"/>
      <c r="H19" s="152">
        <f t="shared" si="2"/>
        <v>0</v>
      </c>
      <c r="I19" s="90"/>
      <c r="J19" s="91"/>
      <c r="K19" s="89"/>
      <c r="L19" s="92">
        <f t="shared" si="3"/>
        <v>0</v>
      </c>
    </row>
    <row r="20" spans="1:12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si="3"/>
        <v>0</v>
      </c>
    </row>
    <row r="21" spans="1:12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</row>
    <row r="22" spans="1:12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s="100" customFormat="1" ht="12" x14ac:dyDescent="0.3">
      <c r="A25" s="99" t="s">
        <v>33</v>
      </c>
      <c r="B25" s="99"/>
      <c r="C25" s="99"/>
      <c r="E25" s="10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4" width="10.90625" style="4" customWidth="1"/>
    <col min="15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67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10743</v>
      </c>
      <c r="E8" s="43">
        <f t="shared" si="0"/>
        <v>8886</v>
      </c>
      <c r="F8" s="44">
        <f t="shared" si="0"/>
        <v>1857</v>
      </c>
      <c r="G8" s="45">
        <f t="shared" si="0"/>
        <v>0</v>
      </c>
      <c r="H8" s="126">
        <f t="shared" si="0"/>
        <v>10743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700</v>
      </c>
      <c r="E9" s="52">
        <f>SUM(E10:E14)</f>
        <v>0</v>
      </c>
      <c r="F9" s="53">
        <f>SUM(F10:F14)</f>
        <v>700</v>
      </c>
      <c r="G9" s="55">
        <f>SUM(G10:G14)</f>
        <v>0</v>
      </c>
      <c r="H9" s="129">
        <f t="shared" ref="H9:H21" si="2">SUM(E9:G9)</f>
        <v>700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3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0</v>
      </c>
      <c r="E10" s="60"/>
      <c r="F10" s="61"/>
      <c r="G10" s="65"/>
      <c r="H10" s="169">
        <f t="shared" si="2"/>
        <v>0</v>
      </c>
      <c r="I10" s="63"/>
      <c r="J10" s="64"/>
      <c r="K10" s="65"/>
      <c r="L10" s="66">
        <f t="shared" si="3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0</v>
      </c>
      <c r="E11" s="60"/>
      <c r="F11" s="61"/>
      <c r="G11" s="65"/>
      <c r="H11" s="169">
        <f t="shared" si="2"/>
        <v>0</v>
      </c>
      <c r="I11" s="63"/>
      <c r="J11" s="64"/>
      <c r="K11" s="65"/>
      <c r="L11" s="66">
        <f t="shared" si="3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0</v>
      </c>
      <c r="E12" s="60"/>
      <c r="F12" s="61"/>
      <c r="G12" s="65"/>
      <c r="H12" s="169">
        <f t="shared" si="2"/>
        <v>0</v>
      </c>
      <c r="I12" s="63"/>
      <c r="J12" s="64"/>
      <c r="K12" s="65"/>
      <c r="L12" s="66">
        <f t="shared" si="3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700</v>
      </c>
      <c r="E13" s="60"/>
      <c r="F13" s="61">
        <v>700</v>
      </c>
      <c r="G13" s="65"/>
      <c r="H13" s="169">
        <f t="shared" si="2"/>
        <v>700</v>
      </c>
      <c r="I13" s="63"/>
      <c r="J13" s="64"/>
      <c r="K13" s="65"/>
      <c r="L13" s="66">
        <f t="shared" si="3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2"/>
        <v>0</v>
      </c>
      <c r="I14" s="77"/>
      <c r="J14" s="78"/>
      <c r="K14" s="79"/>
      <c r="L14" s="80">
        <f t="shared" si="3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0</v>
      </c>
      <c r="E15" s="148"/>
      <c r="F15" s="149"/>
      <c r="G15" s="87"/>
      <c r="H15" s="135">
        <f t="shared" si="2"/>
        <v>0</v>
      </c>
      <c r="I15" s="85"/>
      <c r="J15" s="86"/>
      <c r="K15" s="87"/>
      <c r="L15" s="88">
        <f t="shared" si="3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f t="shared" si="3"/>
        <v>0</v>
      </c>
    </row>
    <row r="17" spans="1:12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f t="shared" si="3"/>
        <v>0</v>
      </c>
    </row>
    <row r="18" spans="1:12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10043</v>
      </c>
      <c r="E18" s="150">
        <v>8886</v>
      </c>
      <c r="F18" s="151">
        <v>1157</v>
      </c>
      <c r="G18" s="89"/>
      <c r="H18" s="152">
        <f t="shared" si="2"/>
        <v>10043</v>
      </c>
      <c r="I18" s="90"/>
      <c r="J18" s="91"/>
      <c r="K18" s="89"/>
      <c r="L18" s="92">
        <f t="shared" si="3"/>
        <v>0</v>
      </c>
    </row>
    <row r="19" spans="1:12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0</v>
      </c>
      <c r="E19" s="150"/>
      <c r="F19" s="151"/>
      <c r="G19" s="89"/>
      <c r="H19" s="152">
        <f t="shared" si="2"/>
        <v>0</v>
      </c>
      <c r="I19" s="90"/>
      <c r="J19" s="91"/>
      <c r="K19" s="89"/>
      <c r="L19" s="92">
        <f t="shared" si="3"/>
        <v>0</v>
      </c>
    </row>
    <row r="20" spans="1:12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si="3"/>
        <v>0</v>
      </c>
    </row>
    <row r="21" spans="1:12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</row>
    <row r="22" spans="1:12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s="100" customFormat="1" ht="12" x14ac:dyDescent="0.3">
      <c r="A25" s="99" t="s">
        <v>33</v>
      </c>
      <c r="B25" s="99"/>
      <c r="C25" s="99"/>
      <c r="E25" s="10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0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5" width="10.90625" style="4" customWidth="1"/>
    <col min="16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68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350</v>
      </c>
      <c r="E8" s="43">
        <f t="shared" si="0"/>
        <v>0</v>
      </c>
      <c r="F8" s="44">
        <f t="shared" si="0"/>
        <v>350</v>
      </c>
      <c r="G8" s="45">
        <f t="shared" si="0"/>
        <v>0</v>
      </c>
      <c r="H8" s="126">
        <f t="shared" si="0"/>
        <v>350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5">
        <f>SUM(G10:G14)</f>
        <v>0</v>
      </c>
      <c r="H9" s="129">
        <f t="shared" ref="H9:H21" si="2">SUM(E9:G9)</f>
        <v>0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3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0</v>
      </c>
      <c r="E10" s="60"/>
      <c r="F10" s="61"/>
      <c r="G10" s="65"/>
      <c r="H10" s="169">
        <f t="shared" si="2"/>
        <v>0</v>
      </c>
      <c r="I10" s="63"/>
      <c r="J10" s="64"/>
      <c r="K10" s="65"/>
      <c r="L10" s="66">
        <f t="shared" si="3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0</v>
      </c>
      <c r="E11" s="60"/>
      <c r="F11" s="61"/>
      <c r="G11" s="65"/>
      <c r="H11" s="169">
        <f t="shared" si="2"/>
        <v>0</v>
      </c>
      <c r="I11" s="63"/>
      <c r="J11" s="64"/>
      <c r="K11" s="65"/>
      <c r="L11" s="66">
        <f t="shared" si="3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0</v>
      </c>
      <c r="E12" s="60"/>
      <c r="F12" s="61"/>
      <c r="G12" s="65"/>
      <c r="H12" s="169">
        <f t="shared" si="2"/>
        <v>0</v>
      </c>
      <c r="I12" s="63"/>
      <c r="J12" s="64"/>
      <c r="K12" s="65"/>
      <c r="L12" s="66">
        <f t="shared" si="3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0</v>
      </c>
      <c r="E13" s="60"/>
      <c r="F13" s="61"/>
      <c r="G13" s="65"/>
      <c r="H13" s="169">
        <f t="shared" si="2"/>
        <v>0</v>
      </c>
      <c r="I13" s="63"/>
      <c r="J13" s="64"/>
      <c r="K13" s="65"/>
      <c r="L13" s="66">
        <f t="shared" si="3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2"/>
        <v>0</v>
      </c>
      <c r="I14" s="77"/>
      <c r="J14" s="78"/>
      <c r="K14" s="79"/>
      <c r="L14" s="80">
        <f t="shared" si="3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0</v>
      </c>
      <c r="E15" s="148"/>
      <c r="F15" s="149"/>
      <c r="G15" s="87"/>
      <c r="H15" s="135">
        <f t="shared" si="2"/>
        <v>0</v>
      </c>
      <c r="I15" s="85"/>
      <c r="J15" s="86"/>
      <c r="K15" s="87"/>
      <c r="L15" s="88">
        <f t="shared" si="3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f t="shared" si="3"/>
        <v>0</v>
      </c>
    </row>
    <row r="17" spans="1:12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f t="shared" si="3"/>
        <v>0</v>
      </c>
    </row>
    <row r="18" spans="1:12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350</v>
      </c>
      <c r="E18" s="150"/>
      <c r="F18" s="151">
        <v>350</v>
      </c>
      <c r="G18" s="89"/>
      <c r="H18" s="152">
        <f t="shared" si="2"/>
        <v>350</v>
      </c>
      <c r="I18" s="90"/>
      <c r="J18" s="91"/>
      <c r="K18" s="89"/>
      <c r="L18" s="92">
        <f t="shared" si="3"/>
        <v>0</v>
      </c>
    </row>
    <row r="19" spans="1:12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0</v>
      </c>
      <c r="E19" s="150"/>
      <c r="F19" s="151"/>
      <c r="G19" s="89"/>
      <c r="H19" s="152">
        <f t="shared" si="2"/>
        <v>0</v>
      </c>
      <c r="I19" s="90"/>
      <c r="J19" s="91"/>
      <c r="K19" s="89"/>
      <c r="L19" s="92">
        <f t="shared" si="3"/>
        <v>0</v>
      </c>
    </row>
    <row r="20" spans="1:12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si="3"/>
        <v>0</v>
      </c>
    </row>
    <row r="21" spans="1:12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</row>
    <row r="22" spans="1:12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s="100" customFormat="1" ht="12" x14ac:dyDescent="0.3">
      <c r="A25" s="99" t="s">
        <v>33</v>
      </c>
      <c r="B25" s="99"/>
      <c r="C25" s="99"/>
      <c r="E25" s="101"/>
    </row>
    <row r="31" spans="1:12" x14ac:dyDescent="0.3">
      <c r="G31" s="2" t="s">
        <v>82</v>
      </c>
    </row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5" width="10.90625" style="4" customWidth="1"/>
    <col min="16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69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4475</v>
      </c>
      <c r="E8" s="43">
        <f t="shared" si="0"/>
        <v>2975</v>
      </c>
      <c r="F8" s="44">
        <f t="shared" si="0"/>
        <v>1500</v>
      </c>
      <c r="G8" s="45">
        <f t="shared" si="0"/>
        <v>0</v>
      </c>
      <c r="H8" s="126">
        <f t="shared" si="0"/>
        <v>4475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1500</v>
      </c>
      <c r="E9" s="52">
        <f>SUM(E10:E14)</f>
        <v>0</v>
      </c>
      <c r="F9" s="53">
        <f>SUM(F10:F14)</f>
        <v>1500</v>
      </c>
      <c r="G9" s="55">
        <f>SUM(G10:G14)</f>
        <v>0</v>
      </c>
      <c r="H9" s="129">
        <f t="shared" ref="H9:H21" si="2">SUM(E9:G9)</f>
        <v>1500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3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0</v>
      </c>
      <c r="E10" s="60"/>
      <c r="F10" s="61"/>
      <c r="G10" s="65"/>
      <c r="H10" s="169">
        <f t="shared" si="2"/>
        <v>0</v>
      </c>
      <c r="I10" s="63"/>
      <c r="J10" s="64"/>
      <c r="K10" s="65"/>
      <c r="L10" s="66">
        <f t="shared" si="3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0</v>
      </c>
      <c r="E11" s="60"/>
      <c r="F11" s="61"/>
      <c r="G11" s="65"/>
      <c r="H11" s="169">
        <f t="shared" si="2"/>
        <v>0</v>
      </c>
      <c r="I11" s="63"/>
      <c r="J11" s="64"/>
      <c r="K11" s="65"/>
      <c r="L11" s="66">
        <f t="shared" si="3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0</v>
      </c>
      <c r="E12" s="60"/>
      <c r="F12" s="61"/>
      <c r="G12" s="65"/>
      <c r="H12" s="169">
        <f t="shared" si="2"/>
        <v>0</v>
      </c>
      <c r="I12" s="63"/>
      <c r="J12" s="64"/>
      <c r="K12" s="65"/>
      <c r="L12" s="66">
        <f t="shared" si="3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1500</v>
      </c>
      <c r="E13" s="60"/>
      <c r="F13" s="61">
        <v>1500</v>
      </c>
      <c r="G13" s="65"/>
      <c r="H13" s="169">
        <f t="shared" si="2"/>
        <v>1500</v>
      </c>
      <c r="I13" s="63"/>
      <c r="J13" s="64"/>
      <c r="K13" s="65"/>
      <c r="L13" s="66">
        <f t="shared" si="3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2"/>
        <v>0</v>
      </c>
      <c r="I14" s="77"/>
      <c r="J14" s="78"/>
      <c r="K14" s="79"/>
      <c r="L14" s="80">
        <f t="shared" si="3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0</v>
      </c>
      <c r="E15" s="148"/>
      <c r="F15" s="149"/>
      <c r="G15" s="87"/>
      <c r="H15" s="135">
        <f t="shared" si="2"/>
        <v>0</v>
      </c>
      <c r="I15" s="85"/>
      <c r="J15" s="86"/>
      <c r="K15" s="87"/>
      <c r="L15" s="88">
        <f t="shared" si="3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f t="shared" si="3"/>
        <v>0</v>
      </c>
    </row>
    <row r="17" spans="1:12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f t="shared" si="3"/>
        <v>0</v>
      </c>
    </row>
    <row r="18" spans="1:12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2975</v>
      </c>
      <c r="E18" s="150">
        <v>2975</v>
      </c>
      <c r="F18" s="151"/>
      <c r="G18" s="89"/>
      <c r="H18" s="152">
        <f t="shared" si="2"/>
        <v>2975</v>
      </c>
      <c r="I18" s="90"/>
      <c r="J18" s="91"/>
      <c r="K18" s="89"/>
      <c r="L18" s="92">
        <f t="shared" si="3"/>
        <v>0</v>
      </c>
    </row>
    <row r="19" spans="1:12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0</v>
      </c>
      <c r="E19" s="150"/>
      <c r="F19" s="151"/>
      <c r="G19" s="89"/>
      <c r="H19" s="152">
        <f t="shared" si="2"/>
        <v>0</v>
      </c>
      <c r="I19" s="90"/>
      <c r="J19" s="91"/>
      <c r="K19" s="89"/>
      <c r="L19" s="92">
        <f t="shared" si="3"/>
        <v>0</v>
      </c>
    </row>
    <row r="20" spans="1:12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si="3"/>
        <v>0</v>
      </c>
    </row>
    <row r="21" spans="1:12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</row>
    <row r="22" spans="1:12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s="100" customFormat="1" ht="12" x14ac:dyDescent="0.3">
      <c r="A25" s="99" t="s">
        <v>33</v>
      </c>
      <c r="B25" s="99"/>
      <c r="C25" s="99"/>
      <c r="E25" s="101"/>
    </row>
    <row r="39" spans="9:9" x14ac:dyDescent="0.3">
      <c r="I39" s="1" t="s">
        <v>82</v>
      </c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4" width="10.90625" style="4" customWidth="1"/>
    <col min="15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85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297709</v>
      </c>
      <c r="E8" s="43">
        <f t="shared" si="0"/>
        <v>4157</v>
      </c>
      <c r="F8" s="44">
        <f t="shared" si="0"/>
        <v>292073</v>
      </c>
      <c r="G8" s="45">
        <f t="shared" si="0"/>
        <v>1479</v>
      </c>
      <c r="H8" s="126">
        <f t="shared" si="0"/>
        <v>297709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>H9+L9</f>
        <v>289489</v>
      </c>
      <c r="E9" s="52">
        <f>SUM(E10:E14)</f>
        <v>4157</v>
      </c>
      <c r="F9" s="53">
        <f>SUM(F10:F14)</f>
        <v>283853</v>
      </c>
      <c r="G9" s="55">
        <f>SUM(G10:G14)</f>
        <v>1479</v>
      </c>
      <c r="H9" s="129">
        <f>SUM(E9:G9)</f>
        <v>289489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1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ref="D10:D21" si="2">H10+L10</f>
        <v>0</v>
      </c>
      <c r="E10" s="60"/>
      <c r="F10" s="61"/>
      <c r="G10" s="65"/>
      <c r="H10" s="169">
        <f t="shared" ref="H10:H21" si="3">SUM(E10:G10)</f>
        <v>0</v>
      </c>
      <c r="I10" s="63"/>
      <c r="J10" s="64"/>
      <c r="K10" s="65"/>
      <c r="L10" s="66">
        <f t="shared" si="1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2"/>
        <v>0</v>
      </c>
      <c r="E11" s="60"/>
      <c r="F11" s="61"/>
      <c r="G11" s="65"/>
      <c r="H11" s="169">
        <f t="shared" si="3"/>
        <v>0</v>
      </c>
      <c r="I11" s="63"/>
      <c r="J11" s="64"/>
      <c r="K11" s="65"/>
      <c r="L11" s="66">
        <f t="shared" si="1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2"/>
        <v>35003</v>
      </c>
      <c r="E12" s="60">
        <v>4157</v>
      </c>
      <c r="F12" s="61">
        <v>29367</v>
      </c>
      <c r="G12" s="65">
        <v>1479</v>
      </c>
      <c r="H12" s="169">
        <f t="shared" si="3"/>
        <v>35003</v>
      </c>
      <c r="I12" s="63"/>
      <c r="J12" s="64"/>
      <c r="K12" s="65"/>
      <c r="L12" s="66">
        <f t="shared" si="1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>H13+L13</f>
        <v>254486</v>
      </c>
      <c r="E13" s="60"/>
      <c r="F13" s="61">
        <v>254486</v>
      </c>
      <c r="G13" s="65"/>
      <c r="H13" s="169">
        <f t="shared" si="3"/>
        <v>254486</v>
      </c>
      <c r="I13" s="63"/>
      <c r="J13" s="64"/>
      <c r="K13" s="65"/>
      <c r="L13" s="66">
        <f t="shared" si="1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2"/>
        <v>0</v>
      </c>
      <c r="E14" s="146"/>
      <c r="F14" s="147"/>
      <c r="G14" s="79"/>
      <c r="H14" s="169">
        <f>SUM(E14:G14)</f>
        <v>0</v>
      </c>
      <c r="I14" s="77"/>
      <c r="J14" s="78"/>
      <c r="K14" s="79"/>
      <c r="L14" s="80">
        <f t="shared" si="1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2"/>
        <v>0</v>
      </c>
      <c r="E15" s="148"/>
      <c r="F15" s="149"/>
      <c r="G15" s="87"/>
      <c r="H15" s="135">
        <f t="shared" si="3"/>
        <v>0</v>
      </c>
      <c r="I15" s="85"/>
      <c r="J15" s="86"/>
      <c r="K15" s="87"/>
      <c r="L15" s="88">
        <f t="shared" si="1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2"/>
        <v>0</v>
      </c>
      <c r="E16" s="148"/>
      <c r="F16" s="149"/>
      <c r="G16" s="87"/>
      <c r="H16" s="135">
        <f t="shared" si="3"/>
        <v>0</v>
      </c>
      <c r="I16" s="85"/>
      <c r="J16" s="86"/>
      <c r="K16" s="87"/>
      <c r="L16" s="88">
        <f t="shared" si="1"/>
        <v>0</v>
      </c>
    </row>
    <row r="17" spans="1:12" s="47" customFormat="1" ht="15" customHeight="1" x14ac:dyDescent="0.35">
      <c r="A17" s="48">
        <v>10</v>
      </c>
      <c r="B17" s="49" t="s">
        <v>29</v>
      </c>
      <c r="C17" s="49"/>
      <c r="D17" s="84">
        <f t="shared" si="2"/>
        <v>0</v>
      </c>
      <c r="E17" s="150"/>
      <c r="F17" s="151"/>
      <c r="G17" s="89"/>
      <c r="H17" s="152">
        <f t="shared" si="3"/>
        <v>0</v>
      </c>
      <c r="I17" s="90"/>
      <c r="J17" s="91"/>
      <c r="K17" s="89"/>
      <c r="L17" s="92">
        <f t="shared" si="1"/>
        <v>0</v>
      </c>
    </row>
    <row r="18" spans="1:12" s="47" customFormat="1" ht="15" customHeight="1" x14ac:dyDescent="0.35">
      <c r="A18" s="81">
        <v>11</v>
      </c>
      <c r="B18" s="83" t="s">
        <v>78</v>
      </c>
      <c r="C18" s="83"/>
      <c r="D18" s="93">
        <f t="shared" si="2"/>
        <v>8220</v>
      </c>
      <c r="E18" s="150"/>
      <c r="F18" s="151">
        <v>8220</v>
      </c>
      <c r="G18" s="89"/>
      <c r="H18" s="152">
        <f t="shared" si="3"/>
        <v>8220</v>
      </c>
      <c r="I18" s="90"/>
      <c r="J18" s="91"/>
      <c r="K18" s="89"/>
      <c r="L18" s="92">
        <f t="shared" si="1"/>
        <v>0</v>
      </c>
    </row>
    <row r="19" spans="1:12" s="47" customFormat="1" ht="15" customHeight="1" x14ac:dyDescent="0.35">
      <c r="A19" s="165">
        <v>12</v>
      </c>
      <c r="B19" s="166" t="s">
        <v>80</v>
      </c>
      <c r="C19" s="166"/>
      <c r="D19" s="93">
        <f t="shared" si="2"/>
        <v>0</v>
      </c>
      <c r="E19" s="150"/>
      <c r="F19" s="151"/>
      <c r="G19" s="89"/>
      <c r="H19" s="152">
        <f t="shared" si="3"/>
        <v>0</v>
      </c>
      <c r="I19" s="90"/>
      <c r="J19" s="91"/>
      <c r="K19" s="89"/>
      <c r="L19" s="92">
        <f t="shared" si="1"/>
        <v>0</v>
      </c>
    </row>
    <row r="20" spans="1:12" s="47" customFormat="1" ht="15" customHeight="1" x14ac:dyDescent="0.35">
      <c r="A20" s="81">
        <v>13</v>
      </c>
      <c r="B20" s="83" t="s">
        <v>30</v>
      </c>
      <c r="C20" s="83"/>
      <c r="D20" s="93">
        <f t="shared" si="2"/>
        <v>0</v>
      </c>
      <c r="E20" s="90"/>
      <c r="F20" s="91"/>
      <c r="G20" s="89"/>
      <c r="H20" s="152">
        <f t="shared" si="3"/>
        <v>0</v>
      </c>
      <c r="I20" s="90"/>
      <c r="J20" s="91"/>
      <c r="K20" s="89"/>
      <c r="L20" s="92">
        <f t="shared" si="1"/>
        <v>0</v>
      </c>
    </row>
    <row r="21" spans="1:12" s="47" customFormat="1" ht="15" customHeight="1" thickBot="1" x14ac:dyDescent="0.4">
      <c r="A21" s="94">
        <v>14</v>
      </c>
      <c r="B21" s="95" t="s">
        <v>71</v>
      </c>
      <c r="C21" s="95"/>
      <c r="D21" s="96">
        <f t="shared" si="2"/>
        <v>0</v>
      </c>
      <c r="E21" s="170"/>
      <c r="F21" s="171"/>
      <c r="G21" s="172"/>
      <c r="H21" s="173">
        <f t="shared" si="3"/>
        <v>0</v>
      </c>
      <c r="I21" s="170"/>
      <c r="J21" s="171"/>
      <c r="K21" s="172"/>
      <c r="L21" s="174">
        <f t="shared" si="1"/>
        <v>0</v>
      </c>
    </row>
    <row r="22" spans="1:12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s="100" customFormat="1" ht="12" x14ac:dyDescent="0.3">
      <c r="A25" s="99" t="s">
        <v>33</v>
      </c>
      <c r="B25" s="99"/>
      <c r="C25" s="99"/>
      <c r="E25" s="101"/>
    </row>
    <row r="27" spans="1:12" x14ac:dyDescent="0.3">
      <c r="A27" s="153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4" width="10.90625" style="4" customWidth="1"/>
    <col min="15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51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0</v>
      </c>
      <c r="E8" s="43">
        <f t="shared" si="0"/>
        <v>0</v>
      </c>
      <c r="F8" s="44">
        <f t="shared" si="0"/>
        <v>0</v>
      </c>
      <c r="G8" s="45">
        <f t="shared" si="0"/>
        <v>0</v>
      </c>
      <c r="H8" s="126">
        <f t="shared" si="0"/>
        <v>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>H9+L9</f>
        <v>0</v>
      </c>
      <c r="E9" s="52">
        <f>SUM(E10:E14)</f>
        <v>0</v>
      </c>
      <c r="F9" s="53">
        <f>SUM(F10:F14)</f>
        <v>0</v>
      </c>
      <c r="G9" s="55">
        <f>SUM(G10:G14)</f>
        <v>0</v>
      </c>
      <c r="H9" s="129">
        <f>SUM(E9:G9)</f>
        <v>0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1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ref="D10:D21" si="2">H10+L10</f>
        <v>0</v>
      </c>
      <c r="E10" s="60"/>
      <c r="F10" s="61"/>
      <c r="G10" s="65"/>
      <c r="H10" s="169">
        <f t="shared" ref="H10:H21" si="3">SUM(E10:G10)</f>
        <v>0</v>
      </c>
      <c r="I10" s="63"/>
      <c r="J10" s="64"/>
      <c r="K10" s="65"/>
      <c r="L10" s="66">
        <f t="shared" si="1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2"/>
        <v>0</v>
      </c>
      <c r="E11" s="60"/>
      <c r="F11" s="61"/>
      <c r="G11" s="65"/>
      <c r="H11" s="169">
        <f t="shared" si="3"/>
        <v>0</v>
      </c>
      <c r="I11" s="63"/>
      <c r="J11" s="64"/>
      <c r="K11" s="65"/>
      <c r="L11" s="66">
        <f t="shared" si="1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2"/>
        <v>0</v>
      </c>
      <c r="E12" s="60"/>
      <c r="F12" s="61"/>
      <c r="G12" s="65"/>
      <c r="H12" s="169">
        <f t="shared" si="3"/>
        <v>0</v>
      </c>
      <c r="I12" s="63"/>
      <c r="J12" s="64"/>
      <c r="K12" s="65"/>
      <c r="L12" s="66">
        <f t="shared" si="1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>H13+L13</f>
        <v>0</v>
      </c>
      <c r="E13" s="60"/>
      <c r="F13" s="61"/>
      <c r="G13" s="65"/>
      <c r="H13" s="169">
        <f t="shared" si="3"/>
        <v>0</v>
      </c>
      <c r="I13" s="63"/>
      <c r="J13" s="64"/>
      <c r="K13" s="65"/>
      <c r="L13" s="66">
        <f t="shared" si="1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2"/>
        <v>0</v>
      </c>
      <c r="E14" s="146"/>
      <c r="F14" s="147"/>
      <c r="G14" s="79"/>
      <c r="H14" s="169">
        <f t="shared" si="3"/>
        <v>0</v>
      </c>
      <c r="I14" s="77"/>
      <c r="J14" s="78"/>
      <c r="K14" s="79"/>
      <c r="L14" s="80">
        <f t="shared" si="1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2"/>
        <v>0</v>
      </c>
      <c r="E15" s="148"/>
      <c r="F15" s="149"/>
      <c r="G15" s="87"/>
      <c r="H15" s="135">
        <f t="shared" si="3"/>
        <v>0</v>
      </c>
      <c r="I15" s="85"/>
      <c r="J15" s="86"/>
      <c r="K15" s="87"/>
      <c r="L15" s="88">
        <f t="shared" si="1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2"/>
        <v>0</v>
      </c>
      <c r="E16" s="148"/>
      <c r="F16" s="149"/>
      <c r="G16" s="87"/>
      <c r="H16" s="135">
        <f t="shared" si="3"/>
        <v>0</v>
      </c>
      <c r="I16" s="85"/>
      <c r="J16" s="86"/>
      <c r="K16" s="87"/>
      <c r="L16" s="88">
        <f t="shared" si="1"/>
        <v>0</v>
      </c>
    </row>
    <row r="17" spans="1:12" s="47" customFormat="1" ht="15" customHeight="1" x14ac:dyDescent="0.35">
      <c r="A17" s="48">
        <v>10</v>
      </c>
      <c r="B17" s="49" t="s">
        <v>29</v>
      </c>
      <c r="C17" s="49"/>
      <c r="D17" s="84">
        <f t="shared" si="2"/>
        <v>0</v>
      </c>
      <c r="E17" s="150"/>
      <c r="F17" s="151"/>
      <c r="G17" s="89"/>
      <c r="H17" s="152">
        <f t="shared" si="3"/>
        <v>0</v>
      </c>
      <c r="I17" s="90"/>
      <c r="J17" s="91"/>
      <c r="K17" s="89"/>
      <c r="L17" s="92">
        <f t="shared" si="1"/>
        <v>0</v>
      </c>
    </row>
    <row r="18" spans="1:12" s="47" customFormat="1" ht="15" customHeight="1" x14ac:dyDescent="0.35">
      <c r="A18" s="81">
        <v>11</v>
      </c>
      <c r="B18" s="83" t="s">
        <v>78</v>
      </c>
      <c r="C18" s="83"/>
      <c r="D18" s="93">
        <f t="shared" si="2"/>
        <v>0</v>
      </c>
      <c r="E18" s="150"/>
      <c r="F18" s="151"/>
      <c r="G18" s="89"/>
      <c r="H18" s="152">
        <f t="shared" si="3"/>
        <v>0</v>
      </c>
      <c r="I18" s="90"/>
      <c r="J18" s="91"/>
      <c r="K18" s="89"/>
      <c r="L18" s="92">
        <f t="shared" si="1"/>
        <v>0</v>
      </c>
    </row>
    <row r="19" spans="1:12" s="47" customFormat="1" ht="15" customHeight="1" x14ac:dyDescent="0.35">
      <c r="A19" s="165">
        <v>12</v>
      </c>
      <c r="B19" s="166" t="s">
        <v>80</v>
      </c>
      <c r="C19" s="166"/>
      <c r="D19" s="93">
        <f t="shared" si="2"/>
        <v>0</v>
      </c>
      <c r="E19" s="150"/>
      <c r="F19" s="151"/>
      <c r="G19" s="89"/>
      <c r="H19" s="152">
        <f t="shared" si="3"/>
        <v>0</v>
      </c>
      <c r="I19" s="90"/>
      <c r="J19" s="91"/>
      <c r="K19" s="89"/>
      <c r="L19" s="92">
        <f t="shared" si="1"/>
        <v>0</v>
      </c>
    </row>
    <row r="20" spans="1:12" s="47" customFormat="1" ht="15" customHeight="1" x14ac:dyDescent="0.35">
      <c r="A20" s="81">
        <v>13</v>
      </c>
      <c r="B20" s="83" t="s">
        <v>30</v>
      </c>
      <c r="C20" s="83"/>
      <c r="D20" s="93">
        <f t="shared" si="2"/>
        <v>0</v>
      </c>
      <c r="E20" s="90"/>
      <c r="F20" s="91"/>
      <c r="G20" s="89"/>
      <c r="H20" s="152">
        <f t="shared" si="3"/>
        <v>0</v>
      </c>
      <c r="I20" s="90"/>
      <c r="J20" s="91"/>
      <c r="K20" s="89"/>
      <c r="L20" s="92">
        <f t="shared" si="1"/>
        <v>0</v>
      </c>
    </row>
    <row r="21" spans="1:12" s="47" customFormat="1" ht="15" customHeight="1" thickBot="1" x14ac:dyDescent="0.4">
      <c r="A21" s="94">
        <v>14</v>
      </c>
      <c r="B21" s="95" t="s">
        <v>31</v>
      </c>
      <c r="C21" s="95"/>
      <c r="D21" s="96">
        <f t="shared" si="2"/>
        <v>0</v>
      </c>
      <c r="E21" s="170"/>
      <c r="F21" s="171"/>
      <c r="G21" s="172"/>
      <c r="H21" s="173">
        <f t="shared" si="3"/>
        <v>0</v>
      </c>
      <c r="I21" s="170"/>
      <c r="J21" s="171"/>
      <c r="K21" s="172"/>
      <c r="L21" s="174">
        <f t="shared" si="1"/>
        <v>0</v>
      </c>
    </row>
    <row r="22" spans="1:12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s="100" customFormat="1" ht="12" x14ac:dyDescent="0.3">
      <c r="A25" s="99" t="s">
        <v>33</v>
      </c>
      <c r="B25" s="99"/>
      <c r="C25" s="99"/>
      <c r="E25" s="10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3" width="10.90625" style="155" customWidth="1"/>
    <col min="14" max="15" width="10.90625" style="4" customWidth="1"/>
    <col min="16" max="16384" width="8.90625" style="1"/>
  </cols>
  <sheetData>
    <row r="2" spans="1:13" ht="13.5" thickBot="1" x14ac:dyDescent="0.35">
      <c r="H2" s="3"/>
      <c r="I2" s="2"/>
      <c r="J2" s="2"/>
      <c r="L2" s="3" t="s">
        <v>9</v>
      </c>
    </row>
    <row r="3" spans="1:13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  <c r="M3" s="156"/>
    </row>
    <row r="4" spans="1:13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  <c r="M4" s="156"/>
    </row>
    <row r="5" spans="1:13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  <c r="M5" s="156"/>
    </row>
    <row r="6" spans="1:13" s="33" customFormat="1" ht="15.5" x14ac:dyDescent="0.35">
      <c r="A6" s="10"/>
      <c r="B6" s="31" t="s">
        <v>14</v>
      </c>
      <c r="C6" s="145" t="s">
        <v>52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  <c r="M6" s="157"/>
    </row>
    <row r="7" spans="1:13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  <c r="M7" s="158"/>
    </row>
    <row r="8" spans="1:13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16812</v>
      </c>
      <c r="E8" s="43">
        <f t="shared" si="0"/>
        <v>7849</v>
      </c>
      <c r="F8" s="44">
        <f t="shared" si="0"/>
        <v>8963</v>
      </c>
      <c r="G8" s="45">
        <f t="shared" si="0"/>
        <v>0</v>
      </c>
      <c r="H8" s="126">
        <f t="shared" si="0"/>
        <v>16812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  <c r="M8" s="159"/>
    </row>
    <row r="9" spans="1:13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5">
        <f>SUM(G10:G14)</f>
        <v>0</v>
      </c>
      <c r="H9" s="129">
        <f t="shared" ref="H9:H21" si="2">SUM(E9:G9)</f>
        <v>0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3">SUM(I9:K9)</f>
        <v>0</v>
      </c>
      <c r="M9" s="159"/>
    </row>
    <row r="10" spans="1:13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0</v>
      </c>
      <c r="E10" s="60"/>
      <c r="F10" s="61"/>
      <c r="G10" s="65"/>
      <c r="H10" s="169">
        <f t="shared" si="2"/>
        <v>0</v>
      </c>
      <c r="I10" s="63"/>
      <c r="J10" s="64"/>
      <c r="K10" s="65"/>
      <c r="L10" s="66">
        <f t="shared" si="3"/>
        <v>0</v>
      </c>
      <c r="M10" s="160"/>
    </row>
    <row r="11" spans="1:13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0</v>
      </c>
      <c r="E11" s="60"/>
      <c r="F11" s="61"/>
      <c r="G11" s="65"/>
      <c r="H11" s="169">
        <f t="shared" si="2"/>
        <v>0</v>
      </c>
      <c r="I11" s="63"/>
      <c r="J11" s="64"/>
      <c r="K11" s="65"/>
      <c r="L11" s="66">
        <f t="shared" si="3"/>
        <v>0</v>
      </c>
      <c r="M11" s="160"/>
    </row>
    <row r="12" spans="1:13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0</v>
      </c>
      <c r="E12" s="60"/>
      <c r="F12" s="61"/>
      <c r="G12" s="65"/>
      <c r="H12" s="169">
        <f t="shared" si="2"/>
        <v>0</v>
      </c>
      <c r="I12" s="63"/>
      <c r="J12" s="64"/>
      <c r="K12" s="65"/>
      <c r="L12" s="66">
        <f t="shared" si="3"/>
        <v>0</v>
      </c>
      <c r="M12" s="160"/>
    </row>
    <row r="13" spans="1:13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0</v>
      </c>
      <c r="E13" s="60"/>
      <c r="F13" s="61"/>
      <c r="G13" s="65"/>
      <c r="H13" s="169">
        <f t="shared" si="2"/>
        <v>0</v>
      </c>
      <c r="I13" s="63"/>
      <c r="J13" s="64"/>
      <c r="K13" s="65"/>
      <c r="L13" s="66">
        <f t="shared" si="3"/>
        <v>0</v>
      </c>
      <c r="M13" s="160"/>
    </row>
    <row r="14" spans="1:13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2"/>
        <v>0</v>
      </c>
      <c r="I14" s="77"/>
      <c r="J14" s="78"/>
      <c r="K14" s="79"/>
      <c r="L14" s="80">
        <f t="shared" si="3"/>
        <v>0</v>
      </c>
      <c r="M14" s="160"/>
    </row>
    <row r="15" spans="1:13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0</v>
      </c>
      <c r="E15" s="148"/>
      <c r="F15" s="149"/>
      <c r="G15" s="87"/>
      <c r="H15" s="135">
        <f t="shared" si="2"/>
        <v>0</v>
      </c>
      <c r="I15" s="85"/>
      <c r="J15" s="86"/>
      <c r="K15" s="87"/>
      <c r="L15" s="88">
        <f t="shared" si="3"/>
        <v>0</v>
      </c>
      <c r="M15" s="159"/>
    </row>
    <row r="16" spans="1:13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f t="shared" si="3"/>
        <v>0</v>
      </c>
      <c r="M16" s="159"/>
    </row>
    <row r="17" spans="1:13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f t="shared" si="3"/>
        <v>0</v>
      </c>
      <c r="M17" s="159"/>
    </row>
    <row r="18" spans="1:13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16812</v>
      </c>
      <c r="E18" s="175">
        <v>7849</v>
      </c>
      <c r="F18" s="176">
        <v>8963</v>
      </c>
      <c r="G18" s="177"/>
      <c r="H18" s="152">
        <f t="shared" si="2"/>
        <v>16812</v>
      </c>
      <c r="I18" s="90"/>
      <c r="J18" s="91"/>
      <c r="K18" s="89"/>
      <c r="L18" s="92">
        <f t="shared" si="3"/>
        <v>0</v>
      </c>
      <c r="M18" s="159"/>
    </row>
    <row r="19" spans="1:13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0</v>
      </c>
      <c r="E19" s="175"/>
      <c r="F19" s="176"/>
      <c r="G19" s="177"/>
      <c r="H19" s="152">
        <f t="shared" si="2"/>
        <v>0</v>
      </c>
      <c r="I19" s="90"/>
      <c r="J19" s="91"/>
      <c r="K19" s="89"/>
      <c r="L19" s="92">
        <f t="shared" si="3"/>
        <v>0</v>
      </c>
      <c r="M19" s="159"/>
    </row>
    <row r="20" spans="1:13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si="3"/>
        <v>0</v>
      </c>
      <c r="M20" s="159"/>
    </row>
    <row r="21" spans="1:13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  <c r="M21" s="159"/>
    </row>
    <row r="22" spans="1:13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61"/>
    </row>
    <row r="23" spans="1:13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61"/>
    </row>
    <row r="24" spans="1:13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61"/>
    </row>
    <row r="25" spans="1:13" s="100" customFormat="1" ht="12" x14ac:dyDescent="0.3">
      <c r="A25" s="99" t="s">
        <v>33</v>
      </c>
      <c r="B25" s="99"/>
      <c r="C25" s="99"/>
      <c r="E25" s="101"/>
      <c r="M25" s="10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5" width="10.90625" style="4" customWidth="1"/>
    <col min="16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50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963</v>
      </c>
      <c r="E8" s="43">
        <f t="shared" si="0"/>
        <v>0</v>
      </c>
      <c r="F8" s="44">
        <f t="shared" si="0"/>
        <v>963</v>
      </c>
      <c r="G8" s="45">
        <f t="shared" si="0"/>
        <v>0</v>
      </c>
      <c r="H8" s="126">
        <f t="shared" si="0"/>
        <v>963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500</v>
      </c>
      <c r="E9" s="52">
        <f>SUM(E10:E14)</f>
        <v>0</v>
      </c>
      <c r="F9" s="53">
        <f>SUM(F10:F14)</f>
        <v>500</v>
      </c>
      <c r="G9" s="55">
        <f>SUM(G10:G14)</f>
        <v>0</v>
      </c>
      <c r="H9" s="129">
        <f t="shared" ref="H9:H21" si="2">SUM(E9:G9)</f>
        <v>500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3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0</v>
      </c>
      <c r="E10" s="60"/>
      <c r="F10" s="61"/>
      <c r="G10" s="65"/>
      <c r="H10" s="169">
        <f t="shared" si="2"/>
        <v>0</v>
      </c>
      <c r="I10" s="63"/>
      <c r="J10" s="64"/>
      <c r="K10" s="65"/>
      <c r="L10" s="66">
        <f t="shared" si="3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500</v>
      </c>
      <c r="E11" s="60"/>
      <c r="F11" s="61">
        <v>500</v>
      </c>
      <c r="G11" s="65"/>
      <c r="H11" s="169">
        <f t="shared" si="2"/>
        <v>500</v>
      </c>
      <c r="I11" s="63"/>
      <c r="J11" s="64"/>
      <c r="K11" s="65"/>
      <c r="L11" s="66">
        <f t="shared" si="3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0</v>
      </c>
      <c r="E12" s="60"/>
      <c r="F12" s="61"/>
      <c r="G12" s="65"/>
      <c r="H12" s="169">
        <f t="shared" si="2"/>
        <v>0</v>
      </c>
      <c r="I12" s="63"/>
      <c r="J12" s="64"/>
      <c r="K12" s="65"/>
      <c r="L12" s="66">
        <f t="shared" si="3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0</v>
      </c>
      <c r="E13" s="60"/>
      <c r="F13" s="61"/>
      <c r="G13" s="65"/>
      <c r="H13" s="169">
        <f t="shared" si="2"/>
        <v>0</v>
      </c>
      <c r="I13" s="63"/>
      <c r="J13" s="64"/>
      <c r="K13" s="65"/>
      <c r="L13" s="66">
        <f t="shared" si="3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2"/>
        <v>0</v>
      </c>
      <c r="I14" s="77"/>
      <c r="J14" s="78"/>
      <c r="K14" s="79"/>
      <c r="L14" s="80">
        <f t="shared" si="3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0</v>
      </c>
      <c r="E15" s="148"/>
      <c r="F15" s="149"/>
      <c r="G15" s="87"/>
      <c r="H15" s="135">
        <f t="shared" si="2"/>
        <v>0</v>
      </c>
      <c r="I15" s="85"/>
      <c r="J15" s="86"/>
      <c r="K15" s="87"/>
      <c r="L15" s="88">
        <f t="shared" si="3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f t="shared" si="3"/>
        <v>0</v>
      </c>
    </row>
    <row r="17" spans="1:14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f t="shared" si="3"/>
        <v>0</v>
      </c>
    </row>
    <row r="18" spans="1:14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0</v>
      </c>
      <c r="E18" s="150"/>
      <c r="F18" s="151"/>
      <c r="G18" s="89"/>
      <c r="H18" s="152">
        <f t="shared" si="2"/>
        <v>0</v>
      </c>
      <c r="I18" s="90"/>
      <c r="J18" s="91"/>
      <c r="K18" s="89"/>
      <c r="L18" s="92">
        <f t="shared" si="3"/>
        <v>0</v>
      </c>
    </row>
    <row r="19" spans="1:14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463</v>
      </c>
      <c r="E19" s="150"/>
      <c r="F19" s="151">
        <v>463</v>
      </c>
      <c r="G19" s="89"/>
      <c r="H19" s="152">
        <f t="shared" si="2"/>
        <v>463</v>
      </c>
      <c r="I19" s="90"/>
      <c r="J19" s="91"/>
      <c r="K19" s="89"/>
      <c r="L19" s="92">
        <f t="shared" si="3"/>
        <v>0</v>
      </c>
    </row>
    <row r="20" spans="1:14" s="47" customFormat="1" ht="15" customHeight="1" x14ac:dyDescent="0.2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si="3"/>
        <v>0</v>
      </c>
      <c r="M20" s="164"/>
      <c r="N20" s="162"/>
    </row>
    <row r="21" spans="1:14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</row>
    <row r="22" spans="1:14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4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4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4" s="100" customFormat="1" ht="12" x14ac:dyDescent="0.3">
      <c r="A25" s="99" t="s">
        <v>33</v>
      </c>
      <c r="B25" s="99"/>
      <c r="C25" s="99"/>
      <c r="E25" s="10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6" width="10.90625" style="4" customWidth="1"/>
    <col min="17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53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0</v>
      </c>
      <c r="E8" s="43">
        <f t="shared" si="0"/>
        <v>0</v>
      </c>
      <c r="F8" s="44">
        <f t="shared" si="0"/>
        <v>0</v>
      </c>
      <c r="G8" s="45">
        <f t="shared" si="0"/>
        <v>0</v>
      </c>
      <c r="H8" s="126">
        <f t="shared" si="0"/>
        <v>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5">
        <f>SUM(G10:G14)</f>
        <v>0</v>
      </c>
      <c r="H9" s="129">
        <f t="shared" ref="H9:H21" si="2">SUM(E9:G9)</f>
        <v>0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3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0</v>
      </c>
      <c r="E10" s="60"/>
      <c r="F10" s="61"/>
      <c r="G10" s="65"/>
      <c r="H10" s="169">
        <f t="shared" si="2"/>
        <v>0</v>
      </c>
      <c r="I10" s="63"/>
      <c r="J10" s="64"/>
      <c r="K10" s="65"/>
      <c r="L10" s="66">
        <f t="shared" si="3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0</v>
      </c>
      <c r="E11" s="60"/>
      <c r="F11" s="61"/>
      <c r="G11" s="65"/>
      <c r="H11" s="169">
        <f t="shared" si="2"/>
        <v>0</v>
      </c>
      <c r="I11" s="63"/>
      <c r="J11" s="64"/>
      <c r="K11" s="65"/>
      <c r="L11" s="66">
        <f t="shared" si="3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0</v>
      </c>
      <c r="E12" s="60"/>
      <c r="F12" s="61"/>
      <c r="G12" s="65"/>
      <c r="H12" s="169">
        <f t="shared" si="2"/>
        <v>0</v>
      </c>
      <c r="I12" s="63"/>
      <c r="J12" s="64"/>
      <c r="K12" s="65"/>
      <c r="L12" s="66">
        <f t="shared" si="3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0</v>
      </c>
      <c r="E13" s="60"/>
      <c r="F13" s="61"/>
      <c r="G13" s="65"/>
      <c r="H13" s="169">
        <f t="shared" si="2"/>
        <v>0</v>
      </c>
      <c r="I13" s="63"/>
      <c r="J13" s="64"/>
      <c r="K13" s="65"/>
      <c r="L13" s="66">
        <f t="shared" si="3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2"/>
        <v>0</v>
      </c>
      <c r="I14" s="77"/>
      <c r="J14" s="78"/>
      <c r="K14" s="79"/>
      <c r="L14" s="80">
        <f t="shared" si="3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0</v>
      </c>
      <c r="E15" s="148"/>
      <c r="F15" s="149"/>
      <c r="G15" s="87"/>
      <c r="H15" s="135">
        <f t="shared" si="2"/>
        <v>0</v>
      </c>
      <c r="I15" s="85"/>
      <c r="J15" s="86"/>
      <c r="K15" s="87"/>
      <c r="L15" s="88">
        <f t="shared" si="3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f t="shared" si="3"/>
        <v>0</v>
      </c>
    </row>
    <row r="17" spans="1:12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f t="shared" si="3"/>
        <v>0</v>
      </c>
    </row>
    <row r="18" spans="1:12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0</v>
      </c>
      <c r="E18" s="150"/>
      <c r="F18" s="151"/>
      <c r="G18" s="89"/>
      <c r="H18" s="152">
        <f t="shared" si="2"/>
        <v>0</v>
      </c>
      <c r="I18" s="90"/>
      <c r="J18" s="91"/>
      <c r="K18" s="89"/>
      <c r="L18" s="92">
        <f t="shared" si="3"/>
        <v>0</v>
      </c>
    </row>
    <row r="19" spans="1:12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0</v>
      </c>
      <c r="E19" s="150"/>
      <c r="F19" s="151"/>
      <c r="G19" s="89"/>
      <c r="H19" s="152">
        <f t="shared" si="2"/>
        <v>0</v>
      </c>
      <c r="I19" s="90"/>
      <c r="J19" s="91"/>
      <c r="K19" s="89"/>
      <c r="L19" s="92">
        <f t="shared" si="3"/>
        <v>0</v>
      </c>
    </row>
    <row r="20" spans="1:12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si="3"/>
        <v>0</v>
      </c>
    </row>
    <row r="21" spans="1:12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</row>
    <row r="22" spans="1:12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s="100" customFormat="1" ht="12" x14ac:dyDescent="0.3">
      <c r="A25" s="99" t="s">
        <v>33</v>
      </c>
      <c r="B25" s="99"/>
      <c r="C25" s="99"/>
      <c r="E25" s="10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3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5" width="10.90625" style="4" customWidth="1"/>
    <col min="16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42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100</v>
      </c>
      <c r="E8" s="43">
        <f t="shared" si="0"/>
        <v>0</v>
      </c>
      <c r="F8" s="44">
        <f t="shared" si="0"/>
        <v>100</v>
      </c>
      <c r="G8" s="45">
        <f t="shared" si="0"/>
        <v>0</v>
      </c>
      <c r="H8" s="126">
        <f t="shared" si="0"/>
        <v>100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100</v>
      </c>
      <c r="E9" s="52">
        <f>SUM(E10:E14)</f>
        <v>0</v>
      </c>
      <c r="F9" s="53">
        <f>SUM(F10:F14)</f>
        <v>100</v>
      </c>
      <c r="G9" s="55">
        <f>SUM(G10:G14)</f>
        <v>0</v>
      </c>
      <c r="H9" s="129">
        <f t="shared" ref="H9:H21" si="2">SUM(E9:G9)</f>
        <v>100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3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0</v>
      </c>
      <c r="E10" s="60"/>
      <c r="F10" s="61"/>
      <c r="G10" s="65"/>
      <c r="H10" s="169">
        <f t="shared" si="2"/>
        <v>0</v>
      </c>
      <c r="I10" s="63"/>
      <c r="J10" s="64"/>
      <c r="K10" s="65"/>
      <c r="L10" s="66">
        <f t="shared" si="3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0</v>
      </c>
      <c r="E11" s="60"/>
      <c r="F11" s="61"/>
      <c r="G11" s="65"/>
      <c r="H11" s="169">
        <f t="shared" si="2"/>
        <v>0</v>
      </c>
      <c r="I11" s="63"/>
      <c r="J11" s="64"/>
      <c r="K11" s="65"/>
      <c r="L11" s="66">
        <f t="shared" si="3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0</v>
      </c>
      <c r="E12" s="60"/>
      <c r="F12" s="61"/>
      <c r="G12" s="65"/>
      <c r="H12" s="169">
        <f t="shared" si="2"/>
        <v>0</v>
      </c>
      <c r="I12" s="63"/>
      <c r="J12" s="64"/>
      <c r="K12" s="65"/>
      <c r="L12" s="66">
        <f t="shared" si="3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100</v>
      </c>
      <c r="E13" s="60"/>
      <c r="F13" s="61">
        <v>100</v>
      </c>
      <c r="G13" s="65"/>
      <c r="H13" s="169">
        <f t="shared" si="2"/>
        <v>100</v>
      </c>
      <c r="I13" s="63"/>
      <c r="J13" s="64"/>
      <c r="K13" s="65"/>
      <c r="L13" s="66">
        <f t="shared" si="3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2"/>
        <v>0</v>
      </c>
      <c r="I14" s="77"/>
      <c r="J14" s="78"/>
      <c r="K14" s="79"/>
      <c r="L14" s="80">
        <f t="shared" si="3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0</v>
      </c>
      <c r="E15" s="148"/>
      <c r="F15" s="149"/>
      <c r="G15" s="87"/>
      <c r="H15" s="135">
        <f t="shared" si="2"/>
        <v>0</v>
      </c>
      <c r="I15" s="85"/>
      <c r="J15" s="86"/>
      <c r="K15" s="87"/>
      <c r="L15" s="88">
        <f t="shared" si="3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f t="shared" si="3"/>
        <v>0</v>
      </c>
    </row>
    <row r="17" spans="1:12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f t="shared" si="3"/>
        <v>0</v>
      </c>
    </row>
    <row r="18" spans="1:12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0</v>
      </c>
      <c r="E18" s="150"/>
      <c r="F18" s="151"/>
      <c r="G18" s="89"/>
      <c r="H18" s="152">
        <f t="shared" si="2"/>
        <v>0</v>
      </c>
      <c r="I18" s="90"/>
      <c r="J18" s="91"/>
      <c r="K18" s="89"/>
      <c r="L18" s="92">
        <f t="shared" si="3"/>
        <v>0</v>
      </c>
    </row>
    <row r="19" spans="1:12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0</v>
      </c>
      <c r="E19" s="150"/>
      <c r="F19" s="151"/>
      <c r="G19" s="89"/>
      <c r="H19" s="152">
        <f t="shared" si="2"/>
        <v>0</v>
      </c>
      <c r="I19" s="90"/>
      <c r="J19" s="91"/>
      <c r="K19" s="89"/>
      <c r="L19" s="92">
        <f t="shared" si="3"/>
        <v>0</v>
      </c>
    </row>
    <row r="20" spans="1:12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si="3"/>
        <v>0</v>
      </c>
    </row>
    <row r="21" spans="1:12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</row>
    <row r="22" spans="1:12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s="100" customFormat="1" ht="12" x14ac:dyDescent="0.3">
      <c r="A25" s="99" t="s">
        <v>33</v>
      </c>
      <c r="B25" s="99"/>
      <c r="C25" s="99"/>
      <c r="E25" s="101"/>
    </row>
    <row r="43" spans="26:32" x14ac:dyDescent="0.3">
      <c r="Z43" s="2"/>
      <c r="AA43" s="2"/>
      <c r="AB43" s="2"/>
      <c r="AE43" s="2"/>
      <c r="AF43" s="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46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4.45312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4" width="10.36328125" style="2" customWidth="1"/>
    <col min="15" max="15" width="5" style="1" bestFit="1" customWidth="1"/>
    <col min="16" max="19" width="10.90625" style="4" customWidth="1"/>
    <col min="20" max="16384" width="8.90625" style="1"/>
  </cols>
  <sheetData>
    <row r="1" spans="1:19" x14ac:dyDescent="0.3">
      <c r="F1" s="1"/>
      <c r="G1" s="4"/>
      <c r="H1" s="4"/>
      <c r="I1" s="4"/>
      <c r="K1" s="1"/>
      <c r="L1" s="1"/>
      <c r="M1" s="1"/>
      <c r="N1" s="1"/>
      <c r="P1" s="1"/>
      <c r="Q1" s="1"/>
      <c r="R1" s="1"/>
      <c r="S1" s="1"/>
    </row>
    <row r="2" spans="1:19" x14ac:dyDescent="0.3">
      <c r="F2" s="3" t="s">
        <v>9</v>
      </c>
      <c r="G2" s="4"/>
      <c r="H2" s="4"/>
      <c r="I2" s="4"/>
      <c r="K2" s="1"/>
      <c r="L2" s="1"/>
      <c r="M2" s="1"/>
      <c r="N2" s="1"/>
      <c r="P2" s="1"/>
      <c r="Q2" s="1"/>
      <c r="R2" s="1"/>
      <c r="S2" s="1"/>
    </row>
    <row r="3" spans="1:19" ht="15" customHeight="1" x14ac:dyDescent="0.3">
      <c r="A3" s="215"/>
      <c r="B3" s="216"/>
      <c r="C3" s="217"/>
      <c r="D3" s="308" t="s">
        <v>65</v>
      </c>
      <c r="E3" s="308" t="s">
        <v>60</v>
      </c>
      <c r="F3" s="305" t="s">
        <v>72</v>
      </c>
      <c r="G3" s="4"/>
      <c r="H3" s="4"/>
      <c r="I3" s="4"/>
      <c r="K3" s="1"/>
      <c r="L3" s="1"/>
      <c r="M3" s="1"/>
      <c r="N3" s="1"/>
      <c r="P3" s="1"/>
      <c r="Q3" s="1"/>
      <c r="R3" s="1"/>
      <c r="S3" s="1"/>
    </row>
    <row r="4" spans="1:19" x14ac:dyDescent="0.3">
      <c r="A4" s="220"/>
      <c r="B4" s="290" t="s">
        <v>88</v>
      </c>
      <c r="C4" s="291"/>
      <c r="D4" s="309"/>
      <c r="E4" s="309"/>
      <c r="F4" s="306"/>
      <c r="G4" s="4"/>
      <c r="H4" s="4"/>
      <c r="I4" s="4"/>
      <c r="K4" s="1"/>
      <c r="L4" s="1"/>
      <c r="M4" s="1"/>
      <c r="N4" s="1"/>
      <c r="P4" s="1"/>
      <c r="Q4" s="1"/>
      <c r="R4" s="1"/>
      <c r="S4" s="1"/>
    </row>
    <row r="5" spans="1:19" x14ac:dyDescent="0.3">
      <c r="A5" s="220"/>
      <c r="B5" s="292"/>
      <c r="C5" s="291"/>
      <c r="D5" s="309"/>
      <c r="E5" s="309"/>
      <c r="F5" s="306"/>
      <c r="G5" s="4"/>
      <c r="H5" s="4"/>
      <c r="I5" s="4"/>
      <c r="K5" s="1"/>
      <c r="L5" s="1"/>
      <c r="M5" s="1"/>
      <c r="N5" s="1"/>
      <c r="P5" s="1"/>
      <c r="Q5" s="1"/>
      <c r="R5" s="1"/>
      <c r="S5" s="1"/>
    </row>
    <row r="6" spans="1:19" ht="15.5" x14ac:dyDescent="0.35">
      <c r="A6" s="31"/>
      <c r="B6" s="11" t="s">
        <v>14</v>
      </c>
      <c r="C6" s="12" t="s">
        <v>83</v>
      </c>
      <c r="D6" s="310"/>
      <c r="E6" s="310"/>
      <c r="F6" s="307"/>
      <c r="G6" s="4"/>
      <c r="H6" s="4"/>
      <c r="I6" s="4"/>
      <c r="K6" s="1"/>
      <c r="L6" s="1"/>
      <c r="M6" s="1"/>
      <c r="N6" s="1"/>
      <c r="P6" s="1"/>
      <c r="Q6" s="1"/>
      <c r="R6" s="1"/>
      <c r="S6" s="1"/>
    </row>
    <row r="7" spans="1:19" x14ac:dyDescent="0.3">
      <c r="A7" s="179"/>
      <c r="B7" s="179"/>
      <c r="C7" s="180"/>
      <c r="D7" s="15"/>
      <c r="E7" s="16"/>
      <c r="F7" s="224"/>
      <c r="G7" s="4"/>
      <c r="H7" s="4"/>
      <c r="I7" s="4"/>
      <c r="K7" s="1"/>
      <c r="L7" s="1"/>
      <c r="M7" s="1"/>
      <c r="N7" s="1"/>
      <c r="P7" s="1"/>
      <c r="Q7" s="1"/>
      <c r="R7" s="1"/>
      <c r="S7" s="1"/>
    </row>
    <row r="8" spans="1:19" x14ac:dyDescent="0.3">
      <c r="A8" s="225">
        <v>1</v>
      </c>
      <c r="B8" s="181" t="s">
        <v>21</v>
      </c>
      <c r="C8" s="182"/>
      <c r="D8" s="183">
        <f>D9+SUM(D15:D21)</f>
        <v>625012</v>
      </c>
      <c r="E8" s="184">
        <f>E9+SUM(E15:E21)</f>
        <v>828592</v>
      </c>
      <c r="F8" s="226">
        <f t="shared" ref="F8:F21" si="0">SUM(D8:E8)</f>
        <v>1453604</v>
      </c>
      <c r="G8" s="4"/>
      <c r="H8" s="4"/>
      <c r="I8" s="4"/>
      <c r="K8" s="1"/>
      <c r="L8" s="1"/>
      <c r="M8" s="1"/>
      <c r="N8" s="1"/>
      <c r="P8" s="1"/>
      <c r="Q8" s="1"/>
      <c r="R8" s="1"/>
      <c r="S8" s="1"/>
    </row>
    <row r="9" spans="1:19" x14ac:dyDescent="0.3">
      <c r="A9" s="178">
        <v>2</v>
      </c>
      <c r="B9" s="17" t="s">
        <v>22</v>
      </c>
      <c r="C9" s="18"/>
      <c r="D9" s="186">
        <f>SUM(D10:D14)</f>
        <v>539522</v>
      </c>
      <c r="E9" s="186">
        <f>SUM(E10:E14)</f>
        <v>600958.26114668034</v>
      </c>
      <c r="F9" s="227">
        <f t="shared" si="0"/>
        <v>1140480.2611466805</v>
      </c>
      <c r="G9" s="4"/>
      <c r="H9" s="4"/>
      <c r="I9" s="4"/>
      <c r="K9" s="1"/>
      <c r="L9" s="1"/>
      <c r="M9" s="1"/>
      <c r="N9" s="1"/>
      <c r="P9" s="1"/>
      <c r="Q9" s="1"/>
      <c r="R9" s="1"/>
      <c r="S9" s="1"/>
    </row>
    <row r="10" spans="1:19" x14ac:dyDescent="0.3">
      <c r="A10" s="228">
        <v>3</v>
      </c>
      <c r="B10" s="19"/>
      <c r="C10" s="59" t="s">
        <v>23</v>
      </c>
      <c r="D10" s="22">
        <f>Fakulty!M10</f>
        <v>400</v>
      </c>
      <c r="E10" s="21">
        <f>Součásti!O10</f>
        <v>1580</v>
      </c>
      <c r="F10" s="229">
        <f t="shared" si="0"/>
        <v>1980</v>
      </c>
      <c r="G10" s="4"/>
      <c r="H10" s="4"/>
      <c r="I10" s="4"/>
      <c r="K10" s="1"/>
      <c r="L10" s="1"/>
      <c r="M10" s="1"/>
      <c r="N10" s="1"/>
      <c r="P10" s="1"/>
      <c r="Q10" s="1"/>
      <c r="R10" s="1"/>
      <c r="S10" s="1"/>
    </row>
    <row r="11" spans="1:19" x14ac:dyDescent="0.3">
      <c r="A11" s="228">
        <v>4</v>
      </c>
      <c r="B11" s="19"/>
      <c r="C11" s="20" t="s">
        <v>24</v>
      </c>
      <c r="D11" s="21">
        <f>Fakulty!M11</f>
        <v>0</v>
      </c>
      <c r="E11" s="21">
        <f>Součásti!O11</f>
        <v>268400</v>
      </c>
      <c r="F11" s="229">
        <f t="shared" si="0"/>
        <v>268400</v>
      </c>
      <c r="G11" s="4"/>
      <c r="H11" s="4"/>
      <c r="I11" s="4"/>
      <c r="K11" s="1"/>
      <c r="L11" s="1"/>
      <c r="M11" s="1"/>
      <c r="N11" s="1"/>
      <c r="P11" s="1"/>
      <c r="Q11" s="1"/>
      <c r="R11" s="1"/>
      <c r="S11" s="1"/>
    </row>
    <row r="12" spans="1:19" x14ac:dyDescent="0.3">
      <c r="A12" s="228">
        <v>5</v>
      </c>
      <c r="B12" s="19"/>
      <c r="C12" s="20" t="s">
        <v>25</v>
      </c>
      <c r="D12" s="21">
        <f>Fakulty!M12</f>
        <v>29700</v>
      </c>
      <c r="E12" s="21">
        <f>Součásti!O12</f>
        <v>43653.261146680336</v>
      </c>
      <c r="F12" s="229">
        <f t="shared" si="0"/>
        <v>73353.261146680336</v>
      </c>
      <c r="G12" s="4"/>
      <c r="H12" s="4"/>
      <c r="I12" s="4"/>
      <c r="K12" s="1"/>
      <c r="L12" s="1"/>
      <c r="M12" s="1"/>
      <c r="N12" s="1"/>
      <c r="P12" s="1"/>
      <c r="Q12" s="1"/>
      <c r="R12" s="1"/>
      <c r="S12" s="1"/>
    </row>
    <row r="13" spans="1:19" x14ac:dyDescent="0.3">
      <c r="A13" s="228">
        <v>6</v>
      </c>
      <c r="B13" s="19"/>
      <c r="C13" s="20" t="s">
        <v>77</v>
      </c>
      <c r="D13" s="21">
        <f>Fakulty!M13</f>
        <v>506420</v>
      </c>
      <c r="E13" s="21">
        <f>Součásti!O13</f>
        <v>287325</v>
      </c>
      <c r="F13" s="229">
        <f t="shared" si="0"/>
        <v>793745</v>
      </c>
      <c r="G13" s="4"/>
      <c r="H13" s="4"/>
      <c r="I13" s="4"/>
      <c r="K13" s="1"/>
      <c r="L13" s="1"/>
      <c r="M13" s="1"/>
      <c r="N13" s="1"/>
      <c r="P13" s="1"/>
      <c r="Q13" s="1"/>
      <c r="R13" s="1"/>
      <c r="S13" s="1"/>
    </row>
    <row r="14" spans="1:19" x14ac:dyDescent="0.3">
      <c r="A14" s="230">
        <v>7</v>
      </c>
      <c r="B14" s="23"/>
      <c r="C14" s="24" t="s">
        <v>26</v>
      </c>
      <c r="D14" s="21">
        <f>Fakulty!M14</f>
        <v>3002</v>
      </c>
      <c r="E14" s="21">
        <f>Součásti!O14</f>
        <v>0</v>
      </c>
      <c r="F14" s="231">
        <f t="shared" si="0"/>
        <v>3002</v>
      </c>
      <c r="G14" s="4"/>
      <c r="H14" s="4"/>
      <c r="I14" s="4"/>
      <c r="K14" s="1"/>
      <c r="L14" s="1"/>
      <c r="M14" s="1"/>
      <c r="N14" s="1"/>
      <c r="P14" s="1"/>
      <c r="Q14" s="1"/>
      <c r="R14" s="1"/>
      <c r="S14" s="1"/>
    </row>
    <row r="15" spans="1:19" x14ac:dyDescent="0.3">
      <c r="A15" s="232">
        <v>8</v>
      </c>
      <c r="B15" s="187" t="s">
        <v>27</v>
      </c>
      <c r="C15" s="188"/>
      <c r="D15" s="190">
        <f>Fakulty!M15</f>
        <v>15600</v>
      </c>
      <c r="E15" s="190">
        <f>Součásti!O15</f>
        <v>13824.071868243733</v>
      </c>
      <c r="F15" s="233">
        <f t="shared" si="0"/>
        <v>29424.071868243733</v>
      </c>
      <c r="G15" s="4"/>
      <c r="H15" s="4"/>
      <c r="I15" s="4"/>
      <c r="K15" s="1"/>
      <c r="L15" s="1"/>
      <c r="M15" s="1"/>
      <c r="N15" s="1"/>
      <c r="P15" s="1"/>
      <c r="Q15" s="1"/>
      <c r="R15" s="1"/>
      <c r="S15" s="1"/>
    </row>
    <row r="16" spans="1:19" x14ac:dyDescent="0.3">
      <c r="A16" s="232">
        <v>9</v>
      </c>
      <c r="B16" s="187" t="s">
        <v>28</v>
      </c>
      <c r="C16" s="188"/>
      <c r="D16" s="190">
        <f>Fakulty!M16</f>
        <v>0</v>
      </c>
      <c r="E16" s="190">
        <f>Součásti!O16</f>
        <v>0</v>
      </c>
      <c r="F16" s="234">
        <f t="shared" si="0"/>
        <v>0</v>
      </c>
      <c r="G16" s="4"/>
      <c r="H16" s="4"/>
      <c r="I16" s="4"/>
      <c r="K16" s="1"/>
      <c r="L16" s="1"/>
      <c r="M16" s="1"/>
      <c r="N16" s="1"/>
      <c r="P16" s="1"/>
      <c r="Q16" s="1"/>
      <c r="R16" s="1"/>
      <c r="S16" s="1"/>
    </row>
    <row r="17" spans="1:19" x14ac:dyDescent="0.3">
      <c r="A17" s="232">
        <v>10</v>
      </c>
      <c r="B17" s="187" t="s">
        <v>29</v>
      </c>
      <c r="C17" s="188"/>
      <c r="D17" s="190">
        <f>Fakulty!M17</f>
        <v>0</v>
      </c>
      <c r="E17" s="190">
        <f>Součásti!O17</f>
        <v>0</v>
      </c>
      <c r="F17" s="234">
        <f t="shared" si="0"/>
        <v>0</v>
      </c>
      <c r="G17" s="4"/>
      <c r="H17" s="4"/>
      <c r="I17" s="4"/>
      <c r="K17" s="1"/>
      <c r="L17" s="1"/>
      <c r="M17" s="1"/>
      <c r="N17" s="1"/>
      <c r="P17" s="1"/>
      <c r="Q17" s="1"/>
      <c r="R17" s="1"/>
      <c r="S17" s="1"/>
    </row>
    <row r="18" spans="1:19" x14ac:dyDescent="0.3">
      <c r="A18" s="232">
        <v>11</v>
      </c>
      <c r="B18" s="187" t="s">
        <v>78</v>
      </c>
      <c r="C18" s="188"/>
      <c r="D18" s="190">
        <f>Fakulty!M18</f>
        <v>69890</v>
      </c>
      <c r="E18" s="190">
        <f>Součásti!O18</f>
        <v>32882</v>
      </c>
      <c r="F18" s="234">
        <f t="shared" si="0"/>
        <v>102772</v>
      </c>
      <c r="G18" s="4"/>
      <c r="H18" s="4"/>
      <c r="I18" s="4"/>
      <c r="K18" s="1"/>
      <c r="L18" s="1"/>
      <c r="M18" s="1"/>
      <c r="N18" s="1"/>
      <c r="P18" s="1"/>
      <c r="Q18" s="1"/>
      <c r="R18" s="1"/>
      <c r="S18" s="1"/>
    </row>
    <row r="19" spans="1:19" x14ac:dyDescent="0.3">
      <c r="A19" s="232">
        <v>12</v>
      </c>
      <c r="B19" s="187" t="s">
        <v>79</v>
      </c>
      <c r="C19" s="188"/>
      <c r="D19" s="190">
        <f>Fakulty!M19</f>
        <v>0</v>
      </c>
      <c r="E19" s="190">
        <f>Součásti!O19</f>
        <v>180927.66698507592</v>
      </c>
      <c r="F19" s="234">
        <f t="shared" ref="F19" si="1">SUM(D19:E19)</f>
        <v>180927.66698507592</v>
      </c>
      <c r="G19" s="4"/>
      <c r="H19" s="4"/>
      <c r="I19" s="4"/>
      <c r="K19" s="1"/>
      <c r="L19" s="1"/>
      <c r="M19" s="1"/>
      <c r="N19" s="1"/>
      <c r="P19" s="1"/>
      <c r="Q19" s="1"/>
      <c r="R19" s="1"/>
      <c r="S19" s="1"/>
    </row>
    <row r="20" spans="1:19" x14ac:dyDescent="0.3">
      <c r="A20" s="232">
        <v>13</v>
      </c>
      <c r="B20" s="187" t="s">
        <v>30</v>
      </c>
      <c r="C20" s="188"/>
      <c r="D20" s="190">
        <f>Fakulty!M20</f>
        <v>0</v>
      </c>
      <c r="E20" s="190">
        <f>Součásti!O20</f>
        <v>0</v>
      </c>
      <c r="F20" s="234">
        <f t="shared" si="0"/>
        <v>0</v>
      </c>
      <c r="G20" s="4"/>
      <c r="H20" s="4"/>
      <c r="I20" s="4"/>
      <c r="K20" s="1"/>
      <c r="L20" s="1"/>
      <c r="M20" s="1"/>
      <c r="N20" s="1"/>
      <c r="P20" s="1"/>
      <c r="Q20" s="1"/>
      <c r="R20" s="1"/>
      <c r="S20" s="1"/>
    </row>
    <row r="21" spans="1:19" x14ac:dyDescent="0.3">
      <c r="A21" s="232">
        <v>14</v>
      </c>
      <c r="B21" s="187" t="s">
        <v>31</v>
      </c>
      <c r="C21" s="188"/>
      <c r="D21" s="190">
        <f>Fakulty!M21</f>
        <v>0</v>
      </c>
      <c r="E21" s="190">
        <f>Součásti!O21</f>
        <v>0</v>
      </c>
      <c r="F21" s="234">
        <f t="shared" si="0"/>
        <v>0</v>
      </c>
      <c r="G21" s="4"/>
      <c r="H21" s="4"/>
      <c r="I21" s="4"/>
      <c r="K21" s="1"/>
      <c r="L21" s="1"/>
      <c r="M21" s="1"/>
      <c r="N21" s="1"/>
      <c r="P21" s="1"/>
      <c r="Q21" s="1"/>
      <c r="R21" s="1"/>
      <c r="S21" s="1"/>
    </row>
    <row r="22" spans="1:19" x14ac:dyDescent="0.3">
      <c r="M22" s="4"/>
      <c r="N22" s="4"/>
      <c r="O22" s="4"/>
      <c r="Q22" s="1"/>
      <c r="R22" s="1"/>
      <c r="S22" s="1"/>
    </row>
    <row r="23" spans="1:19" x14ac:dyDescent="0.3">
      <c r="H23" s="3"/>
      <c r="I23" s="2"/>
      <c r="J23" s="2"/>
      <c r="L23" s="3" t="s">
        <v>9</v>
      </c>
    </row>
    <row r="24" spans="1:19" s="29" customFormat="1" ht="15" customHeight="1" x14ac:dyDescent="0.35">
      <c r="A24" s="215"/>
      <c r="B24" s="215"/>
      <c r="C24" s="235"/>
      <c r="D24" s="293" t="s">
        <v>10</v>
      </c>
      <c r="E24" s="294"/>
      <c r="F24" s="294"/>
      <c r="G24" s="294"/>
      <c r="H24" s="294"/>
      <c r="I24" s="294"/>
      <c r="J24" s="294"/>
      <c r="K24" s="294"/>
      <c r="L24" s="295"/>
    </row>
    <row r="25" spans="1:19" s="29" customFormat="1" x14ac:dyDescent="0.3">
      <c r="A25" s="220"/>
      <c r="B25" s="296" t="s">
        <v>88</v>
      </c>
      <c r="C25" s="297"/>
      <c r="D25" s="203"/>
      <c r="E25" s="299" t="s">
        <v>35</v>
      </c>
      <c r="F25" s="300"/>
      <c r="G25" s="300"/>
      <c r="H25" s="301"/>
      <c r="I25" s="302" t="s">
        <v>34</v>
      </c>
      <c r="J25" s="303"/>
      <c r="K25" s="303"/>
      <c r="L25" s="304"/>
    </row>
    <row r="26" spans="1:19" s="29" customFormat="1" x14ac:dyDescent="0.3">
      <c r="A26" s="220"/>
      <c r="B26" s="298"/>
      <c r="C26" s="297"/>
      <c r="D26" s="203" t="s">
        <v>11</v>
      </c>
      <c r="E26" s="115"/>
      <c r="F26" s="191" t="s">
        <v>12</v>
      </c>
      <c r="G26" s="117"/>
      <c r="H26" s="192" t="s">
        <v>13</v>
      </c>
      <c r="I26" s="115"/>
      <c r="J26" s="191" t="s">
        <v>12</v>
      </c>
      <c r="K26" s="117"/>
      <c r="L26" s="192" t="s">
        <v>13</v>
      </c>
    </row>
    <row r="27" spans="1:19" s="33" customFormat="1" ht="15.5" x14ac:dyDescent="0.35">
      <c r="A27" s="31"/>
      <c r="B27" s="31" t="s">
        <v>14</v>
      </c>
      <c r="C27" s="12" t="s">
        <v>83</v>
      </c>
      <c r="D27" s="204" t="s">
        <v>15</v>
      </c>
      <c r="E27" s="120" t="s">
        <v>16</v>
      </c>
      <c r="F27" s="121" t="s">
        <v>17</v>
      </c>
      <c r="G27" s="122" t="s">
        <v>18</v>
      </c>
      <c r="H27" s="123" t="s">
        <v>19</v>
      </c>
      <c r="I27" s="120" t="s">
        <v>16</v>
      </c>
      <c r="J27" s="121" t="s">
        <v>17</v>
      </c>
      <c r="K27" s="122" t="s">
        <v>18</v>
      </c>
      <c r="L27" s="123" t="s">
        <v>20</v>
      </c>
    </row>
    <row r="28" spans="1:19" s="39" customFormat="1" ht="12" x14ac:dyDescent="0.3">
      <c r="A28" s="195"/>
      <c r="B28" s="193"/>
      <c r="C28" s="180"/>
      <c r="D28" s="205">
        <v>1</v>
      </c>
      <c r="E28" s="193">
        <v>2</v>
      </c>
      <c r="F28" s="194">
        <v>3</v>
      </c>
      <c r="G28" s="180">
        <v>4</v>
      </c>
      <c r="H28" s="195">
        <v>5</v>
      </c>
      <c r="I28" s="193">
        <v>6</v>
      </c>
      <c r="J28" s="194">
        <v>7</v>
      </c>
      <c r="K28" s="180">
        <v>8</v>
      </c>
      <c r="L28" s="195">
        <v>9</v>
      </c>
    </row>
    <row r="29" spans="1:19" s="47" customFormat="1" ht="15" customHeight="1" x14ac:dyDescent="0.3">
      <c r="A29" s="236">
        <v>1</v>
      </c>
      <c r="B29" s="196" t="s">
        <v>21</v>
      </c>
      <c r="C29" s="206"/>
      <c r="D29" s="199">
        <f t="shared" ref="D29:L29" si="2">SUM(D36:D42)+D30</f>
        <v>1453604</v>
      </c>
      <c r="E29" s="197">
        <f t="shared" si="2"/>
        <v>479980</v>
      </c>
      <c r="F29" s="198">
        <f t="shared" si="2"/>
        <v>573653</v>
      </c>
      <c r="G29" s="199">
        <f t="shared" si="2"/>
        <v>60461</v>
      </c>
      <c r="H29" s="200">
        <f t="shared" si="2"/>
        <v>1114094</v>
      </c>
      <c r="I29" s="197">
        <f t="shared" si="2"/>
        <v>189620</v>
      </c>
      <c r="J29" s="198">
        <f t="shared" si="2"/>
        <v>149890</v>
      </c>
      <c r="K29" s="199">
        <f t="shared" si="2"/>
        <v>0</v>
      </c>
      <c r="L29" s="200">
        <f t="shared" si="2"/>
        <v>339510</v>
      </c>
    </row>
    <row r="30" spans="1:19" s="47" customFormat="1" ht="15" customHeight="1" x14ac:dyDescent="0.3">
      <c r="A30" s="237">
        <v>2</v>
      </c>
      <c r="B30" s="49" t="s">
        <v>22</v>
      </c>
      <c r="C30" s="18"/>
      <c r="D30" s="207">
        <f>H30+L30</f>
        <v>1140480.2611466805</v>
      </c>
      <c r="E30" s="52">
        <f>SUM(E31:E35)</f>
        <v>395595.26114668034</v>
      </c>
      <c r="F30" s="53">
        <f>SUM(F31:F35)</f>
        <v>473767</v>
      </c>
      <c r="G30" s="55">
        <f>SUM(G31:G35)</f>
        <v>3218</v>
      </c>
      <c r="H30" s="129">
        <f>SUM(E30:G30)</f>
        <v>872580.26114668034</v>
      </c>
      <c r="I30" s="52">
        <f>SUM(I31:I35)</f>
        <v>136000</v>
      </c>
      <c r="J30" s="53">
        <f>SUM(J31:J35)</f>
        <v>131900</v>
      </c>
      <c r="K30" s="55">
        <f>SUM(K31:K35)</f>
        <v>0</v>
      </c>
      <c r="L30" s="238">
        <f t="shared" ref="L30:L42" si="3">SUM(I30:K30)</f>
        <v>267900</v>
      </c>
    </row>
    <row r="31" spans="1:19" s="67" customFormat="1" ht="15" customHeight="1" x14ac:dyDescent="0.35">
      <c r="A31" s="239">
        <v>3</v>
      </c>
      <c r="B31" s="58"/>
      <c r="C31" s="20" t="s">
        <v>23</v>
      </c>
      <c r="D31" s="208">
        <f t="shared" ref="D31:D42" si="4">H31+L31</f>
        <v>1980</v>
      </c>
      <c r="E31" s="60">
        <f>Fakulty!E32+Součásti!E31</f>
        <v>0</v>
      </c>
      <c r="F31" s="61">
        <f>Fakulty!F32+Součásti!F31</f>
        <v>400</v>
      </c>
      <c r="G31" s="130">
        <f>Fakulty!G32+Součásti!G31</f>
        <v>1580</v>
      </c>
      <c r="H31" s="131">
        <f>SUM(E31:G31)</f>
        <v>1980</v>
      </c>
      <c r="I31" s="60">
        <f>Fakulty!I32+Součásti!I31</f>
        <v>0</v>
      </c>
      <c r="J31" s="61">
        <f>Fakulty!J32+Součásti!J31</f>
        <v>0</v>
      </c>
      <c r="K31" s="130">
        <f>Fakulty!K32+Součásti!K31</f>
        <v>0</v>
      </c>
      <c r="L31" s="131">
        <f t="shared" si="3"/>
        <v>0</v>
      </c>
    </row>
    <row r="32" spans="1:19" s="67" customFormat="1" ht="15" customHeight="1" x14ac:dyDescent="0.35">
      <c r="A32" s="239">
        <v>4</v>
      </c>
      <c r="B32" s="58"/>
      <c r="C32" s="20" t="s">
        <v>24</v>
      </c>
      <c r="D32" s="208">
        <f t="shared" si="4"/>
        <v>268400</v>
      </c>
      <c r="E32" s="60">
        <f>Fakulty!E33+Součásti!E32</f>
        <v>0</v>
      </c>
      <c r="F32" s="61">
        <f>Fakulty!F33+Součásti!F32</f>
        <v>500</v>
      </c>
      <c r="G32" s="130">
        <f>Fakulty!G33+Součásti!G32</f>
        <v>0</v>
      </c>
      <c r="H32" s="131">
        <f t="shared" ref="H32:H42" si="5">SUM(E32:G32)</f>
        <v>500</v>
      </c>
      <c r="I32" s="60">
        <f>Fakulty!I33+Součásti!I32</f>
        <v>136000</v>
      </c>
      <c r="J32" s="61">
        <f>Fakulty!J33+Součásti!J32</f>
        <v>131900</v>
      </c>
      <c r="K32" s="130">
        <f>Fakulty!K33+Součásti!K32</f>
        <v>0</v>
      </c>
      <c r="L32" s="131">
        <f t="shared" si="3"/>
        <v>267900</v>
      </c>
    </row>
    <row r="33" spans="1:12" s="67" customFormat="1" ht="15" customHeight="1" x14ac:dyDescent="0.35">
      <c r="A33" s="239">
        <v>5</v>
      </c>
      <c r="B33" s="58"/>
      <c r="C33" s="20" t="s">
        <v>25</v>
      </c>
      <c r="D33" s="208">
        <f t="shared" si="4"/>
        <v>73353.261146680336</v>
      </c>
      <c r="E33" s="60">
        <f>Fakulty!E34+Součásti!E33</f>
        <v>12807.261146680339</v>
      </c>
      <c r="F33" s="61">
        <f>Fakulty!F34+Součásti!F33</f>
        <v>59067</v>
      </c>
      <c r="G33" s="130">
        <f>Fakulty!G34+Součásti!G33</f>
        <v>1479</v>
      </c>
      <c r="H33" s="131">
        <f t="shared" si="5"/>
        <v>73353.261146680336</v>
      </c>
      <c r="I33" s="60">
        <f>Fakulty!I34+Součásti!I33</f>
        <v>0</v>
      </c>
      <c r="J33" s="61">
        <f>Fakulty!J34+Součásti!J33</f>
        <v>0</v>
      </c>
      <c r="K33" s="130">
        <f>Fakulty!K34+Součásti!K33</f>
        <v>0</v>
      </c>
      <c r="L33" s="240">
        <f t="shared" si="3"/>
        <v>0</v>
      </c>
    </row>
    <row r="34" spans="1:12" s="67" customFormat="1" ht="15" customHeight="1" x14ac:dyDescent="0.35">
      <c r="A34" s="239">
        <v>6</v>
      </c>
      <c r="B34" s="58"/>
      <c r="C34" s="20" t="s">
        <v>77</v>
      </c>
      <c r="D34" s="208">
        <f t="shared" si="4"/>
        <v>793745</v>
      </c>
      <c r="E34" s="60">
        <f>Fakulty!E35+Součásti!E34</f>
        <v>380610</v>
      </c>
      <c r="F34" s="61">
        <f>Fakulty!F35+Součásti!F34</f>
        <v>412976</v>
      </c>
      <c r="G34" s="130">
        <f>Fakulty!G35+Součásti!G34</f>
        <v>159</v>
      </c>
      <c r="H34" s="131">
        <f t="shared" si="5"/>
        <v>793745</v>
      </c>
      <c r="I34" s="60">
        <f>Fakulty!I35+Součásti!I34</f>
        <v>0</v>
      </c>
      <c r="J34" s="61">
        <f>Fakulty!J35+Součásti!J34</f>
        <v>0</v>
      </c>
      <c r="K34" s="130">
        <f>Fakulty!K35+Součásti!K34</f>
        <v>0</v>
      </c>
      <c r="L34" s="240">
        <f t="shared" si="3"/>
        <v>0</v>
      </c>
    </row>
    <row r="35" spans="1:12" s="67" customFormat="1" ht="15" customHeight="1" x14ac:dyDescent="0.35">
      <c r="A35" s="241">
        <v>7</v>
      </c>
      <c r="B35" s="72"/>
      <c r="C35" s="24" t="s">
        <v>26</v>
      </c>
      <c r="D35" s="209">
        <f t="shared" si="4"/>
        <v>3002</v>
      </c>
      <c r="E35" s="74">
        <f>Fakulty!E36+Součásti!E35</f>
        <v>2178</v>
      </c>
      <c r="F35" s="132">
        <f>Fakulty!F36+Součásti!F35</f>
        <v>824</v>
      </c>
      <c r="G35" s="133">
        <f>Fakulty!G36+Součásti!G35</f>
        <v>0</v>
      </c>
      <c r="H35" s="134">
        <f t="shared" si="5"/>
        <v>3002</v>
      </c>
      <c r="I35" s="60">
        <f>Fakulty!I36+Součásti!I35</f>
        <v>0</v>
      </c>
      <c r="J35" s="132">
        <f>Fakulty!J36+Součásti!J35</f>
        <v>0</v>
      </c>
      <c r="K35" s="130">
        <f>Fakulty!K36+Součásti!K35</f>
        <v>0</v>
      </c>
      <c r="L35" s="134">
        <f t="shared" si="3"/>
        <v>0</v>
      </c>
    </row>
    <row r="36" spans="1:12" s="47" customFormat="1" ht="15" customHeight="1" x14ac:dyDescent="0.35">
      <c r="A36" s="242">
        <v>8</v>
      </c>
      <c r="B36" s="201" t="s">
        <v>27</v>
      </c>
      <c r="C36" s="211"/>
      <c r="D36" s="210">
        <f t="shared" si="4"/>
        <v>29424.071868243733</v>
      </c>
      <c r="E36" s="243">
        <f>Fakulty!E37+Součásti!E36</f>
        <v>27324.071868243733</v>
      </c>
      <c r="F36" s="243">
        <f>Fakulty!F37+Součásti!F36</f>
        <v>2100</v>
      </c>
      <c r="G36" s="243">
        <f>Fakulty!G37+Součásti!G36</f>
        <v>0</v>
      </c>
      <c r="H36" s="244">
        <f t="shared" si="5"/>
        <v>29424.071868243733</v>
      </c>
      <c r="I36" s="243">
        <f>Fakulty!I37+Součásti!I36</f>
        <v>0</v>
      </c>
      <c r="J36" s="243">
        <f>Fakulty!J37+Součásti!J36</f>
        <v>0</v>
      </c>
      <c r="K36" s="244">
        <f>Fakulty!K37+Součásti!K36</f>
        <v>0</v>
      </c>
      <c r="L36" s="245">
        <f t="shared" si="3"/>
        <v>0</v>
      </c>
    </row>
    <row r="37" spans="1:12" s="47" customFormat="1" ht="15" customHeight="1" x14ac:dyDescent="0.35">
      <c r="A37" s="242">
        <v>9</v>
      </c>
      <c r="B37" s="201" t="s">
        <v>28</v>
      </c>
      <c r="C37" s="211"/>
      <c r="D37" s="210">
        <f t="shared" si="4"/>
        <v>0</v>
      </c>
      <c r="E37" s="243">
        <f>Fakulty!E38+Součásti!E37</f>
        <v>0</v>
      </c>
      <c r="F37" s="243">
        <f>Fakulty!F38+Součásti!F37</f>
        <v>0</v>
      </c>
      <c r="G37" s="243">
        <f>Fakulty!G38+Součásti!G37</f>
        <v>0</v>
      </c>
      <c r="H37" s="244">
        <f t="shared" si="5"/>
        <v>0</v>
      </c>
      <c r="I37" s="243">
        <f>Fakulty!I38+Součásti!I37</f>
        <v>0</v>
      </c>
      <c r="J37" s="243">
        <f>Fakulty!J38+Součásti!J37</f>
        <v>0</v>
      </c>
      <c r="K37" s="244">
        <f>Fakulty!K38+Součásti!K37</f>
        <v>0</v>
      </c>
      <c r="L37" s="245">
        <f t="shared" si="3"/>
        <v>0</v>
      </c>
    </row>
    <row r="38" spans="1:12" s="47" customFormat="1" ht="15" customHeight="1" x14ac:dyDescent="0.35">
      <c r="A38" s="237">
        <v>10</v>
      </c>
      <c r="B38" s="49" t="s">
        <v>29</v>
      </c>
      <c r="C38" s="212"/>
      <c r="D38" s="210">
        <f t="shared" si="4"/>
        <v>0</v>
      </c>
      <c r="E38" s="243">
        <f>Fakulty!E39+Součásti!E38</f>
        <v>0</v>
      </c>
      <c r="F38" s="243">
        <f>Fakulty!F39+Součásti!F38</f>
        <v>0</v>
      </c>
      <c r="G38" s="243">
        <f>Fakulty!G39+Součásti!G38</f>
        <v>0</v>
      </c>
      <c r="H38" s="244">
        <f t="shared" si="5"/>
        <v>0</v>
      </c>
      <c r="I38" s="243">
        <f>Fakulty!I39+Součásti!I38</f>
        <v>0</v>
      </c>
      <c r="J38" s="243">
        <f>Fakulty!J39+Součásti!J38</f>
        <v>0</v>
      </c>
      <c r="K38" s="244">
        <f>Fakulty!K39+Součásti!K38</f>
        <v>0</v>
      </c>
      <c r="L38" s="245">
        <f t="shared" si="3"/>
        <v>0</v>
      </c>
    </row>
    <row r="39" spans="1:12" s="47" customFormat="1" ht="15" customHeight="1" x14ac:dyDescent="0.35">
      <c r="A39" s="242">
        <v>11</v>
      </c>
      <c r="B39" s="213" t="s">
        <v>78</v>
      </c>
      <c r="C39" s="211"/>
      <c r="D39" s="210">
        <f t="shared" si="4"/>
        <v>102772</v>
      </c>
      <c r="E39" s="243">
        <f>Fakulty!E40+Součásti!E39</f>
        <v>43226</v>
      </c>
      <c r="F39" s="243">
        <f>Fakulty!F40+Součásti!F39</f>
        <v>41773</v>
      </c>
      <c r="G39" s="243">
        <f>Fakulty!G40+Součásti!G39</f>
        <v>17773</v>
      </c>
      <c r="H39" s="244">
        <f t="shared" si="5"/>
        <v>102772</v>
      </c>
      <c r="I39" s="243">
        <f>Fakulty!I40+Součásti!I39</f>
        <v>0</v>
      </c>
      <c r="J39" s="243">
        <f>Fakulty!J40+Součásti!J39</f>
        <v>0</v>
      </c>
      <c r="K39" s="244">
        <f>Fakulty!K40+Součásti!K39</f>
        <v>0</v>
      </c>
      <c r="L39" s="245">
        <f t="shared" si="3"/>
        <v>0</v>
      </c>
    </row>
    <row r="40" spans="1:12" s="47" customFormat="1" ht="15" customHeight="1" x14ac:dyDescent="0.35">
      <c r="A40" s="242">
        <v>12</v>
      </c>
      <c r="B40" s="213" t="s">
        <v>80</v>
      </c>
      <c r="C40" s="211"/>
      <c r="D40" s="210">
        <f t="shared" ref="D40" si="6">H40+L40</f>
        <v>180927.66698507592</v>
      </c>
      <c r="E40" s="243">
        <f>Fakulty!E41+Součásti!E40</f>
        <v>13834.666985075928</v>
      </c>
      <c r="F40" s="243">
        <f>Fakulty!F41+Součásti!F40</f>
        <v>56013</v>
      </c>
      <c r="G40" s="243">
        <f>Fakulty!G41+Součásti!G40</f>
        <v>39470</v>
      </c>
      <c r="H40" s="244">
        <f t="shared" ref="H40" si="7">SUM(E40:G40)</f>
        <v>109317.66698507592</v>
      </c>
      <c r="I40" s="243">
        <f>Fakulty!I41+Součásti!I40</f>
        <v>53620</v>
      </c>
      <c r="J40" s="243">
        <f>Fakulty!J41+Součásti!J40</f>
        <v>17990</v>
      </c>
      <c r="K40" s="244">
        <f>Fakulty!K41+Součásti!K40</f>
        <v>0</v>
      </c>
      <c r="L40" s="245">
        <f t="shared" ref="L40" si="8">SUM(I40:K40)</f>
        <v>71610</v>
      </c>
    </row>
    <row r="41" spans="1:12" s="47" customFormat="1" ht="15" customHeight="1" x14ac:dyDescent="0.35">
      <c r="A41" s="242">
        <v>13</v>
      </c>
      <c r="B41" s="213" t="s">
        <v>30</v>
      </c>
      <c r="C41" s="211"/>
      <c r="D41" s="210">
        <f t="shared" si="4"/>
        <v>0</v>
      </c>
      <c r="E41" s="243">
        <f>Fakulty!E42+Součásti!E41</f>
        <v>0</v>
      </c>
      <c r="F41" s="243">
        <f>Fakulty!F42+Součásti!F41</f>
        <v>0</v>
      </c>
      <c r="G41" s="243">
        <f>Fakulty!G42+Součásti!G41</f>
        <v>0</v>
      </c>
      <c r="H41" s="244">
        <f t="shared" si="5"/>
        <v>0</v>
      </c>
      <c r="I41" s="243">
        <f>Fakulty!I42+Součásti!I41</f>
        <v>0</v>
      </c>
      <c r="J41" s="243">
        <f>Fakulty!J42+Součásti!J41</f>
        <v>0</v>
      </c>
      <c r="K41" s="244">
        <f>Fakulty!K42+Součásti!K41</f>
        <v>0</v>
      </c>
      <c r="L41" s="245">
        <f t="shared" si="3"/>
        <v>0</v>
      </c>
    </row>
    <row r="42" spans="1:12" s="47" customFormat="1" ht="15" customHeight="1" x14ac:dyDescent="0.35">
      <c r="A42" s="246">
        <v>14</v>
      </c>
      <c r="B42" s="247" t="s">
        <v>31</v>
      </c>
      <c r="C42" s="248"/>
      <c r="D42" s="210">
        <f t="shared" si="4"/>
        <v>0</v>
      </c>
      <c r="E42" s="243">
        <f>Fakulty!E43+Součásti!E42</f>
        <v>0</v>
      </c>
      <c r="F42" s="243">
        <f>Fakulty!F43+Součásti!F42</f>
        <v>0</v>
      </c>
      <c r="G42" s="243">
        <f>Fakulty!G43+Součásti!G42</f>
        <v>0</v>
      </c>
      <c r="H42" s="249">
        <f t="shared" si="5"/>
        <v>0</v>
      </c>
      <c r="I42" s="243">
        <f>Fakulty!I43+Součásti!I42</f>
        <v>0</v>
      </c>
      <c r="J42" s="243">
        <f>Fakulty!J43+Součásti!J42</f>
        <v>0</v>
      </c>
      <c r="K42" s="249">
        <f>Fakulty!K43+Součásti!K42</f>
        <v>0</v>
      </c>
      <c r="L42" s="245">
        <f t="shared" si="3"/>
        <v>0</v>
      </c>
    </row>
    <row r="43" spans="1:12" s="98" customFormat="1" ht="10.5" x14ac:dyDescent="0.25">
      <c r="A43" s="97" t="s">
        <v>74</v>
      </c>
      <c r="B43" s="97" t="s">
        <v>32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s="98" customFormat="1" ht="10.5" x14ac:dyDescent="0.25">
      <c r="A44" s="97"/>
      <c r="B44" s="97" t="s">
        <v>36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s="98" customFormat="1" ht="10.5" x14ac:dyDescent="0.25">
      <c r="A45" s="97" t="s">
        <v>75</v>
      </c>
      <c r="B45" s="97" t="s">
        <v>81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s="100" customFormat="1" ht="12" x14ac:dyDescent="0.3">
      <c r="A46" s="99" t="s">
        <v>33</v>
      </c>
      <c r="B46" s="99"/>
      <c r="C46" s="99"/>
      <c r="E46" s="101"/>
    </row>
  </sheetData>
  <mergeCells count="8">
    <mergeCell ref="B4:C5"/>
    <mergeCell ref="D24:L24"/>
    <mergeCell ref="B25:C26"/>
    <mergeCell ref="E25:H25"/>
    <mergeCell ref="I25:L25"/>
    <mergeCell ref="F3:F6"/>
    <mergeCell ref="D3:D6"/>
    <mergeCell ref="E3:E6"/>
  </mergeCells>
  <phoneticPr fontId="4" type="noConversion"/>
  <printOptions horizontalCentered="1"/>
  <pageMargins left="0.59055118110236227" right="0.31496062992125984" top="0.32" bottom="0.24" header="0.19685039370078741" footer="0.16"/>
  <pageSetup paperSize="9" scale="90" orientation="landscape" r:id="rId1"/>
  <headerFooter alignWithMargins="0">
    <oddHeader>&amp;L&amp;"Arial CE,kurzíva\&amp;11Osnova rozpočtu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5" width="10.90625" style="4" customWidth="1"/>
    <col min="16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40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500</v>
      </c>
      <c r="E8" s="43">
        <f t="shared" si="0"/>
        <v>0</v>
      </c>
      <c r="F8" s="44">
        <f t="shared" si="0"/>
        <v>0</v>
      </c>
      <c r="G8" s="45">
        <f t="shared" si="0"/>
        <v>500</v>
      </c>
      <c r="H8" s="126">
        <f t="shared" si="0"/>
        <v>500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5">
        <f>SUM(G10:G14)</f>
        <v>0</v>
      </c>
      <c r="H9" s="129">
        <f t="shared" ref="H9:H21" si="2">SUM(E9:G9)</f>
        <v>0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3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0</v>
      </c>
      <c r="E10" s="60"/>
      <c r="F10" s="61"/>
      <c r="G10" s="65"/>
      <c r="H10" s="169">
        <f t="shared" si="2"/>
        <v>0</v>
      </c>
      <c r="I10" s="63"/>
      <c r="J10" s="64"/>
      <c r="K10" s="65"/>
      <c r="L10" s="66">
        <f t="shared" si="3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0</v>
      </c>
      <c r="E11" s="60"/>
      <c r="F11" s="61"/>
      <c r="G11" s="65"/>
      <c r="H11" s="169">
        <f t="shared" si="2"/>
        <v>0</v>
      </c>
      <c r="I11" s="63"/>
      <c r="J11" s="64"/>
      <c r="K11" s="65"/>
      <c r="L11" s="66">
        <f t="shared" si="3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0</v>
      </c>
      <c r="E12" s="60"/>
      <c r="F12" s="61"/>
      <c r="G12" s="65"/>
      <c r="H12" s="169">
        <f t="shared" si="2"/>
        <v>0</v>
      </c>
      <c r="I12" s="63"/>
      <c r="J12" s="64"/>
      <c r="K12" s="65"/>
      <c r="L12" s="66">
        <f t="shared" si="3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0</v>
      </c>
      <c r="E13" s="60"/>
      <c r="F13" s="61"/>
      <c r="G13" s="65"/>
      <c r="H13" s="169">
        <f t="shared" si="2"/>
        <v>0</v>
      </c>
      <c r="I13" s="63"/>
      <c r="J13" s="64"/>
      <c r="K13" s="65"/>
      <c r="L13" s="66">
        <f t="shared" si="3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2"/>
        <v>0</v>
      </c>
      <c r="I14" s="77"/>
      <c r="J14" s="78"/>
      <c r="K14" s="79"/>
      <c r="L14" s="80">
        <f t="shared" si="3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0</v>
      </c>
      <c r="E15" s="148"/>
      <c r="F15" s="149"/>
      <c r="G15" s="87"/>
      <c r="H15" s="135">
        <f t="shared" si="2"/>
        <v>0</v>
      </c>
      <c r="I15" s="85"/>
      <c r="J15" s="86"/>
      <c r="K15" s="87"/>
      <c r="L15" s="88">
        <f t="shared" si="3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f t="shared" si="3"/>
        <v>0</v>
      </c>
    </row>
    <row r="17" spans="1:12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f t="shared" si="3"/>
        <v>0</v>
      </c>
    </row>
    <row r="18" spans="1:12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0</v>
      </c>
      <c r="E18" s="150"/>
      <c r="F18" s="151"/>
      <c r="G18" s="89"/>
      <c r="H18" s="152">
        <f t="shared" si="2"/>
        <v>0</v>
      </c>
      <c r="I18" s="90"/>
      <c r="J18" s="91"/>
      <c r="K18" s="89"/>
      <c r="L18" s="92">
        <f t="shared" si="3"/>
        <v>0</v>
      </c>
    </row>
    <row r="19" spans="1:12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500</v>
      </c>
      <c r="E19" s="150"/>
      <c r="F19" s="151"/>
      <c r="G19" s="89">
        <v>500</v>
      </c>
      <c r="H19" s="152">
        <f t="shared" si="2"/>
        <v>500</v>
      </c>
      <c r="I19" s="90"/>
      <c r="J19" s="91"/>
      <c r="K19" s="89"/>
      <c r="L19" s="92">
        <f t="shared" si="3"/>
        <v>0</v>
      </c>
    </row>
    <row r="20" spans="1:12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si="3"/>
        <v>0</v>
      </c>
    </row>
    <row r="21" spans="1:12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</row>
    <row r="22" spans="1:12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s="100" customFormat="1" ht="12" x14ac:dyDescent="0.3">
      <c r="A25" s="99" t="s">
        <v>33</v>
      </c>
      <c r="B25" s="99"/>
      <c r="C25" s="99"/>
      <c r="E25" s="10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4" width="10.90625" style="4" customWidth="1"/>
    <col min="15" max="16384" width="8.90625" style="1"/>
  </cols>
  <sheetData>
    <row r="2" spans="1:12" ht="13.5" thickBot="1" x14ac:dyDescent="0.35">
      <c r="A2" s="154"/>
      <c r="B2" s="154"/>
      <c r="C2" s="154"/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39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70563</v>
      </c>
      <c r="E8" s="43">
        <f t="shared" si="0"/>
        <v>5217</v>
      </c>
      <c r="F8" s="44">
        <f t="shared" si="0"/>
        <v>64266</v>
      </c>
      <c r="G8" s="45">
        <f t="shared" si="0"/>
        <v>1080</v>
      </c>
      <c r="H8" s="126">
        <f t="shared" si="0"/>
        <v>70563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33819</v>
      </c>
      <c r="E9" s="52">
        <f>SUM(E10:E14)</f>
        <v>123</v>
      </c>
      <c r="F9" s="53">
        <f>SUM(F10:F14)</f>
        <v>32616</v>
      </c>
      <c r="G9" s="55">
        <f>SUM(G10:G14)</f>
        <v>1080</v>
      </c>
      <c r="H9" s="129">
        <f t="shared" ref="H9:H21" si="2">SUM(E9:G9)</f>
        <v>33819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3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1080</v>
      </c>
      <c r="E10" s="60"/>
      <c r="F10" s="61"/>
      <c r="G10" s="65">
        <v>1080</v>
      </c>
      <c r="H10" s="169">
        <f t="shared" si="2"/>
        <v>1080</v>
      </c>
      <c r="I10" s="63"/>
      <c r="J10" s="64"/>
      <c r="K10" s="65"/>
      <c r="L10" s="66">
        <f t="shared" si="3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0</v>
      </c>
      <c r="E11" s="60"/>
      <c r="F11" s="61"/>
      <c r="G11" s="65"/>
      <c r="H11" s="169">
        <f t="shared" si="2"/>
        <v>0</v>
      </c>
      <c r="I11" s="63"/>
      <c r="J11" s="64"/>
      <c r="K11" s="65"/>
      <c r="L11" s="66">
        <f t="shared" si="3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0</v>
      </c>
      <c r="E12" s="60"/>
      <c r="F12" s="61"/>
      <c r="G12" s="65"/>
      <c r="H12" s="169">
        <f t="shared" si="2"/>
        <v>0</v>
      </c>
      <c r="I12" s="63"/>
      <c r="J12" s="64"/>
      <c r="K12" s="65"/>
      <c r="L12" s="66">
        <f t="shared" si="3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32739</v>
      </c>
      <c r="E13" s="60">
        <v>123</v>
      </c>
      <c r="F13" s="61">
        <v>32616</v>
      </c>
      <c r="G13" s="65"/>
      <c r="H13" s="169">
        <f t="shared" si="2"/>
        <v>32739</v>
      </c>
      <c r="I13" s="63"/>
      <c r="J13" s="64"/>
      <c r="K13" s="65"/>
      <c r="L13" s="66">
        <f t="shared" si="3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2"/>
        <v>0</v>
      </c>
      <c r="I14" s="77"/>
      <c r="J14" s="78"/>
      <c r="K14" s="79"/>
      <c r="L14" s="80">
        <f t="shared" si="3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0</v>
      </c>
      <c r="E15" s="148"/>
      <c r="F15" s="149"/>
      <c r="G15" s="87"/>
      <c r="H15" s="135">
        <f t="shared" si="2"/>
        <v>0</v>
      </c>
      <c r="I15" s="85"/>
      <c r="J15" s="86"/>
      <c r="K15" s="87"/>
      <c r="L15" s="88">
        <f t="shared" si="3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f t="shared" si="3"/>
        <v>0</v>
      </c>
    </row>
    <row r="17" spans="1:13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f t="shared" si="3"/>
        <v>0</v>
      </c>
    </row>
    <row r="18" spans="1:13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7000</v>
      </c>
      <c r="E18" s="150">
        <v>3000</v>
      </c>
      <c r="F18" s="151">
        <v>4000</v>
      </c>
      <c r="G18" s="89"/>
      <c r="H18" s="152">
        <f t="shared" si="2"/>
        <v>7000</v>
      </c>
      <c r="I18" s="90"/>
      <c r="J18" s="91"/>
      <c r="K18" s="89"/>
      <c r="L18" s="92">
        <f t="shared" si="3"/>
        <v>0</v>
      </c>
    </row>
    <row r="19" spans="1:13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29744</v>
      </c>
      <c r="E19" s="150">
        <v>2094</v>
      </c>
      <c r="F19" s="151">
        <v>27650</v>
      </c>
      <c r="G19" s="89"/>
      <c r="H19" s="152">
        <f t="shared" si="2"/>
        <v>29744</v>
      </c>
      <c r="I19" s="90"/>
      <c r="J19" s="91"/>
      <c r="K19" s="89"/>
      <c r="L19" s="92">
        <f t="shared" si="3"/>
        <v>0</v>
      </c>
    </row>
    <row r="20" spans="1:13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si="3"/>
        <v>0</v>
      </c>
    </row>
    <row r="21" spans="1:13" s="47" customFormat="1" ht="15" customHeight="1" thickBot="1" x14ac:dyDescent="0.4">
      <c r="A21" s="94">
        <v>14</v>
      </c>
      <c r="B21" s="95" t="s">
        <v>76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</row>
    <row r="22" spans="1:13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3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3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3" s="100" customFormat="1" ht="12" x14ac:dyDescent="0.3">
      <c r="A25" s="99" t="s">
        <v>33</v>
      </c>
      <c r="B25" s="99"/>
      <c r="C25" s="99"/>
      <c r="E25" s="101"/>
    </row>
    <row r="27" spans="1:13" x14ac:dyDescent="0.3">
      <c r="M27" s="2"/>
    </row>
    <row r="28" spans="1:13" x14ac:dyDescent="0.3">
      <c r="M28" s="2"/>
    </row>
    <row r="29" spans="1:13" x14ac:dyDescent="0.3">
      <c r="M29" s="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5" width="10.90625" style="4" customWidth="1"/>
    <col min="16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43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0</v>
      </c>
      <c r="E8" s="43">
        <f t="shared" si="0"/>
        <v>0</v>
      </c>
      <c r="F8" s="44">
        <f t="shared" si="0"/>
        <v>0</v>
      </c>
      <c r="G8" s="45">
        <f t="shared" si="0"/>
        <v>0</v>
      </c>
      <c r="H8" s="126">
        <f t="shared" si="0"/>
        <v>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5">
        <f>SUM(G10:G14)</f>
        <v>0</v>
      </c>
      <c r="H9" s="129">
        <f t="shared" ref="H9:H21" si="2">SUM(E9:G9)</f>
        <v>0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3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0</v>
      </c>
      <c r="E10" s="60"/>
      <c r="F10" s="61"/>
      <c r="G10" s="65"/>
      <c r="H10" s="169">
        <f t="shared" si="2"/>
        <v>0</v>
      </c>
      <c r="I10" s="63"/>
      <c r="J10" s="64"/>
      <c r="K10" s="65"/>
      <c r="L10" s="66">
        <f t="shared" si="3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0</v>
      </c>
      <c r="E11" s="60"/>
      <c r="F11" s="61"/>
      <c r="G11" s="65"/>
      <c r="H11" s="169">
        <f t="shared" si="2"/>
        <v>0</v>
      </c>
      <c r="I11" s="63"/>
      <c r="J11" s="64"/>
      <c r="K11" s="65"/>
      <c r="L11" s="66">
        <f t="shared" si="3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0</v>
      </c>
      <c r="E12" s="60"/>
      <c r="F12" s="61"/>
      <c r="G12" s="65"/>
      <c r="H12" s="169">
        <f t="shared" si="2"/>
        <v>0</v>
      </c>
      <c r="I12" s="63"/>
      <c r="J12" s="64"/>
      <c r="K12" s="65"/>
      <c r="L12" s="66">
        <f t="shared" si="3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0</v>
      </c>
      <c r="E13" s="60"/>
      <c r="F13" s="61"/>
      <c r="G13" s="65"/>
      <c r="H13" s="169">
        <f t="shared" si="2"/>
        <v>0</v>
      </c>
      <c r="I13" s="63"/>
      <c r="J13" s="64"/>
      <c r="K13" s="65"/>
      <c r="L13" s="66">
        <f t="shared" si="3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2"/>
        <v>0</v>
      </c>
      <c r="I14" s="77"/>
      <c r="J14" s="78"/>
      <c r="K14" s="79"/>
      <c r="L14" s="80">
        <f t="shared" si="3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0</v>
      </c>
      <c r="E15" s="148"/>
      <c r="F15" s="149"/>
      <c r="G15" s="87"/>
      <c r="H15" s="135">
        <f t="shared" si="2"/>
        <v>0</v>
      </c>
      <c r="I15" s="85"/>
      <c r="J15" s="86"/>
      <c r="K15" s="87"/>
      <c r="L15" s="88">
        <f t="shared" si="3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f t="shared" si="3"/>
        <v>0</v>
      </c>
    </row>
    <row r="17" spans="1:15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f t="shared" si="3"/>
        <v>0</v>
      </c>
    </row>
    <row r="18" spans="1:15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0</v>
      </c>
      <c r="E18" s="150"/>
      <c r="F18" s="151"/>
      <c r="G18" s="89"/>
      <c r="H18" s="152">
        <f t="shared" si="2"/>
        <v>0</v>
      </c>
      <c r="I18" s="90"/>
      <c r="J18" s="91"/>
      <c r="K18" s="89"/>
      <c r="L18" s="92">
        <f t="shared" si="3"/>
        <v>0</v>
      </c>
    </row>
    <row r="19" spans="1:15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0</v>
      </c>
      <c r="E19" s="150"/>
      <c r="F19" s="151"/>
      <c r="G19" s="89"/>
      <c r="H19" s="152">
        <f t="shared" si="2"/>
        <v>0</v>
      </c>
      <c r="I19" s="90"/>
      <c r="J19" s="91"/>
      <c r="K19" s="89"/>
      <c r="L19" s="92">
        <f t="shared" si="3"/>
        <v>0</v>
      </c>
    </row>
    <row r="20" spans="1:15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si="3"/>
        <v>0</v>
      </c>
    </row>
    <row r="21" spans="1:15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</row>
    <row r="22" spans="1:15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5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5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5" s="100" customFormat="1" ht="12" x14ac:dyDescent="0.3">
      <c r="A25" s="99" t="s">
        <v>33</v>
      </c>
      <c r="B25" s="99"/>
      <c r="C25" s="99"/>
      <c r="E25" s="101"/>
    </row>
    <row r="27" spans="1:15" x14ac:dyDescent="0.3">
      <c r="M27" s="1"/>
      <c r="N27" s="1"/>
      <c r="O27" s="1"/>
    </row>
    <row r="28" spans="1:15" x14ac:dyDescent="0.3">
      <c r="M28" s="1"/>
      <c r="N28" s="1"/>
      <c r="O28" s="1"/>
    </row>
    <row r="29" spans="1:15" x14ac:dyDescent="0.3">
      <c r="M29" s="1"/>
      <c r="N29" s="1"/>
      <c r="O29" s="1"/>
    </row>
    <row r="30" spans="1:15" x14ac:dyDescent="0.3">
      <c r="M30" s="1"/>
      <c r="N30" s="1"/>
      <c r="O30" s="1"/>
    </row>
    <row r="31" spans="1:15" x14ac:dyDescent="0.3">
      <c r="M31" s="1"/>
      <c r="N31" s="1"/>
      <c r="O31" s="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5" width="10.90625" style="4" customWidth="1"/>
    <col min="16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41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150</v>
      </c>
      <c r="E8" s="43">
        <f t="shared" si="0"/>
        <v>0</v>
      </c>
      <c r="F8" s="44">
        <f t="shared" si="0"/>
        <v>150</v>
      </c>
      <c r="G8" s="45">
        <f t="shared" si="0"/>
        <v>0</v>
      </c>
      <c r="H8" s="126">
        <f t="shared" si="0"/>
        <v>150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5">
        <f>SUM(G10:G14)</f>
        <v>0</v>
      </c>
      <c r="H9" s="129">
        <f t="shared" ref="H9:H21" si="2">SUM(E9:G9)</f>
        <v>0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3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0</v>
      </c>
      <c r="E10" s="60"/>
      <c r="F10" s="61"/>
      <c r="G10" s="65"/>
      <c r="H10" s="169">
        <f t="shared" si="2"/>
        <v>0</v>
      </c>
      <c r="I10" s="63"/>
      <c r="J10" s="64"/>
      <c r="K10" s="65"/>
      <c r="L10" s="66">
        <f t="shared" si="3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0</v>
      </c>
      <c r="E11" s="60"/>
      <c r="F11" s="61"/>
      <c r="G11" s="65"/>
      <c r="H11" s="169">
        <f t="shared" si="2"/>
        <v>0</v>
      </c>
      <c r="I11" s="63"/>
      <c r="J11" s="64"/>
      <c r="K11" s="65"/>
      <c r="L11" s="66">
        <f t="shared" si="3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0</v>
      </c>
      <c r="E12" s="60"/>
      <c r="F12" s="61"/>
      <c r="G12" s="65"/>
      <c r="H12" s="169">
        <f t="shared" si="2"/>
        <v>0</v>
      </c>
      <c r="I12" s="63"/>
      <c r="J12" s="64"/>
      <c r="K12" s="65"/>
      <c r="L12" s="66">
        <f t="shared" si="3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0</v>
      </c>
      <c r="E13" s="60"/>
      <c r="F13" s="61"/>
      <c r="G13" s="65"/>
      <c r="H13" s="169">
        <f t="shared" si="2"/>
        <v>0</v>
      </c>
      <c r="I13" s="63"/>
      <c r="J13" s="64"/>
      <c r="K13" s="65"/>
      <c r="L13" s="66">
        <f t="shared" si="3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2"/>
        <v>0</v>
      </c>
      <c r="I14" s="77"/>
      <c r="J14" s="78"/>
      <c r="K14" s="79"/>
      <c r="L14" s="80">
        <f t="shared" si="3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0</v>
      </c>
      <c r="E15" s="148"/>
      <c r="F15" s="149"/>
      <c r="G15" s="87"/>
      <c r="H15" s="135">
        <f t="shared" si="2"/>
        <v>0</v>
      </c>
      <c r="I15" s="85"/>
      <c r="J15" s="86"/>
      <c r="K15" s="87"/>
      <c r="L15" s="88">
        <f t="shared" si="3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f t="shared" si="3"/>
        <v>0</v>
      </c>
    </row>
    <row r="17" spans="1:15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f t="shared" si="3"/>
        <v>0</v>
      </c>
    </row>
    <row r="18" spans="1:15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150</v>
      </c>
      <c r="E18" s="150"/>
      <c r="F18" s="151">
        <v>150</v>
      </c>
      <c r="G18" s="89"/>
      <c r="H18" s="152">
        <f t="shared" si="2"/>
        <v>150</v>
      </c>
      <c r="I18" s="90"/>
      <c r="J18" s="91"/>
      <c r="K18" s="89"/>
      <c r="L18" s="92">
        <f t="shared" si="3"/>
        <v>0</v>
      </c>
    </row>
    <row r="19" spans="1:15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0</v>
      </c>
      <c r="E19" s="150"/>
      <c r="F19" s="151"/>
      <c r="G19" s="89"/>
      <c r="H19" s="152">
        <f t="shared" si="2"/>
        <v>0</v>
      </c>
      <c r="I19" s="90"/>
      <c r="J19" s="91"/>
      <c r="K19" s="89"/>
      <c r="L19" s="92">
        <f t="shared" si="3"/>
        <v>0</v>
      </c>
    </row>
    <row r="20" spans="1:15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si="3"/>
        <v>0</v>
      </c>
    </row>
    <row r="21" spans="1:15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</row>
    <row r="22" spans="1:15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5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5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5" s="100" customFormat="1" ht="12" x14ac:dyDescent="0.3">
      <c r="A25" s="99" t="s">
        <v>33</v>
      </c>
      <c r="B25" s="99"/>
      <c r="C25" s="99"/>
      <c r="E25" s="101"/>
    </row>
    <row r="27" spans="1:15" x14ac:dyDescent="0.3">
      <c r="M27" s="98"/>
      <c r="N27" s="98"/>
      <c r="O27" s="98"/>
    </row>
    <row r="28" spans="1:15" x14ac:dyDescent="0.3">
      <c r="M28" s="98"/>
      <c r="N28" s="98"/>
      <c r="O28" s="98"/>
    </row>
    <row r="29" spans="1:15" x14ac:dyDescent="0.3">
      <c r="M29" s="98"/>
      <c r="N29" s="98"/>
      <c r="O29" s="98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7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5" width="10.90625" style="4" customWidth="1"/>
    <col min="16" max="16384" width="8.90625" style="1"/>
  </cols>
  <sheetData>
    <row r="1" spans="1:12" x14ac:dyDescent="0.3">
      <c r="A1" s="1" t="s">
        <v>82</v>
      </c>
    </row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73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K8" si="0">SUM(D15:D21)+D9</f>
        <v>441795</v>
      </c>
      <c r="E8" s="43">
        <f t="shared" si="0"/>
        <v>34215</v>
      </c>
      <c r="F8" s="44">
        <f t="shared" si="0"/>
        <v>28600</v>
      </c>
      <c r="G8" s="45">
        <f t="shared" si="0"/>
        <v>39470</v>
      </c>
      <c r="H8" s="126">
        <f t="shared" si="0"/>
        <v>102284.99999999999</v>
      </c>
      <c r="I8" s="43">
        <f t="shared" si="0"/>
        <v>189620</v>
      </c>
      <c r="J8" s="44">
        <f t="shared" si="0"/>
        <v>149890</v>
      </c>
      <c r="K8" s="45">
        <f t="shared" si="0"/>
        <v>0</v>
      </c>
      <c r="L8" s="46">
        <f>SUM(L15:L21)+L9</f>
        <v>339510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277050.26114668034</v>
      </c>
      <c r="E9" s="52">
        <f>SUM(E10:E14)</f>
        <v>8650.2611466803392</v>
      </c>
      <c r="F9" s="53">
        <f>SUM(F10:F14)</f>
        <v>0</v>
      </c>
      <c r="G9" s="55">
        <f>SUM(G10:G14)</f>
        <v>500</v>
      </c>
      <c r="H9" s="129">
        <f>SUM(E9:G9)</f>
        <v>9150.2611466803392</v>
      </c>
      <c r="I9" s="52">
        <f>SUM(I10:I14)</f>
        <v>136000</v>
      </c>
      <c r="J9" s="53">
        <f>SUM(J10:J14)</f>
        <v>131900</v>
      </c>
      <c r="K9" s="55">
        <f>SUM(K10:K14)</f>
        <v>0</v>
      </c>
      <c r="L9" s="56">
        <f>SUM(I9:K9)</f>
        <v>267900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500</v>
      </c>
      <c r="E10" s="60"/>
      <c r="F10" s="61"/>
      <c r="G10" s="65">
        <v>500</v>
      </c>
      <c r="H10" s="169">
        <f>SUM(E10:G10)</f>
        <v>500</v>
      </c>
      <c r="I10" s="63"/>
      <c r="J10" s="64"/>
      <c r="K10" s="65"/>
      <c r="L10" s="66"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267900</v>
      </c>
      <c r="E11" s="60"/>
      <c r="F11" s="61"/>
      <c r="G11" s="65"/>
      <c r="H11" s="169">
        <f t="shared" ref="H11:H21" si="2">SUM(E11:G11)</f>
        <v>0</v>
      </c>
      <c r="I11" s="63">
        <v>136000</v>
      </c>
      <c r="J11" s="64">
        <v>131900</v>
      </c>
      <c r="K11" s="65"/>
      <c r="L11" s="66">
        <v>267900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8650.2611466803392</v>
      </c>
      <c r="E12" s="60">
        <v>8650.2611466803392</v>
      </c>
      <c r="F12" s="61"/>
      <c r="G12" s="65"/>
      <c r="H12" s="169">
        <f t="shared" si="2"/>
        <v>8650.2611466803392</v>
      </c>
      <c r="I12" s="63"/>
      <c r="J12" s="64"/>
      <c r="K12" s="65"/>
      <c r="L12" s="66"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0</v>
      </c>
      <c r="E13" s="60"/>
      <c r="F13" s="61"/>
      <c r="G13" s="65"/>
      <c r="H13" s="169">
        <f t="shared" si="2"/>
        <v>0</v>
      </c>
      <c r="I13" s="63"/>
      <c r="J13" s="64"/>
      <c r="K13" s="65"/>
      <c r="L13" s="66"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2"/>
        <v>0</v>
      </c>
      <c r="I14" s="77"/>
      <c r="J14" s="78"/>
      <c r="K14" s="79"/>
      <c r="L14" s="80"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13824.071868243733</v>
      </c>
      <c r="E15" s="148">
        <v>13824.071868243733</v>
      </c>
      <c r="F15" s="149"/>
      <c r="G15" s="87"/>
      <c r="H15" s="135">
        <f t="shared" si="2"/>
        <v>13824.071868243733</v>
      </c>
      <c r="I15" s="85"/>
      <c r="J15" s="86"/>
      <c r="K15" s="87"/>
      <c r="L15" s="88"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v>0</v>
      </c>
    </row>
    <row r="17" spans="1:12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v>0</v>
      </c>
    </row>
    <row r="18" spans="1:12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700</v>
      </c>
      <c r="E18" s="150"/>
      <c r="F18" s="151">
        <v>700</v>
      </c>
      <c r="G18" s="89"/>
      <c r="H18" s="152">
        <f t="shared" si="2"/>
        <v>700</v>
      </c>
      <c r="I18" s="90"/>
      <c r="J18" s="91"/>
      <c r="K18" s="89"/>
      <c r="L18" s="92">
        <v>0</v>
      </c>
    </row>
    <row r="19" spans="1:12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150220.66698507592</v>
      </c>
      <c r="E19" s="150">
        <v>11740.666985075928</v>
      </c>
      <c r="F19" s="151">
        <f>1400+26500</f>
        <v>27900</v>
      </c>
      <c r="G19" s="89">
        <v>38970</v>
      </c>
      <c r="H19" s="152">
        <f t="shared" si="2"/>
        <v>78610.666985075921</v>
      </c>
      <c r="I19" s="90">
        <v>53620</v>
      </c>
      <c r="J19" s="91">
        <v>17990</v>
      </c>
      <c r="K19" s="89"/>
      <c r="L19" s="92">
        <v>71610</v>
      </c>
    </row>
    <row r="20" spans="1:12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ref="L20:L21" si="3">SUM(I20:K20)</f>
        <v>0</v>
      </c>
    </row>
    <row r="21" spans="1:12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</row>
    <row r="22" spans="1:12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s="100" customFormat="1" ht="12" x14ac:dyDescent="0.3">
      <c r="A25" s="99" t="s">
        <v>33</v>
      </c>
      <c r="B25" s="99"/>
      <c r="C25" s="99"/>
      <c r="E25" s="101"/>
    </row>
    <row r="47" spans="26:32" x14ac:dyDescent="0.3">
      <c r="Z47" s="2"/>
      <c r="AA47" s="2"/>
      <c r="AB47" s="2"/>
      <c r="AE47" s="2"/>
      <c r="AF47" s="2"/>
    </row>
  </sheetData>
  <mergeCells count="4">
    <mergeCell ref="E4:H4"/>
    <mergeCell ref="D3:L3"/>
    <mergeCell ref="I4:L4"/>
    <mergeCell ref="B4:C5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horizontalDpi="300" verticalDpi="300" r:id="rId1"/>
  <headerFooter alignWithMargins="0">
    <oddHeader>&amp;L&amp;"Arial CE,kurzíva\&amp;11Osnova rozpočtu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47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4.45312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10" style="1" customWidth="1"/>
    <col min="10" max="10" width="9" style="1" customWidth="1"/>
    <col min="11" max="12" width="8.6328125" style="2" customWidth="1"/>
    <col min="13" max="16" width="10.90625" style="4" customWidth="1"/>
    <col min="17" max="16384" width="8.90625" style="1"/>
  </cols>
  <sheetData>
    <row r="1" spans="1:13" x14ac:dyDescent="0.3">
      <c r="F1" s="1"/>
      <c r="M1" s="1"/>
    </row>
    <row r="2" spans="1:13" x14ac:dyDescent="0.3">
      <c r="M2" s="3" t="s">
        <v>9</v>
      </c>
    </row>
    <row r="3" spans="1:13" x14ac:dyDescent="0.3">
      <c r="A3" s="215"/>
      <c r="B3" s="216"/>
      <c r="C3" s="217"/>
      <c r="D3" s="217"/>
      <c r="E3" s="218"/>
      <c r="F3" s="218"/>
      <c r="G3" s="218"/>
      <c r="H3" s="218"/>
      <c r="I3" s="250"/>
      <c r="J3" s="218"/>
      <c r="K3" s="218"/>
      <c r="L3" s="218"/>
      <c r="M3" s="219"/>
    </row>
    <row r="4" spans="1:13" x14ac:dyDescent="0.3">
      <c r="A4" s="220"/>
      <c r="B4" s="290" t="s">
        <v>88</v>
      </c>
      <c r="C4" s="291"/>
      <c r="D4" s="7"/>
      <c r="E4" s="8"/>
      <c r="F4" s="8"/>
      <c r="G4" s="8"/>
      <c r="H4" s="8"/>
      <c r="I4" s="108"/>
      <c r="J4" s="8"/>
      <c r="K4" s="8"/>
      <c r="L4" s="8"/>
      <c r="M4" s="221"/>
    </row>
    <row r="5" spans="1:13" x14ac:dyDescent="0.3">
      <c r="A5" s="220"/>
      <c r="B5" s="292"/>
      <c r="C5" s="291"/>
      <c r="D5" s="109" t="s">
        <v>61</v>
      </c>
      <c r="E5" s="9" t="s">
        <v>7</v>
      </c>
      <c r="F5" s="9" t="s">
        <v>1</v>
      </c>
      <c r="G5" s="9" t="s">
        <v>62</v>
      </c>
      <c r="H5" s="9" t="s">
        <v>8</v>
      </c>
      <c r="I5" s="110" t="s">
        <v>63</v>
      </c>
      <c r="J5" s="9" t="s">
        <v>5</v>
      </c>
      <c r="K5" s="9" t="s">
        <v>0</v>
      </c>
      <c r="L5" s="9" t="s">
        <v>2</v>
      </c>
      <c r="M5" s="222" t="s">
        <v>65</v>
      </c>
    </row>
    <row r="6" spans="1:13" ht="15.5" x14ac:dyDescent="0.35">
      <c r="A6" s="31"/>
      <c r="B6" s="11" t="s">
        <v>14</v>
      </c>
      <c r="C6" s="12" t="s">
        <v>66</v>
      </c>
      <c r="D6" s="13">
        <v>11</v>
      </c>
      <c r="E6" s="13">
        <v>21</v>
      </c>
      <c r="F6" s="13">
        <v>22</v>
      </c>
      <c r="G6" s="13">
        <v>23</v>
      </c>
      <c r="H6" s="13">
        <v>31</v>
      </c>
      <c r="I6" s="111">
        <v>33</v>
      </c>
      <c r="J6" s="13">
        <v>41</v>
      </c>
      <c r="K6" s="13">
        <v>51</v>
      </c>
      <c r="L6" s="13">
        <v>56</v>
      </c>
      <c r="M6" s="223" t="s">
        <v>13</v>
      </c>
    </row>
    <row r="7" spans="1:13" x14ac:dyDescent="0.3">
      <c r="A7" s="179"/>
      <c r="B7" s="179"/>
      <c r="C7" s="180"/>
      <c r="D7" s="15"/>
      <c r="E7" s="16"/>
      <c r="F7" s="16"/>
      <c r="G7" s="16"/>
      <c r="H7" s="16"/>
      <c r="I7" s="112"/>
      <c r="J7" s="16"/>
      <c r="K7" s="16"/>
      <c r="L7" s="16"/>
      <c r="M7" s="224"/>
    </row>
    <row r="8" spans="1:13" x14ac:dyDescent="0.3">
      <c r="A8" s="225">
        <v>1</v>
      </c>
      <c r="B8" s="181" t="s">
        <v>21</v>
      </c>
      <c r="C8" s="182"/>
      <c r="D8" s="183">
        <f t="shared" ref="D8:L8" si="0">D9+SUM(D15:D21)</f>
        <v>401910</v>
      </c>
      <c r="E8" s="184">
        <f t="shared" si="0"/>
        <v>38000</v>
      </c>
      <c r="F8" s="184">
        <f t="shared" si="0"/>
        <v>3000</v>
      </c>
      <c r="G8" s="184">
        <f t="shared" si="0"/>
        <v>2879</v>
      </c>
      <c r="H8" s="184">
        <f t="shared" si="0"/>
        <v>149163</v>
      </c>
      <c r="I8" s="184">
        <f t="shared" si="0"/>
        <v>14492</v>
      </c>
      <c r="J8" s="184">
        <f t="shared" si="0"/>
        <v>10743</v>
      </c>
      <c r="K8" s="184">
        <f t="shared" si="0"/>
        <v>350</v>
      </c>
      <c r="L8" s="184">
        <f t="shared" si="0"/>
        <v>4475</v>
      </c>
      <c r="M8" s="226">
        <f t="shared" ref="M8:M21" si="1">SUM(D8:L8)</f>
        <v>625012</v>
      </c>
    </row>
    <row r="9" spans="1:13" x14ac:dyDescent="0.3">
      <c r="A9" s="178">
        <v>2</v>
      </c>
      <c r="B9" s="17" t="s">
        <v>22</v>
      </c>
      <c r="C9" s="18"/>
      <c r="D9" s="185">
        <f t="shared" ref="D9:L9" si="2">SUM(D10:D14)</f>
        <v>366487</v>
      </c>
      <c r="E9" s="186">
        <f t="shared" si="2"/>
        <v>30000</v>
      </c>
      <c r="F9" s="186">
        <f t="shared" si="2"/>
        <v>0</v>
      </c>
      <c r="G9" s="186">
        <f t="shared" si="2"/>
        <v>159</v>
      </c>
      <c r="H9" s="186">
        <f t="shared" si="2"/>
        <v>136563</v>
      </c>
      <c r="I9" s="186">
        <f t="shared" si="2"/>
        <v>4113</v>
      </c>
      <c r="J9" s="186">
        <f t="shared" si="2"/>
        <v>700</v>
      </c>
      <c r="K9" s="186">
        <f t="shared" si="2"/>
        <v>0</v>
      </c>
      <c r="L9" s="186">
        <f t="shared" si="2"/>
        <v>1500</v>
      </c>
      <c r="M9" s="227">
        <f t="shared" si="1"/>
        <v>539522</v>
      </c>
    </row>
    <row r="10" spans="1:13" x14ac:dyDescent="0.3">
      <c r="A10" s="228">
        <v>3</v>
      </c>
      <c r="B10" s="19"/>
      <c r="C10" s="20" t="s">
        <v>23</v>
      </c>
      <c r="D10" s="21">
        <f>LF!D10</f>
        <v>0</v>
      </c>
      <c r="E10" s="22">
        <f>FF!D10</f>
        <v>0</v>
      </c>
      <c r="F10" s="22">
        <f>PrF!D10</f>
        <v>0</v>
      </c>
      <c r="G10" s="22">
        <f>FSS!D10</f>
        <v>0</v>
      </c>
      <c r="H10" s="22">
        <f>PřF!D10</f>
        <v>0</v>
      </c>
      <c r="I10" s="22">
        <f>FI!D10</f>
        <v>400</v>
      </c>
      <c r="J10" s="22">
        <f>PdF!D10</f>
        <v>0</v>
      </c>
      <c r="K10" s="22">
        <f>FSpS!D10</f>
        <v>0</v>
      </c>
      <c r="L10" s="22">
        <f>ESF!D10</f>
        <v>0</v>
      </c>
      <c r="M10" s="229">
        <f t="shared" si="1"/>
        <v>400</v>
      </c>
    </row>
    <row r="11" spans="1:13" x14ac:dyDescent="0.3">
      <c r="A11" s="228">
        <v>4</v>
      </c>
      <c r="B11" s="19"/>
      <c r="C11" s="20" t="s">
        <v>24</v>
      </c>
      <c r="D11" s="21">
        <f>LF!D11</f>
        <v>0</v>
      </c>
      <c r="E11" s="22">
        <f>FF!D11</f>
        <v>0</v>
      </c>
      <c r="F11" s="22">
        <f>PrF!D11</f>
        <v>0</v>
      </c>
      <c r="G11" s="22">
        <f>FSS!D11</f>
        <v>0</v>
      </c>
      <c r="H11" s="22">
        <f>PřF!D11</f>
        <v>0</v>
      </c>
      <c r="I11" s="22">
        <f>FI!D11</f>
        <v>0</v>
      </c>
      <c r="J11" s="22">
        <f>PdF!D11</f>
        <v>0</v>
      </c>
      <c r="K11" s="22">
        <f>FSpS!D11</f>
        <v>0</v>
      </c>
      <c r="L11" s="22">
        <f>ESF!D11</f>
        <v>0</v>
      </c>
      <c r="M11" s="229">
        <f t="shared" si="1"/>
        <v>0</v>
      </c>
    </row>
    <row r="12" spans="1:13" x14ac:dyDescent="0.3">
      <c r="A12" s="228">
        <v>5</v>
      </c>
      <c r="B12" s="19"/>
      <c r="C12" s="20" t="s">
        <v>25</v>
      </c>
      <c r="D12" s="21">
        <f>LF!D12</f>
        <v>0</v>
      </c>
      <c r="E12" s="22">
        <f>FF!D12</f>
        <v>0</v>
      </c>
      <c r="F12" s="22">
        <f>PrF!D12</f>
        <v>0</v>
      </c>
      <c r="G12" s="22">
        <f>FSS!D12</f>
        <v>0</v>
      </c>
      <c r="H12" s="22">
        <f>PřF!D12</f>
        <v>29700</v>
      </c>
      <c r="I12" s="22">
        <f>FI!D12</f>
        <v>0</v>
      </c>
      <c r="J12" s="22">
        <f>PdF!D12</f>
        <v>0</v>
      </c>
      <c r="K12" s="22">
        <f>FSpS!D12</f>
        <v>0</v>
      </c>
      <c r="L12" s="22">
        <f>ESF!D12</f>
        <v>0</v>
      </c>
      <c r="M12" s="229">
        <f t="shared" si="1"/>
        <v>29700</v>
      </c>
    </row>
    <row r="13" spans="1:13" x14ac:dyDescent="0.3">
      <c r="A13" s="228">
        <v>6</v>
      </c>
      <c r="B13" s="19"/>
      <c r="C13" s="20" t="s">
        <v>77</v>
      </c>
      <c r="D13" s="21">
        <f>LF!D13</f>
        <v>366487</v>
      </c>
      <c r="E13" s="22">
        <f>FF!D13</f>
        <v>30000</v>
      </c>
      <c r="F13" s="22">
        <f>PrF!D13</f>
        <v>0</v>
      </c>
      <c r="G13" s="22">
        <f>FSS!D13</f>
        <v>159</v>
      </c>
      <c r="H13" s="22">
        <f>PřF!D13</f>
        <v>103861</v>
      </c>
      <c r="I13" s="22">
        <f>FI!D13</f>
        <v>3713</v>
      </c>
      <c r="J13" s="22">
        <f>PdF!D13</f>
        <v>700</v>
      </c>
      <c r="K13" s="22">
        <f>FSpS!D13</f>
        <v>0</v>
      </c>
      <c r="L13" s="22">
        <f>ESF!D13</f>
        <v>1500</v>
      </c>
      <c r="M13" s="229">
        <f t="shared" si="1"/>
        <v>506420</v>
      </c>
    </row>
    <row r="14" spans="1:13" x14ac:dyDescent="0.3">
      <c r="A14" s="230">
        <v>7</v>
      </c>
      <c r="B14" s="23"/>
      <c r="C14" s="24" t="s">
        <v>26</v>
      </c>
      <c r="D14" s="113">
        <f>LF!D14</f>
        <v>0</v>
      </c>
      <c r="E14" s="114">
        <f>FF!D14</f>
        <v>0</v>
      </c>
      <c r="F14" s="114">
        <f>PrF!D14</f>
        <v>0</v>
      </c>
      <c r="G14" s="114">
        <f>FSS!D14</f>
        <v>0</v>
      </c>
      <c r="H14" s="114">
        <f>PřF!D14</f>
        <v>3002</v>
      </c>
      <c r="I14" s="114">
        <f>FI!D14</f>
        <v>0</v>
      </c>
      <c r="J14" s="114">
        <f>PdF!D14</f>
        <v>0</v>
      </c>
      <c r="K14" s="114">
        <f>FSpS!D14</f>
        <v>0</v>
      </c>
      <c r="L14" s="114">
        <f>ESF!D14</f>
        <v>0</v>
      </c>
      <c r="M14" s="231">
        <f t="shared" si="1"/>
        <v>3002</v>
      </c>
    </row>
    <row r="15" spans="1:13" x14ac:dyDescent="0.3">
      <c r="A15" s="232">
        <v>8</v>
      </c>
      <c r="B15" s="187" t="s">
        <v>27</v>
      </c>
      <c r="C15" s="188"/>
      <c r="D15" s="189">
        <f>LF!D15</f>
        <v>2000</v>
      </c>
      <c r="E15" s="190">
        <f>FF!D15</f>
        <v>0</v>
      </c>
      <c r="F15" s="190">
        <f>PrF!D15</f>
        <v>0</v>
      </c>
      <c r="G15" s="190">
        <f>FSS!D15</f>
        <v>0</v>
      </c>
      <c r="H15" s="190">
        <f>PřF!D15</f>
        <v>12600</v>
      </c>
      <c r="I15" s="190">
        <f>FI!D15</f>
        <v>1000</v>
      </c>
      <c r="J15" s="190">
        <f>PdF!D15</f>
        <v>0</v>
      </c>
      <c r="K15" s="190">
        <f>FSpS!D15</f>
        <v>0</v>
      </c>
      <c r="L15" s="190">
        <f>ESF!D15</f>
        <v>0</v>
      </c>
      <c r="M15" s="233">
        <f t="shared" si="1"/>
        <v>15600</v>
      </c>
    </row>
    <row r="16" spans="1:13" x14ac:dyDescent="0.3">
      <c r="A16" s="232">
        <v>9</v>
      </c>
      <c r="B16" s="187" t="s">
        <v>28</v>
      </c>
      <c r="C16" s="188"/>
      <c r="D16" s="189">
        <f>LF!D16</f>
        <v>0</v>
      </c>
      <c r="E16" s="190">
        <f>FF!D16</f>
        <v>0</v>
      </c>
      <c r="F16" s="190">
        <f>PrF!D16</f>
        <v>0</v>
      </c>
      <c r="G16" s="190">
        <f>FSS!D16</f>
        <v>0</v>
      </c>
      <c r="H16" s="190">
        <f>PřF!D16</f>
        <v>0</v>
      </c>
      <c r="I16" s="190">
        <f>FI!D16</f>
        <v>0</v>
      </c>
      <c r="J16" s="190">
        <f>PdF!D16</f>
        <v>0</v>
      </c>
      <c r="K16" s="190">
        <f>FSpS!D16</f>
        <v>0</v>
      </c>
      <c r="L16" s="190">
        <f>ESF!D16</f>
        <v>0</v>
      </c>
      <c r="M16" s="234">
        <f t="shared" si="1"/>
        <v>0</v>
      </c>
    </row>
    <row r="17" spans="1:13" x14ac:dyDescent="0.3">
      <c r="A17" s="232">
        <v>10</v>
      </c>
      <c r="B17" s="187" t="s">
        <v>29</v>
      </c>
      <c r="C17" s="188"/>
      <c r="D17" s="189">
        <f>LF!D17</f>
        <v>0</v>
      </c>
      <c r="E17" s="190">
        <f>FF!D17</f>
        <v>0</v>
      </c>
      <c r="F17" s="190">
        <f>PrF!D17</f>
        <v>0</v>
      </c>
      <c r="G17" s="190">
        <f>FSS!D17</f>
        <v>0</v>
      </c>
      <c r="H17" s="190">
        <f>PřF!D17</f>
        <v>0</v>
      </c>
      <c r="I17" s="190">
        <f>FI!D17</f>
        <v>0</v>
      </c>
      <c r="J17" s="190">
        <f>PdF!D17</f>
        <v>0</v>
      </c>
      <c r="K17" s="190">
        <f>FSpS!D17</f>
        <v>0</v>
      </c>
      <c r="L17" s="190">
        <f>ESF!D17</f>
        <v>0</v>
      </c>
      <c r="M17" s="234">
        <f t="shared" si="1"/>
        <v>0</v>
      </c>
    </row>
    <row r="18" spans="1:13" x14ac:dyDescent="0.3">
      <c r="A18" s="232">
        <v>11</v>
      </c>
      <c r="B18" s="187" t="s">
        <v>78</v>
      </c>
      <c r="C18" s="188"/>
      <c r="D18" s="189">
        <f>LF!D18</f>
        <v>33423</v>
      </c>
      <c r="E18" s="190">
        <f>FF!D18</f>
        <v>8000</v>
      </c>
      <c r="F18" s="190">
        <f>PrF!D18</f>
        <v>3000</v>
      </c>
      <c r="G18" s="190">
        <f>FSS!D18</f>
        <v>2720</v>
      </c>
      <c r="H18" s="190">
        <f>PřF!D18</f>
        <v>0</v>
      </c>
      <c r="I18" s="190">
        <f>FI!D18</f>
        <v>9379</v>
      </c>
      <c r="J18" s="190">
        <f>PdF!D18</f>
        <v>10043</v>
      </c>
      <c r="K18" s="190">
        <f>FSpS!D18</f>
        <v>350</v>
      </c>
      <c r="L18" s="190">
        <f>ESF!D18</f>
        <v>2975</v>
      </c>
      <c r="M18" s="234">
        <f t="shared" si="1"/>
        <v>69890</v>
      </c>
    </row>
    <row r="19" spans="1:13" x14ac:dyDescent="0.3">
      <c r="A19" s="232">
        <v>12</v>
      </c>
      <c r="B19" s="187" t="s">
        <v>80</v>
      </c>
      <c r="C19" s="188"/>
      <c r="D19" s="189">
        <f>LF!D19</f>
        <v>0</v>
      </c>
      <c r="E19" s="190">
        <f>FF!D19</f>
        <v>0</v>
      </c>
      <c r="F19" s="190">
        <f>PrF!D19</f>
        <v>0</v>
      </c>
      <c r="G19" s="190">
        <f>FSS!D19</f>
        <v>0</v>
      </c>
      <c r="H19" s="190">
        <f>PřF!D19</f>
        <v>0</v>
      </c>
      <c r="I19" s="190">
        <f>FI!D19</f>
        <v>0</v>
      </c>
      <c r="J19" s="190">
        <f>PdF!D19</f>
        <v>0</v>
      </c>
      <c r="K19" s="190">
        <f>FSpS!D19</f>
        <v>0</v>
      </c>
      <c r="L19" s="190">
        <f>ESF!D19</f>
        <v>0</v>
      </c>
      <c r="M19" s="234">
        <f t="shared" ref="M19" si="3">SUM(D19:L19)</f>
        <v>0</v>
      </c>
    </row>
    <row r="20" spans="1:13" x14ac:dyDescent="0.3">
      <c r="A20" s="232">
        <v>13</v>
      </c>
      <c r="B20" s="187" t="s">
        <v>30</v>
      </c>
      <c r="C20" s="188"/>
      <c r="D20" s="189">
        <f>LF!D20</f>
        <v>0</v>
      </c>
      <c r="E20" s="190">
        <f>FF!D20</f>
        <v>0</v>
      </c>
      <c r="F20" s="190">
        <f>PrF!D20</f>
        <v>0</v>
      </c>
      <c r="G20" s="190">
        <f>FSS!D20</f>
        <v>0</v>
      </c>
      <c r="H20" s="190">
        <f>PřF!D20</f>
        <v>0</v>
      </c>
      <c r="I20" s="190">
        <f>FI!D20</f>
        <v>0</v>
      </c>
      <c r="J20" s="190">
        <f>PdF!D20</f>
        <v>0</v>
      </c>
      <c r="K20" s="190">
        <f>FSpS!D20</f>
        <v>0</v>
      </c>
      <c r="L20" s="190">
        <f>ESF!D20</f>
        <v>0</v>
      </c>
      <c r="M20" s="234">
        <f t="shared" si="1"/>
        <v>0</v>
      </c>
    </row>
    <row r="21" spans="1:13" x14ac:dyDescent="0.3">
      <c r="A21" s="232">
        <v>14</v>
      </c>
      <c r="B21" s="187" t="s">
        <v>31</v>
      </c>
      <c r="C21" s="188"/>
      <c r="D21" s="189">
        <f>LF!D21</f>
        <v>0</v>
      </c>
      <c r="E21" s="190">
        <f>FF!D21</f>
        <v>0</v>
      </c>
      <c r="F21" s="190">
        <f>PrF!D21</f>
        <v>0</v>
      </c>
      <c r="G21" s="190">
        <f>FSS!D21</f>
        <v>0</v>
      </c>
      <c r="H21" s="190">
        <f>PřF!D21</f>
        <v>0</v>
      </c>
      <c r="I21" s="190">
        <f>FI!D21</f>
        <v>0</v>
      </c>
      <c r="J21" s="190">
        <f>PdF!D21</f>
        <v>0</v>
      </c>
      <c r="K21" s="190">
        <f>FSpS!D21</f>
        <v>0</v>
      </c>
      <c r="L21" s="190">
        <f>ESF!D21</f>
        <v>0</v>
      </c>
      <c r="M21" s="234">
        <f t="shared" si="1"/>
        <v>0</v>
      </c>
    </row>
    <row r="24" spans="1:13" x14ac:dyDescent="0.3">
      <c r="H24" s="3"/>
      <c r="I24" s="2"/>
      <c r="J24" s="2"/>
      <c r="L24" s="3" t="s">
        <v>9</v>
      </c>
    </row>
    <row r="25" spans="1:13" s="29" customFormat="1" ht="15" customHeight="1" x14ac:dyDescent="0.35">
      <c r="A25" s="215"/>
      <c r="B25" s="215"/>
      <c r="C25" s="235"/>
      <c r="D25" s="293" t="s">
        <v>10</v>
      </c>
      <c r="E25" s="294"/>
      <c r="F25" s="294"/>
      <c r="G25" s="294"/>
      <c r="H25" s="294"/>
      <c r="I25" s="294"/>
      <c r="J25" s="294"/>
      <c r="K25" s="294"/>
      <c r="L25" s="295"/>
    </row>
    <row r="26" spans="1:13" s="29" customFormat="1" x14ac:dyDescent="0.3">
      <c r="A26" s="220"/>
      <c r="B26" s="296" t="s">
        <v>88</v>
      </c>
      <c r="C26" s="297"/>
      <c r="D26" s="203"/>
      <c r="E26" s="299" t="s">
        <v>35</v>
      </c>
      <c r="F26" s="300"/>
      <c r="G26" s="300"/>
      <c r="H26" s="301"/>
      <c r="I26" s="302" t="s">
        <v>34</v>
      </c>
      <c r="J26" s="303"/>
      <c r="K26" s="303"/>
      <c r="L26" s="304"/>
    </row>
    <row r="27" spans="1:13" s="29" customFormat="1" x14ac:dyDescent="0.3">
      <c r="A27" s="220"/>
      <c r="B27" s="298"/>
      <c r="C27" s="297"/>
      <c r="D27" s="203" t="s">
        <v>11</v>
      </c>
      <c r="E27" s="115"/>
      <c r="F27" s="191" t="s">
        <v>12</v>
      </c>
      <c r="G27" s="117"/>
      <c r="H27" s="192" t="s">
        <v>13</v>
      </c>
      <c r="I27" s="115"/>
      <c r="J27" s="191" t="s">
        <v>12</v>
      </c>
      <c r="K27" s="117"/>
      <c r="L27" s="192" t="s">
        <v>13</v>
      </c>
    </row>
    <row r="28" spans="1:13" s="33" customFormat="1" ht="15.5" x14ac:dyDescent="0.35">
      <c r="A28" s="31"/>
      <c r="B28" s="31" t="s">
        <v>14</v>
      </c>
      <c r="C28" s="12" t="s">
        <v>70</v>
      </c>
      <c r="D28" s="204" t="s">
        <v>15</v>
      </c>
      <c r="E28" s="120" t="s">
        <v>16</v>
      </c>
      <c r="F28" s="121" t="s">
        <v>17</v>
      </c>
      <c r="G28" s="122" t="s">
        <v>18</v>
      </c>
      <c r="H28" s="123" t="s">
        <v>19</v>
      </c>
      <c r="I28" s="120" t="s">
        <v>16</v>
      </c>
      <c r="J28" s="121" t="s">
        <v>17</v>
      </c>
      <c r="K28" s="122" t="s">
        <v>18</v>
      </c>
      <c r="L28" s="123" t="s">
        <v>20</v>
      </c>
    </row>
    <row r="29" spans="1:13" s="39" customFormat="1" ht="12" x14ac:dyDescent="0.3">
      <c r="A29" s="195"/>
      <c r="B29" s="193"/>
      <c r="C29" s="180"/>
      <c r="D29" s="205">
        <v>1</v>
      </c>
      <c r="E29" s="193">
        <v>2</v>
      </c>
      <c r="F29" s="194">
        <v>3</v>
      </c>
      <c r="G29" s="180">
        <v>4</v>
      </c>
      <c r="H29" s="195">
        <v>5</v>
      </c>
      <c r="I29" s="193">
        <v>6</v>
      </c>
      <c r="J29" s="194">
        <v>7</v>
      </c>
      <c r="K29" s="180">
        <v>8</v>
      </c>
      <c r="L29" s="195">
        <v>9</v>
      </c>
    </row>
    <row r="30" spans="1:13" s="47" customFormat="1" ht="15" customHeight="1" x14ac:dyDescent="0.3">
      <c r="A30" s="236">
        <v>1</v>
      </c>
      <c r="B30" s="196" t="s">
        <v>21</v>
      </c>
      <c r="C30" s="206"/>
      <c r="D30" s="199">
        <f t="shared" ref="D30:L30" si="4">SUM(D37:D43)+D31</f>
        <v>625012</v>
      </c>
      <c r="E30" s="197">
        <f t="shared" si="4"/>
        <v>428542</v>
      </c>
      <c r="F30" s="198">
        <f t="shared" si="4"/>
        <v>178538</v>
      </c>
      <c r="G30" s="199">
        <f t="shared" si="4"/>
        <v>17932</v>
      </c>
      <c r="H30" s="200">
        <f t="shared" si="4"/>
        <v>625012</v>
      </c>
      <c r="I30" s="197">
        <f t="shared" si="4"/>
        <v>0</v>
      </c>
      <c r="J30" s="198">
        <f t="shared" si="4"/>
        <v>0</v>
      </c>
      <c r="K30" s="199">
        <f t="shared" si="4"/>
        <v>0</v>
      </c>
      <c r="L30" s="200">
        <f t="shared" si="4"/>
        <v>0</v>
      </c>
    </row>
    <row r="31" spans="1:13" s="47" customFormat="1" ht="15" customHeight="1" x14ac:dyDescent="0.3">
      <c r="A31" s="237">
        <v>2</v>
      </c>
      <c r="B31" s="17" t="s">
        <v>22</v>
      </c>
      <c r="C31" s="18"/>
      <c r="D31" s="185">
        <f t="shared" ref="D31:D43" si="5">H31+L31</f>
        <v>539522</v>
      </c>
      <c r="E31" s="186">
        <f>SUM(E32:E36)</f>
        <v>382665</v>
      </c>
      <c r="F31" s="186">
        <f>SUM(F32:F36)</f>
        <v>156698</v>
      </c>
      <c r="G31" s="186">
        <f>SUM(G32:G36)</f>
        <v>159</v>
      </c>
      <c r="H31" s="186">
        <f>SUM(E31:G31)</f>
        <v>539522</v>
      </c>
      <c r="I31" s="186">
        <f>SUM(I32:I36)</f>
        <v>0</v>
      </c>
      <c r="J31" s="186">
        <f>SUM(J32:J36)</f>
        <v>0</v>
      </c>
      <c r="K31" s="186">
        <f>SUM(K32:K36)</f>
        <v>0</v>
      </c>
      <c r="L31" s="186">
        <f>SUM(I31:K31)</f>
        <v>0</v>
      </c>
    </row>
    <row r="32" spans="1:13" s="67" customFormat="1" ht="15" customHeight="1" x14ac:dyDescent="0.3">
      <c r="A32" s="239">
        <v>3</v>
      </c>
      <c r="B32" s="19"/>
      <c r="C32" s="20" t="s">
        <v>23</v>
      </c>
      <c r="D32" s="21">
        <f t="shared" si="5"/>
        <v>400</v>
      </c>
      <c r="E32" s="22">
        <f>LF!E10+FF!E10+PrF!E10+FSS!E10+PřF!E10+PdF!E10+FSpS!E10+ESF!E10+FI!E10</f>
        <v>0</v>
      </c>
      <c r="F32" s="22">
        <f>LF!F10+FF!F10+PrF!F10+FSS!F10+PřF!F10+PdF!F10+FSpS!F10+ESF!F10+FI!F10</f>
        <v>400</v>
      </c>
      <c r="G32" s="22">
        <f>LF!G10+FF!G10+PrF!G10+FSS!G10+PřF!G10+PdF!G10+FSpS!G10+ESF!G10+FI!G10</f>
        <v>0</v>
      </c>
      <c r="H32" s="127">
        <f>LF!H10+FF!H10+PrF!H10+FSS!H10+PřF!H10+PdF!H10+FSpS!H10+ESF!H10+FI!H10</f>
        <v>400</v>
      </c>
      <c r="I32" s="22">
        <f>LF!I10+FF!I10+PrF!I10+FSS!I10+PřF!I10+PdF!I10+FSpS!I10+ESF!I10+FI!I10</f>
        <v>0</v>
      </c>
      <c r="J32" s="22">
        <f>LF!J10+FF!J10+PrF!J10+FSS!J10+PřF!J10+PdF!J10+FSpS!J10+ESF!J10+FI!J10</f>
        <v>0</v>
      </c>
      <c r="K32" s="22">
        <f>LF!K10+FF!K10+PrF!K10+FSS!K10+PřF!K10+PdF!K10+FSpS!K10+ESF!K10+FI!K10</f>
        <v>0</v>
      </c>
      <c r="L32" s="22">
        <f>LF!L10+FF!L10+PrF!L10+FSS!L10+PřF!L10+PdF!L10+FSpS!L10+ESF!L10+FI!L10</f>
        <v>0</v>
      </c>
    </row>
    <row r="33" spans="1:12" s="67" customFormat="1" ht="15" customHeight="1" x14ac:dyDescent="0.3">
      <c r="A33" s="239">
        <v>4</v>
      </c>
      <c r="B33" s="19"/>
      <c r="C33" s="20" t="s">
        <v>24</v>
      </c>
      <c r="D33" s="21">
        <f t="shared" si="5"/>
        <v>0</v>
      </c>
      <c r="E33" s="22">
        <f>LF!E11+FF!E11+PrF!E11+FSS!E11+PřF!E11+PdF!E11+FSpS!E11+ESF!E11+FI!E11</f>
        <v>0</v>
      </c>
      <c r="F33" s="22">
        <f>LF!F11+FF!F11+PrF!F11+FSS!F11+PřF!F11+PdF!F11+FSpS!F11+ESF!F11+FI!F11</f>
        <v>0</v>
      </c>
      <c r="G33" s="22">
        <f>LF!G11+FF!G11+PrF!G11+FSS!G11+PřF!G11+PdF!G11+FSpS!G11+ESF!G11+FI!G11</f>
        <v>0</v>
      </c>
      <c r="H33" s="127">
        <f>LF!H11+FF!H11+PrF!H11+FSS!H11+PřF!H11+PdF!H11+FSpS!H11+ESF!H11+FI!H11</f>
        <v>0</v>
      </c>
      <c r="I33" s="22">
        <f>LF!I11+FF!I11+PrF!I11+FSS!I11+PřF!I11+PdF!I11+FSpS!I11+ESF!I11+FI!I11</f>
        <v>0</v>
      </c>
      <c r="J33" s="22">
        <f>LF!J11+FF!J11+PrF!J11+FSS!J11+PřF!J11+PdF!J11+FSpS!J11+ESF!J11+FI!J11</f>
        <v>0</v>
      </c>
      <c r="K33" s="22">
        <f>LF!K11+FF!K11+PrF!K11+FSS!K11+PřF!K11+PdF!K11+FSpS!K11+ESF!K11+FI!K11</f>
        <v>0</v>
      </c>
      <c r="L33" s="22">
        <f>LF!L11+FF!L11+PrF!L11+FSS!L11+PřF!L11+PdF!L11+FSpS!L11+ESF!L11+FI!L11</f>
        <v>0</v>
      </c>
    </row>
    <row r="34" spans="1:12" s="67" customFormat="1" ht="15" customHeight="1" x14ac:dyDescent="0.3">
      <c r="A34" s="239">
        <v>5</v>
      </c>
      <c r="B34" s="19"/>
      <c r="C34" s="20" t="s">
        <v>25</v>
      </c>
      <c r="D34" s="21">
        <f t="shared" si="5"/>
        <v>29700</v>
      </c>
      <c r="E34" s="22">
        <f>LF!E12+FF!E12+PrF!E12+FSS!E12+PřF!E12+PdF!E12+FSpS!E12+ESF!E12+FI!E12</f>
        <v>0</v>
      </c>
      <c r="F34" s="22">
        <f>LF!F12+FF!F12+PrF!F12+FSS!F12+PřF!F12+PdF!F12+FSpS!F12+ESF!F12+FI!F12</f>
        <v>29700</v>
      </c>
      <c r="G34" s="22">
        <f>LF!G12+FF!G12+PrF!G12+FSS!G12+PřF!G12+PdF!G12+FSpS!G12+ESF!G12+FI!G12</f>
        <v>0</v>
      </c>
      <c r="H34" s="127">
        <f>LF!H12+FF!H12+PrF!H12+FSS!H12+PřF!H12+PdF!H12+FSpS!H12+ESF!H12+FI!H12</f>
        <v>29700</v>
      </c>
      <c r="I34" s="22">
        <f>LF!I12+FF!I12+PrF!I12+FSS!I12+PřF!I12+PdF!I12+FSpS!I12+ESF!I12+FI!I12</f>
        <v>0</v>
      </c>
      <c r="J34" s="22">
        <f>LF!J12+FF!J12+PrF!J12+FSS!J12+PřF!J12+PdF!J12+FSpS!J12+ESF!J12+FI!J12</f>
        <v>0</v>
      </c>
      <c r="K34" s="22">
        <f>LF!K12+FF!K12+PrF!K12+FSS!K12+PřF!K12+PdF!K12+FSpS!K12+ESF!K12+FI!K12</f>
        <v>0</v>
      </c>
      <c r="L34" s="22">
        <f>LF!L12+FF!L12+PrF!L12+FSS!L12+PřF!L12+PdF!L12+FSpS!L12+ESF!L12+FI!L12</f>
        <v>0</v>
      </c>
    </row>
    <row r="35" spans="1:12" s="67" customFormat="1" ht="15" customHeight="1" x14ac:dyDescent="0.3">
      <c r="A35" s="239">
        <v>6</v>
      </c>
      <c r="B35" s="19"/>
      <c r="C35" s="20" t="s">
        <v>77</v>
      </c>
      <c r="D35" s="21">
        <f t="shared" si="5"/>
        <v>506420</v>
      </c>
      <c r="E35" s="22">
        <f>LF!E13+FF!E13+PrF!E13+FSS!E13+PřF!E13+PdF!E13+FSpS!E13+ESF!E13+FI!E13</f>
        <v>380487</v>
      </c>
      <c r="F35" s="22">
        <f>LF!F13+FF!F13+PrF!F13+FSS!F13+PřF!F13+PdF!F13+FSpS!F13+ESF!F13+FI!F13</f>
        <v>125774</v>
      </c>
      <c r="G35" s="22">
        <f>LF!G13+FF!G13+PrF!G13+FSS!G13+PřF!G13+PdF!G13+FSpS!G13+ESF!G13+FI!G13</f>
        <v>159</v>
      </c>
      <c r="H35" s="127">
        <f>LF!H13+FF!H13+PrF!H13+FSS!H13+PřF!H13+PdF!H13+FSpS!H13+ESF!H13+FI!H13</f>
        <v>506420</v>
      </c>
      <c r="I35" s="22">
        <f>LF!I13+FF!I13+PrF!I13+FSS!I13+PřF!I13+PdF!I13+FSpS!I13+ESF!I13+FI!I13</f>
        <v>0</v>
      </c>
      <c r="J35" s="22">
        <f>LF!J13+FF!J13+PrF!J13+FSS!J13+PřF!J13+PdF!J13+FSpS!J13+ESF!J13+FI!J13</f>
        <v>0</v>
      </c>
      <c r="K35" s="22">
        <f>LF!K13+FF!K13+PrF!K13+FSS!K13+PřF!K13+PdF!K13+FSpS!K13+ESF!K13+FI!K13</f>
        <v>0</v>
      </c>
      <c r="L35" s="22">
        <f>LF!L13+FF!L13+PrF!L13+FSS!L13+PřF!L13+PdF!L13+FSpS!L13+ESF!L13+FI!L13</f>
        <v>0</v>
      </c>
    </row>
    <row r="36" spans="1:12" s="67" customFormat="1" ht="15" customHeight="1" x14ac:dyDescent="0.3">
      <c r="A36" s="241">
        <v>7</v>
      </c>
      <c r="B36" s="23"/>
      <c r="C36" s="24" t="s">
        <v>26</v>
      </c>
      <c r="D36" s="113">
        <f t="shared" si="5"/>
        <v>3002</v>
      </c>
      <c r="E36" s="114">
        <f>LF!E14+FF!E14+PrF!E14+FSS!E14+PřF!E14+PdF!E14+FSpS!E14+ESF!E14+FI!E14</f>
        <v>2178</v>
      </c>
      <c r="F36" s="114">
        <f>LF!F14+FF!F14+PrF!F14+FSS!F14+PřF!F14+PdF!F14+FSpS!F14+ESF!F14+FI!F14</f>
        <v>824</v>
      </c>
      <c r="G36" s="114">
        <f>LF!G14+FF!G14+PrF!G14+FSS!G14+PřF!G14+PdF!G14+FSpS!G14+ESF!G14+FI!G14</f>
        <v>0</v>
      </c>
      <c r="H36" s="128">
        <f>LF!H14+FF!H14+PrF!H14+FSS!H14+PřF!H14+PdF!H14+FSpS!H14+ESF!H14+FI!H14</f>
        <v>3002</v>
      </c>
      <c r="I36" s="114">
        <f>LF!I14+FF!I14+PrF!I14+FSS!I14+PřF!I14+PdF!I14+FSpS!I14+ESF!I14+FI!I14</f>
        <v>0</v>
      </c>
      <c r="J36" s="114">
        <f>LF!J14+FF!J14+PrF!J14+FSS!J14+PřF!J14+PdF!J14+FSpS!J14+ESF!J14+FI!J14</f>
        <v>0</v>
      </c>
      <c r="K36" s="114">
        <f>LF!K14+FF!K14+PrF!K14+FSS!K14+PřF!K14+PdF!K14+FSpS!K14+ESF!K14+FI!K14</f>
        <v>0</v>
      </c>
      <c r="L36" s="114">
        <f>LF!L14+FF!L14+PrF!L14+FSS!L14+PřF!L14+PdF!L14+FSpS!L14+ESF!L14+FI!L14</f>
        <v>0</v>
      </c>
    </row>
    <row r="37" spans="1:12" s="47" customFormat="1" ht="15" customHeight="1" x14ac:dyDescent="0.3">
      <c r="A37" s="242">
        <v>8</v>
      </c>
      <c r="B37" s="187" t="s">
        <v>27</v>
      </c>
      <c r="C37" s="188"/>
      <c r="D37" s="189">
        <f t="shared" si="5"/>
        <v>15600</v>
      </c>
      <c r="E37" s="190">
        <f>LF!E15+FF!E15+PrF!E15+FSS!E15+PřF!E15+PdF!E15+FSpS!E15+ESF!E15+FI!E15</f>
        <v>13500</v>
      </c>
      <c r="F37" s="190">
        <f>LF!F15+FF!F15+PrF!F15+FSS!F15+PřF!F15+PdF!F15+FSpS!F15+ESF!F15+FI!F15</f>
        <v>2100</v>
      </c>
      <c r="G37" s="190">
        <f>LF!G15+FF!G15+PrF!G15+FSS!G15+PřF!G15+PdF!G15+FSpS!G15+ESF!G15+FI!G15</f>
        <v>0</v>
      </c>
      <c r="H37" s="202">
        <f>LF!H15+FF!H15+PrF!H15+FSS!H15+PřF!H15+PdF!H15+FSpS!H15+ESF!H15+FI!H15</f>
        <v>15600</v>
      </c>
      <c r="I37" s="190">
        <f>LF!I15+FF!I15+PrF!I15+FSS!I15+PřF!I15+PdF!I15+FSpS!I15+ESF!I15+FI!I15</f>
        <v>0</v>
      </c>
      <c r="J37" s="190">
        <f>LF!J15+FF!J15+PrF!J15+FSS!J15+PřF!J15+PdF!J15+FSpS!J15+ESF!J15+FI!J15</f>
        <v>0</v>
      </c>
      <c r="K37" s="190">
        <f>LF!K15+FF!K15+PrF!K15+FSS!K15+PřF!K15+PdF!K15+FSpS!K15+ESF!K15+FI!K15</f>
        <v>0</v>
      </c>
      <c r="L37" s="190">
        <f>LF!L15+FF!L15+PrF!L15+FSS!L15+PřF!L15+PdF!L15+FSpS!L15+ESF!L15+FI!L15</f>
        <v>0</v>
      </c>
    </row>
    <row r="38" spans="1:12" s="47" customFormat="1" ht="15" customHeight="1" x14ac:dyDescent="0.3">
      <c r="A38" s="242">
        <v>9</v>
      </c>
      <c r="B38" s="187" t="s">
        <v>28</v>
      </c>
      <c r="C38" s="188"/>
      <c r="D38" s="189">
        <f t="shared" si="5"/>
        <v>0</v>
      </c>
      <c r="E38" s="190">
        <f>LF!E16+FF!E16+PrF!E16+FSS!E16+PřF!E16+PdF!E16+FSpS!E16+ESF!E16+FI!E16</f>
        <v>0</v>
      </c>
      <c r="F38" s="190">
        <f>LF!F16+FF!F16+PrF!F16+FSS!F16+PřF!F16+PdF!F16+FSpS!F16+ESF!F16+FI!F16</f>
        <v>0</v>
      </c>
      <c r="G38" s="190">
        <f>LF!G16+FF!G16+PrF!G16+FSS!G16+PřF!G16+PdF!G16+FSpS!G16+ESF!G16+FI!G16</f>
        <v>0</v>
      </c>
      <c r="H38" s="202">
        <f>LF!H16+FF!H16+PrF!H16+FSS!H16+PřF!H16+PdF!H16+FSpS!H16+ESF!H16+FI!H16</f>
        <v>0</v>
      </c>
      <c r="I38" s="190">
        <f>LF!I16+FF!I16+PrF!I16+FSS!I16+PřF!I16+PdF!I16+FSpS!I16+ESF!I16+FI!I16</f>
        <v>0</v>
      </c>
      <c r="J38" s="190">
        <f>LF!J16+FF!J16+PrF!J16+FSS!J16+PřF!J16+PdF!J16+FSpS!J16+ESF!J16+FI!J16</f>
        <v>0</v>
      </c>
      <c r="K38" s="190">
        <f>LF!K16+FF!K16+PrF!K16+FSS!K16+PřF!K16+PdF!K16+FSpS!K16+ESF!K16+FI!K16</f>
        <v>0</v>
      </c>
      <c r="L38" s="190">
        <f>LF!L16+FF!L16+PrF!L16+FSS!L16+PřF!L16+PdF!L16+FSpS!L16+ESF!L16+FI!L16</f>
        <v>0</v>
      </c>
    </row>
    <row r="39" spans="1:12" s="47" customFormat="1" ht="15" customHeight="1" x14ac:dyDescent="0.3">
      <c r="A39" s="237">
        <v>10</v>
      </c>
      <c r="B39" s="187" t="s">
        <v>29</v>
      </c>
      <c r="C39" s="188"/>
      <c r="D39" s="189">
        <f t="shared" si="5"/>
        <v>0</v>
      </c>
      <c r="E39" s="190">
        <f>LF!E17+FF!E17+PrF!E17+FSS!E17+PřF!E17+PdF!E17+FSpS!E17+ESF!E17+FI!E17</f>
        <v>0</v>
      </c>
      <c r="F39" s="190">
        <f>LF!F17+FF!F17+PrF!F17+FSS!F17+PřF!F17+PdF!F17+FSpS!F17+ESF!F17+FI!F17</f>
        <v>0</v>
      </c>
      <c r="G39" s="190">
        <f>LF!G17+FF!G17+PrF!G17+FSS!G17+PřF!G17+PdF!G17+FSpS!G17+ESF!G17+FI!G17</f>
        <v>0</v>
      </c>
      <c r="H39" s="202">
        <f>LF!H17+FF!H17+PrF!H17+FSS!H17+PřF!H17+PdF!H17+FSpS!H17+ESF!H17+FI!H17</f>
        <v>0</v>
      </c>
      <c r="I39" s="190">
        <f>LF!I17+FF!I17+PrF!I17+FSS!I17+PřF!I17+PdF!I17+FSpS!I17+ESF!I17+FI!I17</f>
        <v>0</v>
      </c>
      <c r="J39" s="190">
        <f>LF!J17+FF!J17+PrF!J17+FSS!J17+PřF!J17+PdF!J17+FSpS!J17+ESF!J17+FI!J17</f>
        <v>0</v>
      </c>
      <c r="K39" s="190">
        <f>LF!K17+FF!K17+PrF!K17+FSS!K17+PřF!K17+PdF!K17+FSpS!K17+ESF!K17+FI!K17</f>
        <v>0</v>
      </c>
      <c r="L39" s="190">
        <f>LF!L17+FF!L17+PrF!L17+FSS!L17+PřF!L17+PdF!L17+FSpS!L17+ESF!L17+FI!L17</f>
        <v>0</v>
      </c>
    </row>
    <row r="40" spans="1:12" s="47" customFormat="1" ht="15" customHeight="1" x14ac:dyDescent="0.3">
      <c r="A40" s="242">
        <v>11</v>
      </c>
      <c r="B40" s="187" t="s">
        <v>78</v>
      </c>
      <c r="C40" s="188"/>
      <c r="D40" s="189">
        <f t="shared" si="5"/>
        <v>69890</v>
      </c>
      <c r="E40" s="190">
        <f>LF!E18+FF!E18+PrF!E18+FSS!E18+PřF!E18+PdF!E18+FSpS!E18+ESF!E18+FI!E18</f>
        <v>32377</v>
      </c>
      <c r="F40" s="190">
        <f>LF!F18+FF!F18+PrF!F18+FSS!F18+PřF!F18+PdF!F18+FSpS!F18+ESF!F18+FI!F18</f>
        <v>19740</v>
      </c>
      <c r="G40" s="190">
        <f>LF!G18+FF!G18+PrF!G18+FSS!G18+PřF!G18+PdF!G18+FSpS!G18+ESF!G18+FI!G18</f>
        <v>17773</v>
      </c>
      <c r="H40" s="202">
        <f>LF!H18+FF!H18+PrF!H18+FSS!H18+PřF!H18+PdF!H18+FSpS!H18+ESF!H18+FI!H18</f>
        <v>69890</v>
      </c>
      <c r="I40" s="190">
        <f>LF!I18+FF!I18+PrF!I18+FSS!I18+PřF!I18+PdF!I18+FSpS!I18+ESF!I18+FI!I18</f>
        <v>0</v>
      </c>
      <c r="J40" s="190">
        <f>LF!J18+FF!J18+PrF!J18+FSS!J18+PřF!J18+PdF!J18+FSpS!J18+ESF!J18+FI!J18</f>
        <v>0</v>
      </c>
      <c r="K40" s="190">
        <f>LF!K18+FF!K18+PrF!K18+FSS!K18+PřF!K18+PdF!K18+FSpS!K18+ESF!K18+FI!K18</f>
        <v>0</v>
      </c>
      <c r="L40" s="190">
        <f>LF!L18+FF!L18+PrF!L18+FSS!L18+PřF!L18+PdF!L18+FSpS!L18+ESF!L18+FI!L18</f>
        <v>0</v>
      </c>
    </row>
    <row r="41" spans="1:12" s="47" customFormat="1" ht="15" customHeight="1" x14ac:dyDescent="0.3">
      <c r="A41" s="242">
        <v>12</v>
      </c>
      <c r="B41" s="187" t="s">
        <v>80</v>
      </c>
      <c r="C41" s="188"/>
      <c r="D41" s="189">
        <f t="shared" ref="D41" si="6">H41+L41</f>
        <v>0</v>
      </c>
      <c r="E41" s="190">
        <f>LF!E19+FF!E19+PrF!E19+FSS!E19+PřF!E19+PdF!E19+FSpS!E19+ESF!E19+FI!E19</f>
        <v>0</v>
      </c>
      <c r="F41" s="190">
        <f>LF!F19+FF!F19+PrF!F19+FSS!F19+PřF!F19+PdF!F19+FSpS!F19+ESF!F19+FI!F19</f>
        <v>0</v>
      </c>
      <c r="G41" s="190">
        <f>LF!G19+FF!G19+PrF!G19+FSS!G19+PřF!G19+PdF!G19+FSpS!G19+ESF!G19+FI!G19</f>
        <v>0</v>
      </c>
      <c r="H41" s="202">
        <f>LF!H19+FF!H19+PrF!H19+FSS!H19+PřF!H19+PdF!H19+FSpS!H19+ESF!H19+FI!H19</f>
        <v>0</v>
      </c>
      <c r="I41" s="190">
        <f>LF!I19+FF!I19+PrF!I19+FSS!I19+PřF!I19+PdF!I19+FSpS!I19+ESF!I19+FI!I19</f>
        <v>0</v>
      </c>
      <c r="J41" s="190">
        <f>LF!J19+FF!J19+PrF!J19+FSS!J19+PřF!J19+PdF!J19+FSpS!J19+ESF!J19+FI!J19</f>
        <v>0</v>
      </c>
      <c r="K41" s="190">
        <f>LF!K19+FF!K19+PrF!K19+FSS!K19+PřF!K19+PdF!K19+FSpS!K19+ESF!K19+FI!K19</f>
        <v>0</v>
      </c>
      <c r="L41" s="190">
        <f>LF!L19+FF!L19+PrF!L19+FSS!L19+PřF!L19+PdF!L19+FSpS!L19+ESF!L19+FI!L19</f>
        <v>0</v>
      </c>
    </row>
    <row r="42" spans="1:12" s="47" customFormat="1" ht="15" customHeight="1" x14ac:dyDescent="0.3">
      <c r="A42" s="242">
        <v>13</v>
      </c>
      <c r="B42" s="187" t="s">
        <v>30</v>
      </c>
      <c r="C42" s="188"/>
      <c r="D42" s="189">
        <f t="shared" si="5"/>
        <v>0</v>
      </c>
      <c r="E42" s="190">
        <f>LF!E20+FF!E20+PrF!E20+FSS!E20+PřF!E20+PdF!E20+FSpS!E20+ESF!E20+FI!E20</f>
        <v>0</v>
      </c>
      <c r="F42" s="190">
        <f>LF!F20+FF!F20+PrF!F20+FSS!F20+PřF!F20+PdF!F20+FSpS!F20+ESF!F20+FI!F20</f>
        <v>0</v>
      </c>
      <c r="G42" s="190">
        <f>LF!G20+FF!G20+PrF!G20+FSS!G20+PřF!G20+PdF!G20+FSpS!G20+ESF!G20+FI!G20</f>
        <v>0</v>
      </c>
      <c r="H42" s="202">
        <f>LF!H20+FF!H20+PrF!H20+FSS!H20+PřF!H20+PdF!H20+FSpS!H20+ESF!H20+FI!H20</f>
        <v>0</v>
      </c>
      <c r="I42" s="190">
        <f>LF!I20+FF!I20+PrF!I20+FSS!I20+PřF!I20+PdF!I20+FSpS!I20+ESF!I20+FI!I20</f>
        <v>0</v>
      </c>
      <c r="J42" s="190">
        <f>LF!J20+FF!J20+PrF!J20+FSS!J20+PřF!J20+PdF!J20+FSpS!J20+ESF!J20+FI!J20</f>
        <v>0</v>
      </c>
      <c r="K42" s="190">
        <f>LF!K20+FF!K20+PrF!K20+FSS!K20+PřF!K20+PdF!K20+FSpS!K20+ESF!K20+FI!K20</f>
        <v>0</v>
      </c>
      <c r="L42" s="190">
        <f>LF!L20+FF!L20+PrF!L20+FSS!L20+PřF!L20+PdF!L20+FSpS!L20+ESF!L20+FI!L20</f>
        <v>0</v>
      </c>
    </row>
    <row r="43" spans="1:12" s="47" customFormat="1" ht="15" customHeight="1" x14ac:dyDescent="0.3">
      <c r="A43" s="246">
        <v>14</v>
      </c>
      <c r="B43" s="187" t="s">
        <v>31</v>
      </c>
      <c r="C43" s="188"/>
      <c r="D43" s="189">
        <f t="shared" si="5"/>
        <v>0</v>
      </c>
      <c r="E43" s="190">
        <f>LF!E21+FF!E21+PrF!E21+FSS!E21+PřF!E21+PdF!E21+FSpS!E21+ESF!E21+FI!E21</f>
        <v>0</v>
      </c>
      <c r="F43" s="190">
        <f>LF!F21+FF!F21+PrF!F21+FSS!F21+PřF!F21+PdF!F21+FSpS!F21+ESF!F21+FI!F21</f>
        <v>0</v>
      </c>
      <c r="G43" s="190">
        <f>LF!G21+FF!G21+PrF!G21+FSS!G21+PřF!G21+PdF!G21+FSpS!G21+ESF!G21+FI!G21</f>
        <v>0</v>
      </c>
      <c r="H43" s="202">
        <f>LF!H21+FF!H21+PrF!H21+FSS!H21+PřF!H21+PdF!H21+FSpS!H21+ESF!H21+FI!H21</f>
        <v>0</v>
      </c>
      <c r="I43" s="190">
        <f>LF!I21+FF!I21+PrF!I21+FSS!I21+PřF!I21+PdF!I21+FSpS!I21+ESF!I21+FI!I21</f>
        <v>0</v>
      </c>
      <c r="J43" s="190">
        <f>LF!J21+FF!J21+PrF!J21+FSS!J21+PřF!J21+PdF!J21+FSpS!J21+ESF!J21+FI!J21</f>
        <v>0</v>
      </c>
      <c r="K43" s="190">
        <f>LF!K21+FF!K21+PrF!K21+FSS!K21+PřF!K21+PdF!K21+FSpS!K21+ESF!K21+FI!K21</f>
        <v>0</v>
      </c>
      <c r="L43" s="190">
        <f>LF!L21+FF!L21+PrF!L21+FSS!L21+PřF!L21+PdF!L21+FSpS!L21+ESF!L21+FI!L21</f>
        <v>0</v>
      </c>
    </row>
    <row r="44" spans="1:12" s="98" customFormat="1" ht="10.5" x14ac:dyDescent="0.25">
      <c r="A44" s="97" t="s">
        <v>74</v>
      </c>
      <c r="B44" s="97" t="s">
        <v>32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s="98" customFormat="1" ht="10.5" x14ac:dyDescent="0.25">
      <c r="A45" s="97"/>
      <c r="B45" s="97" t="s">
        <v>36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s="98" customFormat="1" ht="10.5" x14ac:dyDescent="0.25">
      <c r="A46" s="97" t="s">
        <v>75</v>
      </c>
      <c r="B46" s="97" t="s">
        <v>81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s="100" customFormat="1" ht="12" x14ac:dyDescent="0.3">
      <c r="A47" s="99" t="s">
        <v>33</v>
      </c>
      <c r="B47" s="99"/>
      <c r="C47" s="99"/>
      <c r="E47" s="101"/>
    </row>
  </sheetData>
  <mergeCells count="5">
    <mergeCell ref="B4:C5"/>
    <mergeCell ref="D25:L25"/>
    <mergeCell ref="B26:C27"/>
    <mergeCell ref="E26:H26"/>
    <mergeCell ref="I26:L26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80" orientation="landscape" r:id="rId1"/>
  <headerFooter alignWithMargins="0">
    <oddHeader>&amp;L&amp;"Arial CE,kurzíva\&amp;11Osnova rozpočtu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46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4.453125" style="1" customWidth="1"/>
    <col min="4" max="4" width="9.08984375" style="1" customWidth="1"/>
    <col min="5" max="5" width="8.453125" style="1" customWidth="1"/>
    <col min="6" max="6" width="8.90625" style="2" customWidth="1"/>
    <col min="7" max="7" width="6.90625" style="2" customWidth="1"/>
    <col min="8" max="8" width="7.90625" style="2" customWidth="1"/>
    <col min="9" max="10" width="8.08984375" style="1" customWidth="1"/>
    <col min="11" max="11" width="7.90625" style="2" customWidth="1"/>
    <col min="12" max="12" width="8.36328125" style="2" customWidth="1"/>
    <col min="13" max="14" width="7.90625" style="2" customWidth="1"/>
    <col min="15" max="15" width="8.453125" style="1" customWidth="1"/>
    <col min="16" max="16" width="9.453125" style="4" customWidth="1"/>
    <col min="17" max="19" width="10.90625" style="4" customWidth="1"/>
    <col min="20" max="16384" width="8.90625" style="1"/>
  </cols>
  <sheetData>
    <row r="1" spans="1:19" x14ac:dyDescent="0.3">
      <c r="F1" s="1"/>
      <c r="P1" s="1"/>
    </row>
    <row r="2" spans="1:19" x14ac:dyDescent="0.3">
      <c r="O2" s="3" t="s">
        <v>9</v>
      </c>
    </row>
    <row r="3" spans="1:19" x14ac:dyDescent="0.3">
      <c r="A3" s="215"/>
      <c r="B3" s="216"/>
      <c r="C3" s="217"/>
      <c r="D3" s="217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65"/>
      <c r="S3" s="1"/>
    </row>
    <row r="4" spans="1:19" x14ac:dyDescent="0.3">
      <c r="A4" s="220"/>
      <c r="B4" s="290" t="s">
        <v>88</v>
      </c>
      <c r="C4" s="291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255"/>
      <c r="S4" s="1"/>
    </row>
    <row r="5" spans="1:19" x14ac:dyDescent="0.3">
      <c r="A5" s="220"/>
      <c r="B5" s="292"/>
      <c r="C5" s="291"/>
      <c r="D5" s="9" t="s">
        <v>86</v>
      </c>
      <c r="E5" s="9" t="s">
        <v>54</v>
      </c>
      <c r="F5" s="9" t="s">
        <v>6</v>
      </c>
      <c r="G5" s="9" t="s">
        <v>3</v>
      </c>
      <c r="H5" s="9" t="s">
        <v>55</v>
      </c>
      <c r="I5" s="9" t="s">
        <v>56</v>
      </c>
      <c r="J5" s="9" t="s">
        <v>44</v>
      </c>
      <c r="K5" s="9" t="s">
        <v>57</v>
      </c>
      <c r="L5" s="9" t="s">
        <v>58</v>
      </c>
      <c r="M5" s="9" t="s">
        <v>59</v>
      </c>
      <c r="N5" s="9" t="s">
        <v>4</v>
      </c>
      <c r="O5" s="256" t="s">
        <v>60</v>
      </c>
      <c r="S5" s="1"/>
    </row>
    <row r="6" spans="1:19" ht="15.5" x14ac:dyDescent="0.35">
      <c r="A6" s="31"/>
      <c r="B6" s="11" t="s">
        <v>14</v>
      </c>
      <c r="C6" s="12" t="s">
        <v>84</v>
      </c>
      <c r="D6" s="13">
        <v>71</v>
      </c>
      <c r="E6" s="13">
        <v>79</v>
      </c>
      <c r="F6" s="13">
        <v>81</v>
      </c>
      <c r="G6" s="13">
        <v>82</v>
      </c>
      <c r="H6" s="13">
        <v>83</v>
      </c>
      <c r="I6" s="13">
        <v>84</v>
      </c>
      <c r="J6" s="13">
        <v>87</v>
      </c>
      <c r="K6" s="13">
        <v>92</v>
      </c>
      <c r="L6" s="13">
        <v>96</v>
      </c>
      <c r="M6" s="13">
        <v>97</v>
      </c>
      <c r="N6" s="13">
        <v>99</v>
      </c>
      <c r="O6" s="257" t="s">
        <v>13</v>
      </c>
      <c r="S6" s="1"/>
    </row>
    <row r="7" spans="1:19" x14ac:dyDescent="0.3">
      <c r="A7" s="179"/>
      <c r="B7" s="179"/>
      <c r="C7" s="180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258"/>
      <c r="S7" s="1"/>
    </row>
    <row r="8" spans="1:19" x14ac:dyDescent="0.3">
      <c r="A8" s="225">
        <v>1</v>
      </c>
      <c r="B8" s="181" t="s">
        <v>21</v>
      </c>
      <c r="C8" s="182"/>
      <c r="D8" s="183">
        <f t="shared" ref="D8:N8" si="0">D9+SUM(D15:D21)</f>
        <v>297709</v>
      </c>
      <c r="E8" s="184">
        <f t="shared" si="0"/>
        <v>0</v>
      </c>
      <c r="F8" s="184">
        <f t="shared" si="0"/>
        <v>16812</v>
      </c>
      <c r="G8" s="184">
        <f t="shared" si="0"/>
        <v>963</v>
      </c>
      <c r="H8" s="184">
        <f t="shared" si="0"/>
        <v>0</v>
      </c>
      <c r="I8" s="184">
        <f t="shared" si="0"/>
        <v>100</v>
      </c>
      <c r="J8" s="184">
        <f t="shared" si="0"/>
        <v>500</v>
      </c>
      <c r="K8" s="184">
        <f t="shared" si="0"/>
        <v>70563</v>
      </c>
      <c r="L8" s="184">
        <f t="shared" si="0"/>
        <v>0</v>
      </c>
      <c r="M8" s="184">
        <f t="shared" si="0"/>
        <v>150</v>
      </c>
      <c r="N8" s="184">
        <f t="shared" si="0"/>
        <v>441795</v>
      </c>
      <c r="O8" s="259">
        <f t="shared" ref="O8:O21" si="1">SUM(D8:N8)</f>
        <v>828592</v>
      </c>
      <c r="S8" s="1"/>
    </row>
    <row r="9" spans="1:19" x14ac:dyDescent="0.3">
      <c r="A9" s="178">
        <v>2</v>
      </c>
      <c r="B9" s="17" t="s">
        <v>22</v>
      </c>
      <c r="C9" s="18"/>
      <c r="D9" s="185">
        <f t="shared" ref="D9:N9" si="2">SUM(D10:D14)</f>
        <v>289489</v>
      </c>
      <c r="E9" s="186">
        <f t="shared" si="2"/>
        <v>0</v>
      </c>
      <c r="F9" s="186">
        <f t="shared" si="2"/>
        <v>0</v>
      </c>
      <c r="G9" s="186">
        <f t="shared" si="2"/>
        <v>500</v>
      </c>
      <c r="H9" s="186">
        <f t="shared" si="2"/>
        <v>0</v>
      </c>
      <c r="I9" s="186">
        <f t="shared" si="2"/>
        <v>100</v>
      </c>
      <c r="J9" s="186">
        <f t="shared" si="2"/>
        <v>0</v>
      </c>
      <c r="K9" s="186">
        <f t="shared" si="2"/>
        <v>33819</v>
      </c>
      <c r="L9" s="186">
        <f t="shared" si="2"/>
        <v>0</v>
      </c>
      <c r="M9" s="186">
        <f t="shared" si="2"/>
        <v>0</v>
      </c>
      <c r="N9" s="186">
        <f t="shared" si="2"/>
        <v>277050.26114668034</v>
      </c>
      <c r="O9" s="260">
        <f t="shared" si="1"/>
        <v>600958.26114668034</v>
      </c>
      <c r="S9" s="1"/>
    </row>
    <row r="10" spans="1:19" x14ac:dyDescent="0.3">
      <c r="A10" s="228">
        <v>3</v>
      </c>
      <c r="B10" s="19"/>
      <c r="C10" s="59" t="s">
        <v>23</v>
      </c>
      <c r="D10" s="22">
        <f>'Ceitec '!D10</f>
        <v>0</v>
      </c>
      <c r="E10" s="22">
        <f>'Ceitec CŘS'!D10</f>
        <v>0</v>
      </c>
      <c r="F10" s="22">
        <f>SKM!D10</f>
        <v>0</v>
      </c>
      <c r="G10" s="22">
        <f>SUKB!D10</f>
        <v>0</v>
      </c>
      <c r="H10" s="22">
        <f>UCT!D10</f>
        <v>0</v>
      </c>
      <c r="I10" s="22">
        <f>SPSSN!D10</f>
        <v>0</v>
      </c>
      <c r="J10" s="22">
        <f>CTT!D10</f>
        <v>0</v>
      </c>
      <c r="K10" s="22">
        <f>ÚVT!D10</f>
        <v>1080</v>
      </c>
      <c r="L10" s="22">
        <f>CJV!D10</f>
        <v>0</v>
      </c>
      <c r="M10" s="22">
        <f>CZS!D10</f>
        <v>0</v>
      </c>
      <c r="N10" s="22">
        <f>RMU!D10</f>
        <v>500</v>
      </c>
      <c r="O10" s="261">
        <f t="shared" si="1"/>
        <v>1580</v>
      </c>
      <c r="S10" s="1"/>
    </row>
    <row r="11" spans="1:19" x14ac:dyDescent="0.3">
      <c r="A11" s="228">
        <v>4</v>
      </c>
      <c r="B11" s="19"/>
      <c r="C11" s="20" t="s">
        <v>24</v>
      </c>
      <c r="D11" s="21">
        <f>'Ceitec '!D11</f>
        <v>0</v>
      </c>
      <c r="E11" s="22">
        <f>'Ceitec CŘS'!D11</f>
        <v>0</v>
      </c>
      <c r="F11" s="22">
        <f>SKM!D11</f>
        <v>0</v>
      </c>
      <c r="G11" s="22">
        <f>SUKB!D11</f>
        <v>500</v>
      </c>
      <c r="H11" s="22">
        <f>UCT!D11</f>
        <v>0</v>
      </c>
      <c r="I11" s="22">
        <f>SPSSN!D11</f>
        <v>0</v>
      </c>
      <c r="J11" s="22">
        <f>CTT!D11</f>
        <v>0</v>
      </c>
      <c r="K11" s="22">
        <f>ÚVT!D11</f>
        <v>0</v>
      </c>
      <c r="L11" s="22">
        <f>CJV!D11</f>
        <v>0</v>
      </c>
      <c r="M11" s="22">
        <f>CZS!D11</f>
        <v>0</v>
      </c>
      <c r="N11" s="22">
        <f>RMU!D11</f>
        <v>267900</v>
      </c>
      <c r="O11" s="261">
        <f t="shared" si="1"/>
        <v>268400</v>
      </c>
      <c r="S11" s="1"/>
    </row>
    <row r="12" spans="1:19" x14ac:dyDescent="0.3">
      <c r="A12" s="228">
        <v>5</v>
      </c>
      <c r="B12" s="19"/>
      <c r="C12" s="20" t="s">
        <v>25</v>
      </c>
      <c r="D12" s="21">
        <f>'Ceitec '!D12</f>
        <v>35003</v>
      </c>
      <c r="E12" s="22">
        <f>'Ceitec CŘS'!D12</f>
        <v>0</v>
      </c>
      <c r="F12" s="22">
        <f>SKM!D12</f>
        <v>0</v>
      </c>
      <c r="G12" s="22">
        <f>SUKB!D12</f>
        <v>0</v>
      </c>
      <c r="H12" s="22">
        <f>UCT!D12</f>
        <v>0</v>
      </c>
      <c r="I12" s="22">
        <f>SPSSN!D12</f>
        <v>0</v>
      </c>
      <c r="J12" s="22">
        <f>CTT!D12</f>
        <v>0</v>
      </c>
      <c r="K12" s="22">
        <f>ÚVT!D12</f>
        <v>0</v>
      </c>
      <c r="L12" s="22">
        <f>CJV!D12</f>
        <v>0</v>
      </c>
      <c r="M12" s="22">
        <f>CZS!D12</f>
        <v>0</v>
      </c>
      <c r="N12" s="22">
        <f>RMU!D12</f>
        <v>8650.2611466803392</v>
      </c>
      <c r="O12" s="261">
        <f t="shared" si="1"/>
        <v>43653.261146680336</v>
      </c>
      <c r="S12" s="1"/>
    </row>
    <row r="13" spans="1:19" x14ac:dyDescent="0.3">
      <c r="A13" s="228">
        <v>6</v>
      </c>
      <c r="B13" s="19"/>
      <c r="C13" s="20" t="s">
        <v>77</v>
      </c>
      <c r="D13" s="21">
        <f>'Ceitec '!D13</f>
        <v>254486</v>
      </c>
      <c r="E13" s="22">
        <f>'Ceitec CŘS'!D13</f>
        <v>0</v>
      </c>
      <c r="F13" s="22">
        <f>SKM!D13</f>
        <v>0</v>
      </c>
      <c r="G13" s="22">
        <f>SUKB!D13</f>
        <v>0</v>
      </c>
      <c r="H13" s="22">
        <f>UCT!D13</f>
        <v>0</v>
      </c>
      <c r="I13" s="22">
        <f>SPSSN!D13</f>
        <v>100</v>
      </c>
      <c r="J13" s="22">
        <f>CTT!D13</f>
        <v>0</v>
      </c>
      <c r="K13" s="22">
        <f>ÚVT!D13</f>
        <v>32739</v>
      </c>
      <c r="L13" s="22">
        <f>CJV!D13</f>
        <v>0</v>
      </c>
      <c r="M13" s="22">
        <f>CZS!D13</f>
        <v>0</v>
      </c>
      <c r="N13" s="22">
        <f>RMU!D13</f>
        <v>0</v>
      </c>
      <c r="O13" s="261">
        <f t="shared" si="1"/>
        <v>287325</v>
      </c>
      <c r="S13" s="1"/>
    </row>
    <row r="14" spans="1:19" x14ac:dyDescent="0.3">
      <c r="A14" s="230">
        <v>7</v>
      </c>
      <c r="B14" s="23"/>
      <c r="C14" s="24" t="s">
        <v>26</v>
      </c>
      <c r="D14" s="25">
        <f>'Ceitec '!D14</f>
        <v>0</v>
      </c>
      <c r="E14" s="26">
        <f>'Ceitec CŘS'!D14</f>
        <v>0</v>
      </c>
      <c r="F14" s="26">
        <f>SKM!D14</f>
        <v>0</v>
      </c>
      <c r="G14" s="26">
        <f>SUKB!D14</f>
        <v>0</v>
      </c>
      <c r="H14" s="26">
        <f>UCT!D14</f>
        <v>0</v>
      </c>
      <c r="I14" s="26">
        <f>SPSSN!D14</f>
        <v>0</v>
      </c>
      <c r="J14" s="26">
        <f>CTT!D14</f>
        <v>0</v>
      </c>
      <c r="K14" s="26">
        <f>ÚVT!D14</f>
        <v>0</v>
      </c>
      <c r="L14" s="26">
        <f>CJV!D14</f>
        <v>0</v>
      </c>
      <c r="M14" s="26">
        <f>CZS!D14</f>
        <v>0</v>
      </c>
      <c r="N14" s="26">
        <f>RMU!D14</f>
        <v>0</v>
      </c>
      <c r="O14" s="262">
        <f t="shared" si="1"/>
        <v>0</v>
      </c>
      <c r="S14" s="1"/>
    </row>
    <row r="15" spans="1:19" x14ac:dyDescent="0.3">
      <c r="A15" s="232">
        <v>8</v>
      </c>
      <c r="B15" s="187" t="s">
        <v>27</v>
      </c>
      <c r="C15" s="188"/>
      <c r="D15" s="189">
        <f>'Ceitec '!D15</f>
        <v>0</v>
      </c>
      <c r="E15" s="190">
        <f>'Ceitec CŘS'!D15</f>
        <v>0</v>
      </c>
      <c r="F15" s="190">
        <f>SKM!D15</f>
        <v>0</v>
      </c>
      <c r="G15" s="190">
        <f>SUKB!D15</f>
        <v>0</v>
      </c>
      <c r="H15" s="190">
        <f>UCT!D15</f>
        <v>0</v>
      </c>
      <c r="I15" s="190">
        <f>SPSSN!D15</f>
        <v>0</v>
      </c>
      <c r="J15" s="190">
        <f>CTT!D15</f>
        <v>0</v>
      </c>
      <c r="K15" s="190">
        <f>ÚVT!D15</f>
        <v>0</v>
      </c>
      <c r="L15" s="190">
        <f>CJV!D15</f>
        <v>0</v>
      </c>
      <c r="M15" s="190">
        <f>CZS!D15</f>
        <v>0</v>
      </c>
      <c r="N15" s="190">
        <f>RMU!D15</f>
        <v>13824.071868243733</v>
      </c>
      <c r="O15" s="263">
        <f t="shared" si="1"/>
        <v>13824.071868243733</v>
      </c>
      <c r="S15" s="1"/>
    </row>
    <row r="16" spans="1:19" x14ac:dyDescent="0.3">
      <c r="A16" s="232">
        <v>9</v>
      </c>
      <c r="B16" s="187" t="s">
        <v>28</v>
      </c>
      <c r="C16" s="188"/>
      <c r="D16" s="251">
        <f>'Ceitec '!D16</f>
        <v>0</v>
      </c>
      <c r="E16" s="252">
        <f>'Ceitec CŘS'!D16</f>
        <v>0</v>
      </c>
      <c r="F16" s="252">
        <f>SKM!D16</f>
        <v>0</v>
      </c>
      <c r="G16" s="252">
        <f>SUKB!D16</f>
        <v>0</v>
      </c>
      <c r="H16" s="252">
        <f>UCT!D16</f>
        <v>0</v>
      </c>
      <c r="I16" s="252">
        <f>SPSSN!D16</f>
        <v>0</v>
      </c>
      <c r="J16" s="252">
        <f>CTT!D16</f>
        <v>0</v>
      </c>
      <c r="K16" s="252">
        <f>ÚVT!D16</f>
        <v>0</v>
      </c>
      <c r="L16" s="252">
        <f>CJV!D16</f>
        <v>0</v>
      </c>
      <c r="M16" s="252">
        <f>CZS!D16</f>
        <v>0</v>
      </c>
      <c r="N16" s="252">
        <f>RMU!D16</f>
        <v>0</v>
      </c>
      <c r="O16" s="264">
        <f t="shared" si="1"/>
        <v>0</v>
      </c>
      <c r="S16" s="1"/>
    </row>
    <row r="17" spans="1:19" x14ac:dyDescent="0.3">
      <c r="A17" s="232">
        <v>10</v>
      </c>
      <c r="B17" s="17" t="s">
        <v>29</v>
      </c>
      <c r="C17" s="18"/>
      <c r="D17" s="251">
        <f>'Ceitec '!D17</f>
        <v>0</v>
      </c>
      <c r="E17" s="252">
        <f>'Ceitec CŘS'!D17</f>
        <v>0</v>
      </c>
      <c r="F17" s="252">
        <f>SKM!D17</f>
        <v>0</v>
      </c>
      <c r="G17" s="252">
        <f>SUKB!D17</f>
        <v>0</v>
      </c>
      <c r="H17" s="252">
        <f>UCT!D17</f>
        <v>0</v>
      </c>
      <c r="I17" s="252">
        <f>SPSSN!D17</f>
        <v>0</v>
      </c>
      <c r="J17" s="252">
        <f>CTT!D17</f>
        <v>0</v>
      </c>
      <c r="K17" s="252">
        <f>ÚVT!D17</f>
        <v>0</v>
      </c>
      <c r="L17" s="252">
        <f>CJV!D17</f>
        <v>0</v>
      </c>
      <c r="M17" s="252">
        <f>CZS!D17</f>
        <v>0</v>
      </c>
      <c r="N17" s="252">
        <f>RMU!D17</f>
        <v>0</v>
      </c>
      <c r="O17" s="264">
        <f t="shared" si="1"/>
        <v>0</v>
      </c>
      <c r="S17" s="1"/>
    </row>
    <row r="18" spans="1:19" x14ac:dyDescent="0.3">
      <c r="A18" s="232">
        <v>11</v>
      </c>
      <c r="B18" s="187" t="s">
        <v>78</v>
      </c>
      <c r="C18" s="188"/>
      <c r="D18" s="251">
        <f>'Ceitec '!D18</f>
        <v>8220</v>
      </c>
      <c r="E18" s="252">
        <f>'Ceitec CŘS'!D18</f>
        <v>0</v>
      </c>
      <c r="F18" s="252">
        <f>SKM!D18</f>
        <v>16812</v>
      </c>
      <c r="G18" s="252">
        <f>SUKB!D18</f>
        <v>0</v>
      </c>
      <c r="H18" s="252">
        <f>UCT!D18</f>
        <v>0</v>
      </c>
      <c r="I18" s="252">
        <f>SPSSN!D18</f>
        <v>0</v>
      </c>
      <c r="J18" s="252">
        <f>CTT!D18</f>
        <v>0</v>
      </c>
      <c r="K18" s="252">
        <f>ÚVT!D18</f>
        <v>7000</v>
      </c>
      <c r="L18" s="252">
        <f>CJV!D18</f>
        <v>0</v>
      </c>
      <c r="M18" s="252">
        <f>CZS!D18</f>
        <v>150</v>
      </c>
      <c r="N18" s="252">
        <f>RMU!D18</f>
        <v>700</v>
      </c>
      <c r="O18" s="264">
        <f t="shared" si="1"/>
        <v>32882</v>
      </c>
      <c r="S18" s="1"/>
    </row>
    <row r="19" spans="1:19" x14ac:dyDescent="0.3">
      <c r="A19" s="232">
        <v>12</v>
      </c>
      <c r="B19" s="187" t="s">
        <v>80</v>
      </c>
      <c r="C19" s="188"/>
      <c r="D19" s="251">
        <f>'Ceitec '!D19</f>
        <v>0</v>
      </c>
      <c r="E19" s="252">
        <f>'Ceitec CŘS'!D19</f>
        <v>0</v>
      </c>
      <c r="F19" s="252">
        <f>SKM!D19</f>
        <v>0</v>
      </c>
      <c r="G19" s="252">
        <f>SUKB!D19</f>
        <v>463</v>
      </c>
      <c r="H19" s="252">
        <f>UCT!D19</f>
        <v>0</v>
      </c>
      <c r="I19" s="252">
        <f>SPSSN!D19</f>
        <v>0</v>
      </c>
      <c r="J19" s="252">
        <f>CTT!D19</f>
        <v>500</v>
      </c>
      <c r="K19" s="252">
        <f>ÚVT!D19</f>
        <v>29744</v>
      </c>
      <c r="L19" s="252">
        <f>CJV!D19</f>
        <v>0</v>
      </c>
      <c r="M19" s="252">
        <f>CZS!D19</f>
        <v>0</v>
      </c>
      <c r="N19" s="252">
        <f>RMU!D19</f>
        <v>150220.66698507592</v>
      </c>
      <c r="O19" s="264">
        <f t="shared" si="1"/>
        <v>180927.66698507592</v>
      </c>
      <c r="S19" s="1"/>
    </row>
    <row r="20" spans="1:19" x14ac:dyDescent="0.3">
      <c r="A20" s="232">
        <v>13</v>
      </c>
      <c r="B20" s="187" t="s">
        <v>30</v>
      </c>
      <c r="C20" s="188"/>
      <c r="D20" s="251">
        <f>'Ceitec '!D20</f>
        <v>0</v>
      </c>
      <c r="E20" s="252">
        <f>'Ceitec CŘS'!D20</f>
        <v>0</v>
      </c>
      <c r="F20" s="252">
        <f>SKM!D20</f>
        <v>0</v>
      </c>
      <c r="G20" s="252">
        <f>SUKB!D20</f>
        <v>0</v>
      </c>
      <c r="H20" s="252">
        <f>UCT!D20</f>
        <v>0</v>
      </c>
      <c r="I20" s="252">
        <f>SPSSN!D20</f>
        <v>0</v>
      </c>
      <c r="J20" s="252">
        <f>CTT!D20</f>
        <v>0</v>
      </c>
      <c r="K20" s="252">
        <f>ÚVT!D20</f>
        <v>0</v>
      </c>
      <c r="L20" s="252">
        <f>CJV!D20</f>
        <v>0</v>
      </c>
      <c r="M20" s="252">
        <f>CZS!D20</f>
        <v>0</v>
      </c>
      <c r="N20" s="252">
        <f>RMU!D20</f>
        <v>0</v>
      </c>
      <c r="O20" s="264">
        <f t="shared" si="1"/>
        <v>0</v>
      </c>
      <c r="S20" s="1"/>
    </row>
    <row r="21" spans="1:19" x14ac:dyDescent="0.3">
      <c r="A21" s="232">
        <v>14</v>
      </c>
      <c r="B21" s="253" t="s">
        <v>31</v>
      </c>
      <c r="C21" s="254"/>
      <c r="D21" s="251">
        <f>'Ceitec '!D21</f>
        <v>0</v>
      </c>
      <c r="E21" s="252">
        <f>'Ceitec CŘS'!D21</f>
        <v>0</v>
      </c>
      <c r="F21" s="252">
        <f>SKM!D21</f>
        <v>0</v>
      </c>
      <c r="G21" s="252">
        <f>SUKB!D21</f>
        <v>0</v>
      </c>
      <c r="H21" s="252">
        <f>UCT!D21</f>
        <v>0</v>
      </c>
      <c r="I21" s="252">
        <f>SPSSN!D21</f>
        <v>0</v>
      </c>
      <c r="J21" s="252">
        <f>CTT!D21</f>
        <v>0</v>
      </c>
      <c r="K21" s="252">
        <f>ÚVT!D21</f>
        <v>0</v>
      </c>
      <c r="L21" s="252">
        <f>CJV!D21</f>
        <v>0</v>
      </c>
      <c r="M21" s="252">
        <f>CZS!D21</f>
        <v>0</v>
      </c>
      <c r="N21" s="252">
        <f>RMU!D21</f>
        <v>0</v>
      </c>
      <c r="O21" s="264">
        <f t="shared" si="1"/>
        <v>0</v>
      </c>
      <c r="S21" s="1"/>
    </row>
    <row r="23" spans="1:19" x14ac:dyDescent="0.3">
      <c r="H23" s="3"/>
      <c r="I23" s="2"/>
      <c r="J23" s="2"/>
      <c r="L23" s="3" t="s">
        <v>9</v>
      </c>
    </row>
    <row r="24" spans="1:19" s="29" customFormat="1" ht="15" customHeight="1" x14ac:dyDescent="0.35">
      <c r="A24" s="215"/>
      <c r="B24" s="215"/>
      <c r="C24" s="235"/>
      <c r="D24" s="293" t="s">
        <v>10</v>
      </c>
      <c r="E24" s="294"/>
      <c r="F24" s="294"/>
      <c r="G24" s="294"/>
      <c r="H24" s="294"/>
      <c r="I24" s="294"/>
      <c r="J24" s="294"/>
      <c r="K24" s="294"/>
      <c r="L24" s="295"/>
    </row>
    <row r="25" spans="1:19" s="29" customFormat="1" ht="16.5" customHeight="1" x14ac:dyDescent="0.3">
      <c r="A25" s="220"/>
      <c r="B25" s="290" t="s">
        <v>88</v>
      </c>
      <c r="C25" s="291"/>
      <c r="D25" s="203"/>
      <c r="E25" s="299" t="s">
        <v>35</v>
      </c>
      <c r="F25" s="300"/>
      <c r="G25" s="300"/>
      <c r="H25" s="301"/>
      <c r="I25" s="302" t="s">
        <v>34</v>
      </c>
      <c r="J25" s="303"/>
      <c r="K25" s="303"/>
      <c r="L25" s="304"/>
    </row>
    <row r="26" spans="1:19" s="29" customFormat="1" ht="18.75" customHeight="1" x14ac:dyDescent="0.3">
      <c r="A26" s="220"/>
      <c r="B26" s="292"/>
      <c r="C26" s="291"/>
      <c r="D26" s="203" t="s">
        <v>11</v>
      </c>
      <c r="E26" s="102"/>
      <c r="F26" s="266" t="s">
        <v>12</v>
      </c>
      <c r="G26" s="102"/>
      <c r="H26" s="267" t="s">
        <v>13</v>
      </c>
      <c r="I26" s="102"/>
      <c r="J26" s="266" t="s">
        <v>12</v>
      </c>
      <c r="K26" s="103"/>
      <c r="L26" s="268" t="s">
        <v>13</v>
      </c>
    </row>
    <row r="27" spans="1:19" s="33" customFormat="1" ht="15.5" x14ac:dyDescent="0.35">
      <c r="A27" s="31"/>
      <c r="B27" s="31" t="s">
        <v>14</v>
      </c>
      <c r="C27" s="12" t="s">
        <v>84</v>
      </c>
      <c r="D27" s="204" t="s">
        <v>15</v>
      </c>
      <c r="E27" s="104" t="s">
        <v>16</v>
      </c>
      <c r="F27" s="105" t="s">
        <v>17</v>
      </c>
      <c r="G27" s="104" t="s">
        <v>18</v>
      </c>
      <c r="H27" s="106" t="s">
        <v>19</v>
      </c>
      <c r="I27" s="104" t="s">
        <v>16</v>
      </c>
      <c r="J27" s="105" t="s">
        <v>17</v>
      </c>
      <c r="K27" s="107" t="s">
        <v>18</v>
      </c>
      <c r="L27" s="269" t="s">
        <v>20</v>
      </c>
    </row>
    <row r="28" spans="1:19" s="39" customFormat="1" ht="12" x14ac:dyDescent="0.3">
      <c r="A28" s="195"/>
      <c r="B28" s="193"/>
      <c r="C28" s="180"/>
      <c r="D28" s="205">
        <v>1</v>
      </c>
      <c r="E28" s="193">
        <v>2</v>
      </c>
      <c r="F28" s="194">
        <v>3</v>
      </c>
      <c r="G28" s="193">
        <v>4</v>
      </c>
      <c r="H28" s="270">
        <v>5</v>
      </c>
      <c r="I28" s="193">
        <v>6</v>
      </c>
      <c r="J28" s="194">
        <v>7</v>
      </c>
      <c r="K28" s="180">
        <v>8</v>
      </c>
      <c r="L28" s="195">
        <v>9</v>
      </c>
    </row>
    <row r="29" spans="1:19" s="47" customFormat="1" ht="15" customHeight="1" x14ac:dyDescent="0.3">
      <c r="A29" s="236">
        <v>1</v>
      </c>
      <c r="B29" s="196" t="s">
        <v>21</v>
      </c>
      <c r="C29" s="206"/>
      <c r="D29" s="199">
        <f t="shared" ref="D29:L29" si="3">SUM(D36:D42)+D30</f>
        <v>828592</v>
      </c>
      <c r="E29" s="197">
        <f t="shared" si="3"/>
        <v>51438</v>
      </c>
      <c r="F29" s="198">
        <f t="shared" si="3"/>
        <v>395115</v>
      </c>
      <c r="G29" s="271">
        <f t="shared" si="3"/>
        <v>42529</v>
      </c>
      <c r="H29" s="272">
        <f t="shared" si="3"/>
        <v>489082</v>
      </c>
      <c r="I29" s="197">
        <f t="shared" si="3"/>
        <v>189620</v>
      </c>
      <c r="J29" s="198">
        <f t="shared" si="3"/>
        <v>149890</v>
      </c>
      <c r="K29" s="199">
        <f t="shared" si="3"/>
        <v>0</v>
      </c>
      <c r="L29" s="200">
        <f t="shared" si="3"/>
        <v>339510</v>
      </c>
    </row>
    <row r="30" spans="1:19" s="47" customFormat="1" ht="15" customHeight="1" x14ac:dyDescent="0.3">
      <c r="A30" s="237">
        <v>2</v>
      </c>
      <c r="B30" s="49" t="s">
        <v>22</v>
      </c>
      <c r="C30" s="18"/>
      <c r="D30" s="207">
        <f t="shared" ref="D30:D42" si="4">H30+L30</f>
        <v>600958.26114668034</v>
      </c>
      <c r="E30" s="52">
        <f>SUM(E31:E35)</f>
        <v>12930.261146680339</v>
      </c>
      <c r="F30" s="53">
        <f>SUM(F31:F35)</f>
        <v>317069</v>
      </c>
      <c r="G30" s="54">
        <f>SUM(G31:G35)</f>
        <v>3059</v>
      </c>
      <c r="H30" s="273">
        <f t="shared" ref="H30:H42" si="5">SUM(E30:G30)</f>
        <v>333058.26114668034</v>
      </c>
      <c r="I30" s="52">
        <f>SUM(I31:I35)</f>
        <v>136000</v>
      </c>
      <c r="J30" s="53">
        <f>SUM(J31:J35)</f>
        <v>131900</v>
      </c>
      <c r="K30" s="55">
        <f>SUM(K31:K35)</f>
        <v>0</v>
      </c>
      <c r="L30" s="238">
        <f t="shared" ref="L30:L42" si="6">SUM(I30:K30)</f>
        <v>267900</v>
      </c>
    </row>
    <row r="31" spans="1:19" s="67" customFormat="1" ht="15" customHeight="1" x14ac:dyDescent="0.35">
      <c r="A31" s="239">
        <v>3</v>
      </c>
      <c r="B31" s="58"/>
      <c r="C31" s="20" t="s">
        <v>23</v>
      </c>
      <c r="D31" s="208">
        <f t="shared" si="4"/>
        <v>1580</v>
      </c>
      <c r="E31" s="60">
        <f>'Ceitec '!E10+'Ceitec CŘS'!E10+SKM!E10+SUKB!E10+UCT!E10+SPSSN!E10+CTT!E10+ÚVT!E10+CJV!E10+CZS!E10+RMU!E10</f>
        <v>0</v>
      </c>
      <c r="F31" s="61">
        <f>'Ceitec '!F10+'Ceitec CŘS'!F10+SKM!F10+SUKB!F10+UCT!F10+SPSSN!F10+CTT!F10+ÚVT!F10+CJV!F10+CZS!F10+RMU!F10</f>
        <v>0</v>
      </c>
      <c r="G31" s="61">
        <f>'Ceitec '!G10+'Ceitec CŘS'!G10+SKM!G10+SUKB!G10+UCT!G10+SPSSN!G10+CTT!G10+ÚVT!G10+CJV!G10+CZS!G10+RMU!G10</f>
        <v>1580</v>
      </c>
      <c r="H31" s="62">
        <f t="shared" si="5"/>
        <v>1580</v>
      </c>
      <c r="I31" s="63">
        <f>'Ceitec '!I10+'Ceitec CŘS'!I10+SKM!I10+SUKB!I10+UCT!I10+SPSSN!I10+CTT!I10+ÚVT!I10+CJV!I10+CZS!I10+RMU!I10</f>
        <v>0</v>
      </c>
      <c r="J31" s="64">
        <f>'Ceitec '!J10+'Ceitec CŘS'!J10+SKM!J10+SUKB!J10+UCT!J10+SPSSN!J10+CTT!J10+ÚVT!J10+CJV!J10+CZS!J10+RMU!J10</f>
        <v>0</v>
      </c>
      <c r="K31" s="65">
        <f>'Ceitec '!K10+'Ceitec CŘS'!K10+SKM!K10+SUKB!K10+UCT!K10+SPSSN!K10+CTT!K10+ÚVT!K10+CJV!K10+CZS!K10+RMU!K10</f>
        <v>0</v>
      </c>
      <c r="L31" s="131">
        <f t="shared" si="6"/>
        <v>0</v>
      </c>
    </row>
    <row r="32" spans="1:19" s="67" customFormat="1" ht="15" customHeight="1" x14ac:dyDescent="0.35">
      <c r="A32" s="239">
        <v>4</v>
      </c>
      <c r="B32" s="58"/>
      <c r="C32" s="20" t="s">
        <v>24</v>
      </c>
      <c r="D32" s="208">
        <f t="shared" si="4"/>
        <v>268400</v>
      </c>
      <c r="E32" s="60">
        <f>'Ceitec '!E11+'Ceitec CŘS'!E11+SKM!E11+SUKB!E11+UCT!E11+SPSSN!E11+CTT!E11+ÚVT!E11+CJV!E11+CZS!E11+RMU!E11</f>
        <v>0</v>
      </c>
      <c r="F32" s="61">
        <f>'Ceitec '!F11+'Ceitec CŘS'!F11+SKM!F11+SUKB!F11+UCT!F11+SPSSN!F11+CTT!F11+ÚVT!F11+CJV!F11+CZS!F11+RMU!F11</f>
        <v>500</v>
      </c>
      <c r="G32" s="61">
        <f>'Ceitec '!G11+'Ceitec CŘS'!G11+SKM!G11+SUKB!G11+UCT!G11+SPSSN!G11+CTT!G11+ÚVT!G11+CJV!G11+CZS!G11+RMU!G11</f>
        <v>0</v>
      </c>
      <c r="H32" s="62">
        <f t="shared" si="5"/>
        <v>500</v>
      </c>
      <c r="I32" s="63">
        <f>'Ceitec '!I11+'Ceitec CŘS'!I11+SKM!I11+SUKB!I11+UCT!I11+SPSSN!I11+CTT!I11+ÚVT!I11+CJV!I11+CZS!I11+RMU!I11</f>
        <v>136000</v>
      </c>
      <c r="J32" s="64">
        <f>'Ceitec '!J11+'Ceitec CŘS'!J11+SKM!J11+SUKB!J11+UCT!J11+SPSSN!J11+CTT!J11+ÚVT!J11+CJV!J11+CZS!J11+RMU!J11</f>
        <v>131900</v>
      </c>
      <c r="K32" s="65">
        <f>'Ceitec '!K11+'Ceitec CŘS'!K11+SKM!K11+SUKB!K11+UCT!K11+SPSSN!K11+CTT!K11+ÚVT!K11+CJV!K11+CZS!K11+RMU!K11</f>
        <v>0</v>
      </c>
      <c r="L32" s="131">
        <f t="shared" si="6"/>
        <v>267900</v>
      </c>
    </row>
    <row r="33" spans="1:16" s="67" customFormat="1" ht="15" customHeight="1" x14ac:dyDescent="0.35">
      <c r="A33" s="239">
        <v>5</v>
      </c>
      <c r="B33" s="58"/>
      <c r="C33" s="20" t="s">
        <v>25</v>
      </c>
      <c r="D33" s="208">
        <f t="shared" si="4"/>
        <v>43653.261146680336</v>
      </c>
      <c r="E33" s="60">
        <f>'Ceitec '!E12+'Ceitec CŘS'!E12+SKM!E12+SUKB!E12+UCT!E12+SPSSN!E12+CTT!E12+ÚVT!E12+CJV!E12+CZS!E12+RMU!E12</f>
        <v>12807.261146680339</v>
      </c>
      <c r="F33" s="61">
        <f>'Ceitec '!F12+'Ceitec CŘS'!F12+SKM!F12+SUKB!F12+UCT!F12+SPSSN!F12+CTT!F12+ÚVT!F12+CJV!F12+CZS!F12+RMU!F12</f>
        <v>29367</v>
      </c>
      <c r="G33" s="61">
        <f>'Ceitec '!G12+'Ceitec CŘS'!G12+SKM!G12+SUKB!G12+UCT!G12+SPSSN!G12+CTT!G12+ÚVT!G12+CJV!G12+CZS!G12+RMU!G12</f>
        <v>1479</v>
      </c>
      <c r="H33" s="62">
        <f t="shared" si="5"/>
        <v>43653.261146680336</v>
      </c>
      <c r="I33" s="68">
        <f>'Ceitec '!I12+'Ceitec CŘS'!I12+SKM!I12+SUKB!I12+UCT!I12+SPSSN!I12+CTT!I12+ÚVT!I12+CJV!I12+CZS!I12+RMU!I12</f>
        <v>0</v>
      </c>
      <c r="J33" s="69">
        <f>'Ceitec '!J12+'Ceitec CŘS'!J12+SKM!J12+SUKB!J12+UCT!J12+SPSSN!J12+CTT!J12+ÚVT!J12+CJV!J12+CZS!J12+RMU!J12</f>
        <v>0</v>
      </c>
      <c r="K33" s="70">
        <f>'Ceitec '!K12+'Ceitec CŘS'!K12+SKM!K12+SUKB!K12+UCT!K12+SPSSN!K12+CTT!K12+ÚVT!K12+CJV!K12+CZS!K12+RMU!K12</f>
        <v>0</v>
      </c>
      <c r="L33" s="240">
        <f t="shared" si="6"/>
        <v>0</v>
      </c>
    </row>
    <row r="34" spans="1:16" s="67" customFormat="1" ht="15" customHeight="1" x14ac:dyDescent="0.35">
      <c r="A34" s="239">
        <v>6</v>
      </c>
      <c r="B34" s="58"/>
      <c r="C34" s="20" t="s">
        <v>77</v>
      </c>
      <c r="D34" s="208">
        <f t="shared" si="4"/>
        <v>287325</v>
      </c>
      <c r="E34" s="60">
        <f>'Ceitec '!E13+'Ceitec CŘS'!E13+SKM!E13+SUKB!E13+UCT!E13+SPSSN!E13+CTT!E13+ÚVT!E13+CJV!E13+CZS!E13+RMU!E13</f>
        <v>123</v>
      </c>
      <c r="F34" s="61">
        <f>'Ceitec '!F13+'Ceitec CŘS'!F13+SKM!F13+SUKB!F13+UCT!F13+SPSSN!F13+CTT!F13+ÚVT!F13+CJV!F13+CZS!F13+RMU!F13</f>
        <v>287202</v>
      </c>
      <c r="G34" s="61">
        <f>'Ceitec '!G13+'Ceitec CŘS'!G13+SKM!G13+SUKB!G13+UCT!G13+SPSSN!G13+CTT!G13+ÚVT!G13+CJV!G13+CZS!G13+RMU!G13</f>
        <v>0</v>
      </c>
      <c r="H34" s="62">
        <f t="shared" si="5"/>
        <v>287325</v>
      </c>
      <c r="I34" s="68">
        <f>'Ceitec '!I13+'Ceitec CŘS'!I13+SKM!I13+SUKB!I13+UCT!I13+SPSSN!I13+CTT!I13+ÚVT!I13+CJV!I13+CZS!I13+RMU!I13</f>
        <v>0</v>
      </c>
      <c r="J34" s="69">
        <f>'Ceitec '!J13+'Ceitec CŘS'!J13+SKM!J13+SUKB!J13+UCT!J13+SPSSN!J13+CTT!J13+ÚVT!J13+CJV!J13+CZS!J13+RMU!J13</f>
        <v>0</v>
      </c>
      <c r="K34" s="70">
        <f>'Ceitec '!K13+'Ceitec CŘS'!K13+SKM!K13+SUKB!K13+UCT!K13+SPSSN!K13+CTT!K13+ÚVT!K13+CJV!K13+CZS!K13+RMU!K13</f>
        <v>0</v>
      </c>
      <c r="L34" s="240">
        <f t="shared" si="6"/>
        <v>0</v>
      </c>
      <c r="O34" s="47"/>
      <c r="P34" s="47"/>
    </row>
    <row r="35" spans="1:16" s="67" customFormat="1" ht="15" customHeight="1" x14ac:dyDescent="0.35">
      <c r="A35" s="241">
        <v>7</v>
      </c>
      <c r="B35" s="72"/>
      <c r="C35" s="24" t="s">
        <v>26</v>
      </c>
      <c r="D35" s="209">
        <f t="shared" si="4"/>
        <v>0</v>
      </c>
      <c r="E35" s="74">
        <f>'Ceitec '!E14+'Ceitec CŘS'!E14+SKM!E14+SUKB!E14+UCT!E14+SPSSN!E14+CTT!E14+ÚVT!E14+CJV!E14+CZS!E14+RMU!E14</f>
        <v>0</v>
      </c>
      <c r="F35" s="75">
        <f>'Ceitec '!F14+'Ceitec CŘS'!F14+SKM!F14+SUKB!F14+UCT!F14+SPSSN!F14+CTT!F14+ÚVT!F14+CJV!F14+CZS!F14+RMU!F14</f>
        <v>0</v>
      </c>
      <c r="G35" s="75">
        <f>'Ceitec '!G14+'Ceitec CŘS'!G14+SKM!G14+SUKB!G14+UCT!G14+SPSSN!G14+CTT!G14+ÚVT!G14+CJV!G14+CZS!G14+RMU!G14</f>
        <v>0</v>
      </c>
      <c r="H35" s="76">
        <f t="shared" si="5"/>
        <v>0</v>
      </c>
      <c r="I35" s="77">
        <f>'Ceitec '!I14+'Ceitec CŘS'!I14+SKM!I14+SUKB!I14+UCT!I14+SPSSN!I14+CTT!I14+ÚVT!I14+CJV!I14+CZS!I14+RMU!I14</f>
        <v>0</v>
      </c>
      <c r="J35" s="78">
        <f>'Ceitec '!J14+'Ceitec CŘS'!J14+SKM!J14+SUKB!J14+UCT!J14+SPSSN!J14+CTT!J14+ÚVT!J14+CJV!J14+CZS!J14+RMU!J14</f>
        <v>0</v>
      </c>
      <c r="K35" s="79">
        <f>'Ceitec '!K14+'Ceitec CŘS'!K14+SKM!K14+SUKB!K14+UCT!K14+SPSSN!K14+CTT!K14+ÚVT!K14+CJV!K14+CZS!K14+RMU!K14</f>
        <v>0</v>
      </c>
      <c r="L35" s="134">
        <f t="shared" si="6"/>
        <v>0</v>
      </c>
      <c r="O35" s="47"/>
      <c r="P35" s="47"/>
    </row>
    <row r="36" spans="1:16" s="47" customFormat="1" ht="15" customHeight="1" x14ac:dyDescent="0.35">
      <c r="A36" s="242">
        <v>8</v>
      </c>
      <c r="B36" s="201" t="s">
        <v>27</v>
      </c>
      <c r="C36" s="211"/>
      <c r="D36" s="210">
        <f t="shared" si="4"/>
        <v>13824.071868243733</v>
      </c>
      <c r="E36" s="274">
        <f>'Ceitec '!E15+'Ceitec CŘS'!E15+SKM!E15+SUKB!E15+UCT!E15+SPSSN!E15+CTT!E15+ÚVT!E15+CJV!E15+CZS!E15+RMU!E15</f>
        <v>13824.071868243733</v>
      </c>
      <c r="F36" s="275">
        <f>'Ceitec '!F15+'Ceitec CŘS'!F15+SKM!F15+SUKB!F15+UCT!F15+SPSSN!F15+CTT!F15+ÚVT!F15+CJV!F15+CZS!F15+RMU!F15</f>
        <v>0</v>
      </c>
      <c r="G36" s="275">
        <f>'Ceitec '!G15+'Ceitec CŘS'!G15+SKM!G15+SUKB!G15+UCT!G15+SPSSN!G15+CTT!G15+ÚVT!G15+CJV!G15+CZS!G15+RMU!G15</f>
        <v>0</v>
      </c>
      <c r="H36" s="276">
        <f t="shared" si="5"/>
        <v>13824.071868243733</v>
      </c>
      <c r="I36" s="277">
        <f>'Ceitec '!I15+'Ceitec CŘS'!I15+SKM!I15+SUKB!I15+UCT!I15+SPSSN!I15+CTT!I15+ÚVT!I15+CJV!I15+CZS!I15+RMU!I15</f>
        <v>0</v>
      </c>
      <c r="J36" s="278">
        <f>'Ceitec '!J15+'Ceitec CŘS'!J15+SKM!J15+SUKB!J15+UCT!J15+SPSSN!J15+CTT!J15+ÚVT!J15+CJV!J15+CZS!J15+RMU!J15</f>
        <v>0</v>
      </c>
      <c r="K36" s="279">
        <f>'Ceitec '!K15+'Ceitec CŘS'!K15+SKM!K15+SUKB!K15+UCT!K15+SPSSN!K15+CTT!K15+ÚVT!K15+CJV!K15+CZS!K15+RMU!K15</f>
        <v>0</v>
      </c>
      <c r="L36" s="244">
        <f t="shared" si="6"/>
        <v>0</v>
      </c>
    </row>
    <row r="37" spans="1:16" s="47" customFormat="1" ht="15" customHeight="1" x14ac:dyDescent="0.35">
      <c r="A37" s="242">
        <v>9</v>
      </c>
      <c r="B37" s="201" t="s">
        <v>28</v>
      </c>
      <c r="C37" s="211"/>
      <c r="D37" s="210">
        <f t="shared" si="4"/>
        <v>0</v>
      </c>
      <c r="E37" s="243">
        <f>'Ceitec '!E16+'Ceitec CŘS'!E16+SKM!E16+SUKB!E16+UCT!E16+SPSSN!E16+CTT!E16+ÚVT!E16+CJV!E16+CZS!E16+RMU!E16</f>
        <v>0</v>
      </c>
      <c r="F37" s="280">
        <f>'Ceitec '!F16+'Ceitec CŘS'!F16+SKM!F16+SUKB!F16+UCT!F16+SPSSN!F16+CTT!F16+ÚVT!F16+CJV!F16+CZS!F16+RMU!F16</f>
        <v>0</v>
      </c>
      <c r="G37" s="280">
        <f>'Ceitec '!G16+'Ceitec CŘS'!G16+SKM!G16+SUKB!G16+UCT!G16+SPSSN!G16+CTT!G16+ÚVT!G16+CJV!G16+CZS!G16+RMU!G16</f>
        <v>0</v>
      </c>
      <c r="H37" s="276">
        <f t="shared" si="5"/>
        <v>0</v>
      </c>
      <c r="I37" s="277">
        <f>'Ceitec '!I16+'Ceitec CŘS'!I16+SKM!I16+SUKB!I16+UCT!I16+SPSSN!I16+CTT!I16+ÚVT!I16+CJV!I16+CZS!I16+RMU!I16</f>
        <v>0</v>
      </c>
      <c r="J37" s="278">
        <f>'Ceitec '!J16+'Ceitec CŘS'!J16+SKM!J16+SUKB!J16+UCT!J16+SPSSN!J16+CTT!J16+ÚVT!J16+CJV!J16+CZS!J16+RMU!J16</f>
        <v>0</v>
      </c>
      <c r="K37" s="279">
        <f>'Ceitec '!K16+'Ceitec CŘS'!K16+SKM!K16+SUKB!K16+UCT!K16+SPSSN!K16+CTT!K16+ÚVT!K16+CJV!K16+CZS!K16+RMU!K16</f>
        <v>0</v>
      </c>
      <c r="L37" s="244">
        <f t="shared" si="6"/>
        <v>0</v>
      </c>
    </row>
    <row r="38" spans="1:16" s="47" customFormat="1" ht="15" customHeight="1" x14ac:dyDescent="0.35">
      <c r="A38" s="237">
        <v>10</v>
      </c>
      <c r="B38" s="49" t="s">
        <v>29</v>
      </c>
      <c r="C38" s="212"/>
      <c r="D38" s="210">
        <f t="shared" si="4"/>
        <v>0</v>
      </c>
      <c r="E38" s="243">
        <f>'Ceitec '!E17+'Ceitec CŘS'!E17+SKM!E17+SUKB!E17+UCT!E17+SPSSN!E17+CTT!E17+ÚVT!E17+CJV!E17+CZS!E17+RMU!E17</f>
        <v>0</v>
      </c>
      <c r="F38" s="280">
        <f>'Ceitec '!F17+'Ceitec CŘS'!F17+SKM!F17+SUKB!F17+UCT!F17+SPSSN!F17+CTT!F17+ÚVT!F17+CJV!F17+CZS!F17+RMU!F17</f>
        <v>0</v>
      </c>
      <c r="G38" s="280">
        <f>'Ceitec '!G17+'Ceitec CŘS'!G17+SKM!G17+SUKB!G17+UCT!G17+SPSSN!G17+CTT!G17+ÚVT!G17+CJV!G17+CZS!G17+RMU!G17</f>
        <v>0</v>
      </c>
      <c r="H38" s="89">
        <f t="shared" si="5"/>
        <v>0</v>
      </c>
      <c r="I38" s="90">
        <f>'Ceitec '!I17+'Ceitec CŘS'!I17+SKM!I17+SUKB!I17+UCT!I17+SPSSN!I17+CTT!I17+ÚVT!I17+CJV!I17+CZS!I17+RMU!I17</f>
        <v>0</v>
      </c>
      <c r="J38" s="91">
        <f>'Ceitec '!J17+'Ceitec CŘS'!J17+SKM!J17+SUKB!J17+UCT!J17+SPSSN!J17+CTT!J17+ÚVT!J17+CJV!J17+CZS!J17+RMU!J17</f>
        <v>0</v>
      </c>
      <c r="K38" s="89">
        <f>'Ceitec '!K17+'Ceitec CŘS'!K17+SKM!K17+SUKB!K17+UCT!K17+SPSSN!K17+CTT!K17+ÚVT!K17+CJV!K17+CZS!K17+RMU!K17</f>
        <v>0</v>
      </c>
      <c r="L38" s="152">
        <f t="shared" si="6"/>
        <v>0</v>
      </c>
    </row>
    <row r="39" spans="1:16" s="47" customFormat="1" ht="15" customHeight="1" x14ac:dyDescent="0.35">
      <c r="A39" s="242">
        <v>11</v>
      </c>
      <c r="B39" s="213" t="s">
        <v>78</v>
      </c>
      <c r="C39" s="211"/>
      <c r="D39" s="214">
        <f t="shared" si="4"/>
        <v>32882</v>
      </c>
      <c r="E39" s="243">
        <f>'Ceitec '!E18+'Ceitec CŘS'!E18+SKM!E18+SUKB!E18+UCT!E18+SPSSN!E18+CTT!E18+ÚVT!E18+CJV!E18+CZS!E18+RMU!E18</f>
        <v>10849</v>
      </c>
      <c r="F39" s="280">
        <f>'Ceitec '!F18+'Ceitec CŘS'!F18+SKM!F18+SUKB!F18+UCT!F18+SPSSN!F18+CTT!F18+ÚVT!F18+CJV!F18+CZS!F18+RMU!F18</f>
        <v>22033</v>
      </c>
      <c r="G39" s="280">
        <f>'Ceitec '!G18+'Ceitec CŘS'!G18+SKM!G18+SUKB!G18+UCT!G18+SPSSN!G18+CTT!G18+ÚVT!G18+CJV!G18+CZS!G18+RMU!G18</f>
        <v>0</v>
      </c>
      <c r="H39" s="89">
        <f t="shared" si="5"/>
        <v>32882</v>
      </c>
      <c r="I39" s="90">
        <f>'Ceitec '!I18+'Ceitec CŘS'!I18+SKM!I18+SUKB!I18+UCT!I18+SPSSN!I18+CTT!I18+ÚVT!I18+CJV!I18+CZS!I18+RMU!I18</f>
        <v>0</v>
      </c>
      <c r="J39" s="91">
        <f>'Ceitec '!J18+'Ceitec CŘS'!J18+SKM!J18+SUKB!J18+UCT!J18+SPSSN!J18+CTT!J18+ÚVT!J18+CJV!J18+CZS!J18+RMU!J18</f>
        <v>0</v>
      </c>
      <c r="K39" s="89">
        <f>'Ceitec '!K18+'Ceitec CŘS'!K18+SKM!K18+SUKB!K18+UCT!K18+SPSSN!K18+CTT!K18+ÚVT!K18+CJV!K18+CZS!K18+RMU!K18</f>
        <v>0</v>
      </c>
      <c r="L39" s="152">
        <f t="shared" si="6"/>
        <v>0</v>
      </c>
    </row>
    <row r="40" spans="1:16" s="47" customFormat="1" ht="15" customHeight="1" x14ac:dyDescent="0.35">
      <c r="A40" s="242">
        <v>12</v>
      </c>
      <c r="B40" s="213" t="s">
        <v>80</v>
      </c>
      <c r="C40" s="211"/>
      <c r="D40" s="214">
        <f t="shared" si="4"/>
        <v>180927.66698507592</v>
      </c>
      <c r="E40" s="243">
        <f>'Ceitec '!E19+'Ceitec CŘS'!E19+SKM!E19+SUKB!E19+UCT!E19+SPSSN!E19+CTT!E19+ÚVT!E19+CJV!E19+CZS!E19+RMU!E19</f>
        <v>13834.666985075928</v>
      </c>
      <c r="F40" s="280">
        <f>'Ceitec '!F19+'Ceitec CŘS'!F19+SKM!F19+SUKB!F19+UCT!F19+SPSSN!F19+CTT!F19+ÚVT!F19+CJV!F19+CZS!F19+RMU!F19</f>
        <v>56013</v>
      </c>
      <c r="G40" s="280">
        <f>'Ceitec '!G19+'Ceitec CŘS'!G19+SKM!G19+SUKB!G19+UCT!G19+SPSSN!G19+CTT!G19+ÚVT!G19+CJV!G19+CZS!G19+RMU!G19</f>
        <v>39470</v>
      </c>
      <c r="H40" s="89">
        <f t="shared" ref="H40" si="7">SUM(E40:G40)</f>
        <v>109317.66698507592</v>
      </c>
      <c r="I40" s="90">
        <f>'Ceitec '!I19+'Ceitec CŘS'!I19+SKM!I19+SUKB!I19+UCT!I19+SPSSN!I19+CTT!I19+ÚVT!I19+CJV!I19+CZS!I19+RMU!I19</f>
        <v>53620</v>
      </c>
      <c r="J40" s="91">
        <f>'Ceitec '!J19+'Ceitec CŘS'!J19+SKM!J19+SUKB!J19+UCT!J19+SPSSN!J19+CTT!J19+ÚVT!J19+CJV!J19+CZS!J19+RMU!J19</f>
        <v>17990</v>
      </c>
      <c r="K40" s="89">
        <f>'Ceitec '!K19+'Ceitec CŘS'!K19+SKM!K19+SUKB!K19+UCT!K19+SPSSN!K19+CTT!K19+ÚVT!K19+CJV!K19+CZS!K19+RMU!K19</f>
        <v>0</v>
      </c>
      <c r="L40" s="152">
        <f t="shared" si="6"/>
        <v>71610</v>
      </c>
    </row>
    <row r="41" spans="1:16" s="47" customFormat="1" ht="15" customHeight="1" x14ac:dyDescent="0.35">
      <c r="A41" s="242">
        <v>13</v>
      </c>
      <c r="B41" s="213" t="s">
        <v>30</v>
      </c>
      <c r="C41" s="211"/>
      <c r="D41" s="214">
        <f t="shared" si="4"/>
        <v>0</v>
      </c>
      <c r="E41" s="243">
        <f>'Ceitec '!E20+'Ceitec CŘS'!E20+SKM!E20+SUKB!E20+UCT!E20+SPSSN!E20+CTT!E20+ÚVT!E20+CJV!E20+CZS!E20+RMU!E20</f>
        <v>0</v>
      </c>
      <c r="F41" s="280">
        <f>'Ceitec '!F20+'Ceitec CŘS'!F20+SKM!F20+SUKB!F20+UCT!F20+SPSSN!F20+CTT!F20+ÚVT!F20+CJV!F20+CZS!F20+RMU!F20</f>
        <v>0</v>
      </c>
      <c r="G41" s="280">
        <f>'Ceitec '!G20+'Ceitec CŘS'!G20+SKM!G20+SUKB!G20+UCT!G20+SPSSN!G20+CTT!G20+ÚVT!G20+CJV!G20+CZS!G20+RMU!G20</f>
        <v>0</v>
      </c>
      <c r="H41" s="89">
        <f t="shared" si="5"/>
        <v>0</v>
      </c>
      <c r="I41" s="90">
        <f>'Ceitec '!I20+'Ceitec CŘS'!I20+SKM!I20+SUKB!I20+UCT!I20+SPSSN!I20+CTT!I20+ÚVT!I20+CJV!I20+CZS!I20+RMU!I20</f>
        <v>0</v>
      </c>
      <c r="J41" s="91">
        <f>'Ceitec '!J20+'Ceitec CŘS'!J20+SKM!J20+SUKB!J20+UCT!J20+SPSSN!J20+CTT!J20+ÚVT!J20+CJV!J20+CZS!J20+RMU!J20</f>
        <v>0</v>
      </c>
      <c r="K41" s="89">
        <f>'Ceitec '!K20+'Ceitec CŘS'!K20+SKM!K20+SUKB!K20+UCT!K20+SPSSN!K20+CTT!K20+ÚVT!K20+CJV!K20+CZS!K20+RMU!K20</f>
        <v>0</v>
      </c>
      <c r="L41" s="152">
        <f t="shared" si="6"/>
        <v>0</v>
      </c>
    </row>
    <row r="42" spans="1:16" s="47" customFormat="1" ht="15" customHeight="1" x14ac:dyDescent="0.35">
      <c r="A42" s="246">
        <v>14</v>
      </c>
      <c r="B42" s="247" t="s">
        <v>31</v>
      </c>
      <c r="C42" s="248"/>
      <c r="D42" s="214">
        <f t="shared" si="4"/>
        <v>0</v>
      </c>
      <c r="E42" s="281">
        <f>'Ceitec '!E21+'Ceitec CŘS'!E21+SKM!E21+SUKB!E21+UCT!E21+SPSSN!E21+CTT!E21+ÚVT!E21+CJV!E21+CZS!E21+RMU!E21</f>
        <v>0</v>
      </c>
      <c r="F42" s="282">
        <f>'Ceitec '!F21+'Ceitec CŘS'!F21+SKM!F21+SUKB!F21+UCT!F21+SPSSN!F21+CTT!F21+ÚVT!F21+CJV!F21+CZS!F21+RMU!F21</f>
        <v>0</v>
      </c>
      <c r="G42" s="282">
        <f>'Ceitec '!G21+'Ceitec CŘS'!G21+SKM!G21+SUKB!G21+UCT!G21+SPSSN!G21+CTT!G21+ÚVT!G21+CJV!G21+CZS!G21+RMU!G21</f>
        <v>0</v>
      </c>
      <c r="H42" s="283">
        <f t="shared" si="5"/>
        <v>0</v>
      </c>
      <c r="I42" s="284">
        <f>'Ceitec '!I21+'Ceitec CŘS'!I21+SKM!I21+SUKB!I21+UCT!I21+SPSSN!I21+CTT!I21+ÚVT!I21+CJV!I21+CZS!I21+RMU!I21</f>
        <v>0</v>
      </c>
      <c r="J42" s="285">
        <f>'Ceitec '!J21+'Ceitec CŘS'!J21+SKM!J21+SUKB!J21+UCT!J21+SPSSN!J21+CTT!J21+ÚVT!J21+CJV!J21+CZS!J21+RMU!J21</f>
        <v>0</v>
      </c>
      <c r="K42" s="283">
        <f>'Ceitec '!K21+'Ceitec CŘS'!K21+SKM!K21+SUKB!K21+UCT!K21+SPSSN!K21+CTT!K21+ÚVT!K21+CJV!K21+CZS!K21+RMU!K21</f>
        <v>0</v>
      </c>
      <c r="L42" s="286">
        <f t="shared" si="6"/>
        <v>0</v>
      </c>
    </row>
    <row r="43" spans="1:16" s="98" customFormat="1" ht="10.5" x14ac:dyDescent="0.25">
      <c r="A43" s="97" t="s">
        <v>74</v>
      </c>
      <c r="B43" s="97" t="s">
        <v>32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6" s="98" customFormat="1" ht="10.5" x14ac:dyDescent="0.25">
      <c r="A44" s="97"/>
      <c r="B44" s="97" t="s">
        <v>36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6" s="98" customFormat="1" ht="10.5" x14ac:dyDescent="0.25">
      <c r="A45" s="97" t="s">
        <v>75</v>
      </c>
      <c r="B45" s="97" t="s">
        <v>81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6" s="100" customFormat="1" ht="12" x14ac:dyDescent="0.3">
      <c r="A46" s="99" t="s">
        <v>33</v>
      </c>
      <c r="B46" s="99"/>
      <c r="C46" s="99"/>
      <c r="E46" s="101"/>
    </row>
  </sheetData>
  <mergeCells count="5">
    <mergeCell ref="B4:C5"/>
    <mergeCell ref="D24:L24"/>
    <mergeCell ref="B25:C26"/>
    <mergeCell ref="E25:H25"/>
    <mergeCell ref="I25:L25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75" orientation="landscape" r:id="rId1"/>
  <headerFooter alignWithMargins="0">
    <oddHeader>&amp;L&amp;"Arial CE,kurzíva\&amp;11Osnova rozpočtu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5" width="10.90625" style="4" customWidth="1"/>
    <col min="16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45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401910</v>
      </c>
      <c r="E8" s="43">
        <f t="shared" si="0"/>
        <v>372512</v>
      </c>
      <c r="F8" s="44">
        <f t="shared" si="0"/>
        <v>13525</v>
      </c>
      <c r="G8" s="45">
        <f t="shared" si="0"/>
        <v>15873</v>
      </c>
      <c r="H8" s="126">
        <f t="shared" si="0"/>
        <v>401910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366487</v>
      </c>
      <c r="E9" s="52">
        <f>SUM(E10:E14)</f>
        <v>366487</v>
      </c>
      <c r="F9" s="52">
        <f t="shared" ref="F9:G9" si="2">SUM(F10:F14)</f>
        <v>0</v>
      </c>
      <c r="G9" s="52">
        <f t="shared" si="2"/>
        <v>0</v>
      </c>
      <c r="H9" s="129">
        <f t="shared" ref="H9:H21" si="3">SUM(E9:G9)</f>
        <v>366487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4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0</v>
      </c>
      <c r="E10" s="60"/>
      <c r="F10" s="61"/>
      <c r="G10" s="65"/>
      <c r="H10" s="169">
        <f t="shared" si="3"/>
        <v>0</v>
      </c>
      <c r="I10" s="63"/>
      <c r="J10" s="64"/>
      <c r="K10" s="65"/>
      <c r="L10" s="66">
        <f t="shared" si="4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0</v>
      </c>
      <c r="E11" s="60"/>
      <c r="F11" s="61"/>
      <c r="G11" s="65"/>
      <c r="H11" s="169">
        <f t="shared" si="3"/>
        <v>0</v>
      </c>
      <c r="I11" s="63"/>
      <c r="J11" s="64"/>
      <c r="K11" s="65"/>
      <c r="L11" s="66">
        <f t="shared" si="4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0</v>
      </c>
      <c r="E12" s="60"/>
      <c r="F12" s="61"/>
      <c r="G12" s="65"/>
      <c r="H12" s="169">
        <f t="shared" si="3"/>
        <v>0</v>
      </c>
      <c r="I12" s="63"/>
      <c r="J12" s="64"/>
      <c r="K12" s="65"/>
      <c r="L12" s="66">
        <f t="shared" si="4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366487</v>
      </c>
      <c r="E13" s="60">
        <v>366487</v>
      </c>
      <c r="F13" s="61"/>
      <c r="G13" s="65"/>
      <c r="H13" s="169">
        <f t="shared" si="3"/>
        <v>366487</v>
      </c>
      <c r="I13" s="63"/>
      <c r="J13" s="64"/>
      <c r="K13" s="65"/>
      <c r="L13" s="66">
        <f t="shared" si="4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3"/>
        <v>0</v>
      </c>
      <c r="I14" s="77"/>
      <c r="J14" s="78"/>
      <c r="K14" s="79"/>
      <c r="L14" s="80">
        <f t="shared" si="4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2000</v>
      </c>
      <c r="E15" s="148">
        <v>2000</v>
      </c>
      <c r="F15" s="149"/>
      <c r="G15" s="87"/>
      <c r="H15" s="135">
        <f t="shared" si="3"/>
        <v>2000</v>
      </c>
      <c r="I15" s="85"/>
      <c r="J15" s="86"/>
      <c r="K15" s="87"/>
      <c r="L15" s="88">
        <f t="shared" si="4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3"/>
        <v>0</v>
      </c>
      <c r="I16" s="85"/>
      <c r="J16" s="86"/>
      <c r="K16" s="87"/>
      <c r="L16" s="88">
        <f t="shared" si="4"/>
        <v>0</v>
      </c>
    </row>
    <row r="17" spans="1:12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3"/>
        <v>0</v>
      </c>
      <c r="I17" s="90"/>
      <c r="J17" s="91"/>
      <c r="K17" s="89"/>
      <c r="L17" s="92">
        <f t="shared" si="4"/>
        <v>0</v>
      </c>
    </row>
    <row r="18" spans="1:12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33423</v>
      </c>
      <c r="E18" s="150">
        <v>4025</v>
      </c>
      <c r="F18" s="151">
        <v>13525</v>
      </c>
      <c r="G18" s="89">
        <v>15873</v>
      </c>
      <c r="H18" s="152">
        <f t="shared" si="3"/>
        <v>33423</v>
      </c>
      <c r="I18" s="90"/>
      <c r="J18" s="91"/>
      <c r="K18" s="89"/>
      <c r="L18" s="92">
        <f t="shared" si="4"/>
        <v>0</v>
      </c>
    </row>
    <row r="19" spans="1:12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0</v>
      </c>
      <c r="E19" s="150"/>
      <c r="F19" s="151"/>
      <c r="G19" s="89"/>
      <c r="H19" s="152">
        <f t="shared" si="3"/>
        <v>0</v>
      </c>
      <c r="I19" s="90"/>
      <c r="J19" s="91"/>
      <c r="K19" s="89"/>
      <c r="L19" s="92">
        <f t="shared" si="4"/>
        <v>0</v>
      </c>
    </row>
    <row r="20" spans="1:12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3"/>
        <v>0</v>
      </c>
      <c r="I20" s="90"/>
      <c r="J20" s="91"/>
      <c r="K20" s="89"/>
      <c r="L20" s="92">
        <f t="shared" si="4"/>
        <v>0</v>
      </c>
    </row>
    <row r="21" spans="1:12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3"/>
        <v>0</v>
      </c>
      <c r="I21" s="170"/>
      <c r="J21" s="171"/>
      <c r="K21" s="172"/>
      <c r="L21" s="174">
        <f t="shared" si="4"/>
        <v>0</v>
      </c>
    </row>
    <row r="22" spans="1:12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s="100" customFormat="1" ht="12" x14ac:dyDescent="0.3">
      <c r="A25" s="99" t="s">
        <v>33</v>
      </c>
      <c r="B25" s="99"/>
      <c r="C25" s="99"/>
      <c r="E25" s="10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5" width="10.90625" style="4" customWidth="1"/>
    <col min="16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46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38000</v>
      </c>
      <c r="E8" s="43">
        <f t="shared" si="0"/>
        <v>20000</v>
      </c>
      <c r="F8" s="44">
        <f t="shared" si="0"/>
        <v>18000</v>
      </c>
      <c r="G8" s="45">
        <f t="shared" si="0"/>
        <v>0</v>
      </c>
      <c r="H8" s="126">
        <f t="shared" si="0"/>
        <v>38000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30000</v>
      </c>
      <c r="E9" s="52">
        <f>SUM(E10:E14)</f>
        <v>14000</v>
      </c>
      <c r="F9" s="52">
        <f>SUM(F10:F14)</f>
        <v>16000</v>
      </c>
      <c r="G9" s="55">
        <f>SUM(G10:G14)</f>
        <v>0</v>
      </c>
      <c r="H9" s="129">
        <f t="shared" ref="H9:H21" si="2">SUM(E9:G9)</f>
        <v>30000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3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0</v>
      </c>
      <c r="E10" s="60"/>
      <c r="F10" s="61"/>
      <c r="G10" s="65"/>
      <c r="H10" s="169">
        <f t="shared" si="2"/>
        <v>0</v>
      </c>
      <c r="I10" s="63"/>
      <c r="J10" s="64"/>
      <c r="K10" s="65"/>
      <c r="L10" s="66">
        <f t="shared" si="3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0</v>
      </c>
      <c r="E11" s="60"/>
      <c r="F11" s="61"/>
      <c r="G11" s="65"/>
      <c r="H11" s="169">
        <f t="shared" si="2"/>
        <v>0</v>
      </c>
      <c r="I11" s="63"/>
      <c r="J11" s="64"/>
      <c r="K11" s="65"/>
      <c r="L11" s="66">
        <f t="shared" si="3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0</v>
      </c>
      <c r="E12" s="60"/>
      <c r="F12" s="61"/>
      <c r="G12" s="65"/>
      <c r="H12" s="169">
        <f t="shared" si="2"/>
        <v>0</v>
      </c>
      <c r="I12" s="63"/>
      <c r="J12" s="64"/>
      <c r="K12" s="65"/>
      <c r="L12" s="66">
        <f t="shared" si="3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30000</v>
      </c>
      <c r="E13" s="60">
        <v>14000</v>
      </c>
      <c r="F13" s="61">
        <v>16000</v>
      </c>
      <c r="G13" s="65"/>
      <c r="H13" s="169">
        <f t="shared" si="2"/>
        <v>30000</v>
      </c>
      <c r="I13" s="63"/>
      <c r="J13" s="64"/>
      <c r="K13" s="65"/>
      <c r="L13" s="66">
        <f t="shared" si="3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2"/>
        <v>0</v>
      </c>
      <c r="I14" s="77"/>
      <c r="J14" s="78"/>
      <c r="K14" s="79"/>
      <c r="L14" s="80">
        <f t="shared" si="3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0</v>
      </c>
      <c r="E15" s="148"/>
      <c r="F15" s="149"/>
      <c r="G15" s="87"/>
      <c r="H15" s="135">
        <f t="shared" si="2"/>
        <v>0</v>
      </c>
      <c r="I15" s="85"/>
      <c r="J15" s="86"/>
      <c r="K15" s="87"/>
      <c r="L15" s="88">
        <f t="shared" si="3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f t="shared" si="3"/>
        <v>0</v>
      </c>
    </row>
    <row r="17" spans="1:12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f t="shared" si="3"/>
        <v>0</v>
      </c>
    </row>
    <row r="18" spans="1:12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8000</v>
      </c>
      <c r="E18" s="150">
        <v>6000</v>
      </c>
      <c r="F18" s="151">
        <v>2000</v>
      </c>
      <c r="G18" s="89"/>
      <c r="H18" s="152">
        <f t="shared" si="2"/>
        <v>8000</v>
      </c>
      <c r="I18" s="90"/>
      <c r="J18" s="91"/>
      <c r="K18" s="89"/>
      <c r="L18" s="92">
        <f t="shared" si="3"/>
        <v>0</v>
      </c>
    </row>
    <row r="19" spans="1:12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0</v>
      </c>
      <c r="E19" s="150"/>
      <c r="F19" s="151"/>
      <c r="G19" s="89"/>
      <c r="H19" s="152">
        <f t="shared" si="2"/>
        <v>0</v>
      </c>
      <c r="I19" s="90"/>
      <c r="J19" s="91"/>
      <c r="K19" s="89"/>
      <c r="L19" s="92">
        <f t="shared" si="3"/>
        <v>0</v>
      </c>
    </row>
    <row r="20" spans="1:12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si="3"/>
        <v>0</v>
      </c>
    </row>
    <row r="21" spans="1:12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</row>
    <row r="22" spans="1:12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s="100" customFormat="1" ht="12" x14ac:dyDescent="0.3">
      <c r="A25" s="99" t="s">
        <v>33</v>
      </c>
      <c r="B25" s="99"/>
      <c r="C25" s="99"/>
      <c r="E25" s="10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5" width="10.90625" style="4" customWidth="1"/>
    <col min="16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47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3000</v>
      </c>
      <c r="E8" s="43">
        <f t="shared" si="0"/>
        <v>1500</v>
      </c>
      <c r="F8" s="44">
        <f t="shared" si="0"/>
        <v>0</v>
      </c>
      <c r="G8" s="45">
        <f t="shared" si="0"/>
        <v>1500</v>
      </c>
      <c r="H8" s="126">
        <f t="shared" si="0"/>
        <v>3000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0</v>
      </c>
      <c r="E9" s="52">
        <f>SUM(E10:E14)</f>
        <v>0</v>
      </c>
      <c r="F9" s="53">
        <f>SUM(F10:F14)</f>
        <v>0</v>
      </c>
      <c r="G9" s="55">
        <f>SUM(G10:G14)</f>
        <v>0</v>
      </c>
      <c r="H9" s="129">
        <f t="shared" ref="H9:H21" si="2">SUM(E9:G9)</f>
        <v>0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3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0</v>
      </c>
      <c r="E10" s="60"/>
      <c r="F10" s="61"/>
      <c r="G10" s="65"/>
      <c r="H10" s="169">
        <f t="shared" si="2"/>
        <v>0</v>
      </c>
      <c r="I10" s="63"/>
      <c r="J10" s="64"/>
      <c r="K10" s="65"/>
      <c r="L10" s="66">
        <f t="shared" si="3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0</v>
      </c>
      <c r="E11" s="60"/>
      <c r="F11" s="61"/>
      <c r="G11" s="65"/>
      <c r="H11" s="169">
        <f t="shared" si="2"/>
        <v>0</v>
      </c>
      <c r="I11" s="63"/>
      <c r="J11" s="64"/>
      <c r="K11" s="65"/>
      <c r="L11" s="66">
        <f t="shared" si="3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0</v>
      </c>
      <c r="E12" s="60"/>
      <c r="F12" s="61"/>
      <c r="G12" s="65"/>
      <c r="H12" s="169">
        <f t="shared" si="2"/>
        <v>0</v>
      </c>
      <c r="I12" s="63"/>
      <c r="J12" s="64"/>
      <c r="K12" s="65"/>
      <c r="L12" s="66">
        <f t="shared" si="3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0</v>
      </c>
      <c r="E13" s="60"/>
      <c r="F13" s="61"/>
      <c r="G13" s="65"/>
      <c r="H13" s="169">
        <f t="shared" si="2"/>
        <v>0</v>
      </c>
      <c r="I13" s="63"/>
      <c r="J13" s="64"/>
      <c r="K13" s="65"/>
      <c r="L13" s="66">
        <f t="shared" si="3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2"/>
        <v>0</v>
      </c>
      <c r="I14" s="77"/>
      <c r="J14" s="78"/>
      <c r="K14" s="79"/>
      <c r="L14" s="80">
        <f t="shared" si="3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0</v>
      </c>
      <c r="E15" s="148"/>
      <c r="F15" s="149"/>
      <c r="G15" s="87"/>
      <c r="H15" s="135">
        <f t="shared" si="2"/>
        <v>0</v>
      </c>
      <c r="I15" s="85"/>
      <c r="J15" s="86"/>
      <c r="K15" s="87"/>
      <c r="L15" s="88">
        <f t="shared" si="3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f t="shared" si="3"/>
        <v>0</v>
      </c>
    </row>
    <row r="17" spans="1:12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f t="shared" si="3"/>
        <v>0</v>
      </c>
    </row>
    <row r="18" spans="1:12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3000</v>
      </c>
      <c r="E18" s="150">
        <v>1500</v>
      </c>
      <c r="F18" s="151"/>
      <c r="G18" s="89">
        <v>1500</v>
      </c>
      <c r="H18" s="152">
        <f t="shared" si="2"/>
        <v>3000</v>
      </c>
      <c r="I18" s="90"/>
      <c r="J18" s="91"/>
      <c r="K18" s="89"/>
      <c r="L18" s="92">
        <f t="shared" si="3"/>
        <v>0</v>
      </c>
    </row>
    <row r="19" spans="1:12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0</v>
      </c>
      <c r="E19" s="150"/>
      <c r="F19" s="151"/>
      <c r="G19" s="89"/>
      <c r="H19" s="152">
        <f t="shared" si="2"/>
        <v>0</v>
      </c>
      <c r="I19" s="90"/>
      <c r="J19" s="91"/>
      <c r="K19" s="89"/>
      <c r="L19" s="92">
        <f t="shared" si="3"/>
        <v>0</v>
      </c>
    </row>
    <row r="20" spans="1:12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si="3"/>
        <v>0</v>
      </c>
    </row>
    <row r="21" spans="1:12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</row>
    <row r="22" spans="1:12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s="100" customFormat="1" ht="12" x14ac:dyDescent="0.3">
      <c r="A25" s="99" t="s">
        <v>33</v>
      </c>
      <c r="B25" s="99"/>
      <c r="C25" s="99"/>
      <c r="E25" s="10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5" width="10.90625" style="4" customWidth="1"/>
    <col min="16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48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2879</v>
      </c>
      <c r="E8" s="43">
        <f t="shared" si="0"/>
        <v>1370</v>
      </c>
      <c r="F8" s="44">
        <f t="shared" si="0"/>
        <v>950</v>
      </c>
      <c r="G8" s="45">
        <f t="shared" si="0"/>
        <v>559</v>
      </c>
      <c r="H8" s="126">
        <f t="shared" si="0"/>
        <v>2879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159</v>
      </c>
      <c r="E9" s="52">
        <f>SUM(E10:E14)</f>
        <v>0</v>
      </c>
      <c r="F9" s="53">
        <f>SUM(F10:F14)</f>
        <v>0</v>
      </c>
      <c r="G9" s="55">
        <f>SUM(G10:G14)</f>
        <v>159</v>
      </c>
      <c r="H9" s="129">
        <f t="shared" ref="H9:H21" si="2">SUM(E9:G9)</f>
        <v>159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3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0</v>
      </c>
      <c r="E10" s="60"/>
      <c r="F10" s="61"/>
      <c r="G10" s="65"/>
      <c r="H10" s="169">
        <f t="shared" si="2"/>
        <v>0</v>
      </c>
      <c r="I10" s="63"/>
      <c r="J10" s="64"/>
      <c r="K10" s="65"/>
      <c r="L10" s="66">
        <f t="shared" si="3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0</v>
      </c>
      <c r="E11" s="60"/>
      <c r="F11" s="61"/>
      <c r="G11" s="65"/>
      <c r="H11" s="169">
        <f t="shared" si="2"/>
        <v>0</v>
      </c>
      <c r="I11" s="63"/>
      <c r="J11" s="64"/>
      <c r="K11" s="65"/>
      <c r="L11" s="66">
        <f t="shared" si="3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0</v>
      </c>
      <c r="E12" s="60"/>
      <c r="F12" s="61"/>
      <c r="G12" s="65"/>
      <c r="H12" s="169">
        <f t="shared" si="2"/>
        <v>0</v>
      </c>
      <c r="I12" s="63"/>
      <c r="J12" s="64"/>
      <c r="K12" s="65"/>
      <c r="L12" s="66">
        <f t="shared" si="3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159</v>
      </c>
      <c r="E13" s="60"/>
      <c r="F13" s="61"/>
      <c r="G13" s="65">
        <v>159</v>
      </c>
      <c r="H13" s="169">
        <f t="shared" si="2"/>
        <v>159</v>
      </c>
      <c r="I13" s="63"/>
      <c r="J13" s="64"/>
      <c r="K13" s="65"/>
      <c r="L13" s="66">
        <f t="shared" si="3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0</v>
      </c>
      <c r="E14" s="146"/>
      <c r="F14" s="147"/>
      <c r="G14" s="79"/>
      <c r="H14" s="169">
        <f t="shared" si="2"/>
        <v>0</v>
      </c>
      <c r="I14" s="77"/>
      <c r="J14" s="78"/>
      <c r="K14" s="79"/>
      <c r="L14" s="80">
        <f t="shared" si="3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0</v>
      </c>
      <c r="E15" s="148"/>
      <c r="F15" s="149"/>
      <c r="G15" s="87"/>
      <c r="H15" s="135">
        <f t="shared" si="2"/>
        <v>0</v>
      </c>
      <c r="I15" s="85"/>
      <c r="J15" s="86"/>
      <c r="K15" s="87"/>
      <c r="L15" s="88">
        <f t="shared" si="3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f t="shared" si="3"/>
        <v>0</v>
      </c>
    </row>
    <row r="17" spans="1:12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f t="shared" si="3"/>
        <v>0</v>
      </c>
    </row>
    <row r="18" spans="1:12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2720</v>
      </c>
      <c r="E18" s="150">
        <v>1370</v>
      </c>
      <c r="F18" s="151">
        <v>950</v>
      </c>
      <c r="G18" s="89">
        <v>400</v>
      </c>
      <c r="H18" s="152">
        <f t="shared" si="2"/>
        <v>2720</v>
      </c>
      <c r="I18" s="90"/>
      <c r="J18" s="91"/>
      <c r="K18" s="89"/>
      <c r="L18" s="92">
        <f t="shared" si="3"/>
        <v>0</v>
      </c>
    </row>
    <row r="19" spans="1:12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0</v>
      </c>
      <c r="E19" s="150"/>
      <c r="F19" s="151"/>
      <c r="G19" s="89"/>
      <c r="H19" s="152">
        <f t="shared" si="2"/>
        <v>0</v>
      </c>
      <c r="I19" s="90"/>
      <c r="J19" s="91"/>
      <c r="K19" s="89"/>
      <c r="L19" s="92">
        <f t="shared" si="3"/>
        <v>0</v>
      </c>
    </row>
    <row r="20" spans="1:12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si="3"/>
        <v>0</v>
      </c>
    </row>
    <row r="21" spans="1:12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</row>
    <row r="22" spans="1:12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s="100" customFormat="1" ht="12" x14ac:dyDescent="0.3">
      <c r="A25" s="99" t="s">
        <v>33</v>
      </c>
      <c r="B25" s="99"/>
      <c r="C25" s="99"/>
      <c r="E25" s="10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showGridLines="0" workbookViewId="0"/>
  </sheetViews>
  <sheetFormatPr defaultColWidth="8.90625" defaultRowHeight="13" x14ac:dyDescent="0.3"/>
  <cols>
    <col min="1" max="1" width="4.453125" style="1" customWidth="1"/>
    <col min="2" max="2" width="5.453125" style="1" customWidth="1"/>
    <col min="3" max="3" width="37.08984375" style="1" customWidth="1"/>
    <col min="4" max="4" width="10.90625" style="1" customWidth="1"/>
    <col min="5" max="5" width="10.08984375" style="1" customWidth="1"/>
    <col min="6" max="6" width="10" style="2" customWidth="1"/>
    <col min="7" max="7" width="9.453125" style="2" customWidth="1"/>
    <col min="8" max="8" width="10.08984375" style="2" customWidth="1"/>
    <col min="9" max="9" width="8" style="1" customWidth="1"/>
    <col min="10" max="10" width="8.6328125" style="1" customWidth="1"/>
    <col min="11" max="11" width="7.90625" style="2" customWidth="1"/>
    <col min="12" max="12" width="8.6328125" style="2" customWidth="1"/>
    <col min="13" max="14" width="10.90625" style="4" customWidth="1"/>
    <col min="15" max="16384" width="8.90625" style="1"/>
  </cols>
  <sheetData>
    <row r="2" spans="1:12" ht="13.5" thickBot="1" x14ac:dyDescent="0.35">
      <c r="H2" s="3"/>
      <c r="I2" s="2"/>
      <c r="J2" s="2"/>
      <c r="L2" s="3" t="s">
        <v>9</v>
      </c>
    </row>
    <row r="3" spans="1:12" s="29" customFormat="1" ht="15" customHeight="1" x14ac:dyDescent="0.35">
      <c r="A3" s="5"/>
      <c r="B3" s="27"/>
      <c r="C3" s="28"/>
      <c r="D3" s="311" t="s">
        <v>10</v>
      </c>
      <c r="E3" s="312"/>
      <c r="F3" s="312"/>
      <c r="G3" s="312"/>
      <c r="H3" s="312"/>
      <c r="I3" s="312"/>
      <c r="J3" s="312"/>
      <c r="K3" s="312"/>
      <c r="L3" s="313"/>
    </row>
    <row r="4" spans="1:12" s="29" customFormat="1" x14ac:dyDescent="0.3">
      <c r="A4" s="6"/>
      <c r="B4" s="296" t="s">
        <v>88</v>
      </c>
      <c r="C4" s="314"/>
      <c r="D4" s="30"/>
      <c r="E4" s="299" t="s">
        <v>35</v>
      </c>
      <c r="F4" s="300"/>
      <c r="G4" s="300"/>
      <c r="H4" s="301"/>
      <c r="I4" s="315" t="s">
        <v>34</v>
      </c>
      <c r="J4" s="316"/>
      <c r="K4" s="316"/>
      <c r="L4" s="317"/>
    </row>
    <row r="5" spans="1:12" s="29" customFormat="1" x14ac:dyDescent="0.3">
      <c r="A5" s="6"/>
      <c r="B5" s="298"/>
      <c r="C5" s="314"/>
      <c r="D5" s="30" t="s">
        <v>11</v>
      </c>
      <c r="E5" s="115"/>
      <c r="F5" s="116" t="s">
        <v>12</v>
      </c>
      <c r="G5" s="117"/>
      <c r="H5" s="118" t="s">
        <v>13</v>
      </c>
      <c r="I5" s="115"/>
      <c r="J5" s="116" t="s">
        <v>12</v>
      </c>
      <c r="K5" s="117"/>
      <c r="L5" s="119" t="s">
        <v>13</v>
      </c>
    </row>
    <row r="6" spans="1:12" s="33" customFormat="1" ht="15.5" x14ac:dyDescent="0.35">
      <c r="A6" s="10"/>
      <c r="B6" s="31" t="s">
        <v>14</v>
      </c>
      <c r="C6" s="145" t="s">
        <v>49</v>
      </c>
      <c r="D6" s="32" t="s">
        <v>15</v>
      </c>
      <c r="E6" s="120" t="s">
        <v>16</v>
      </c>
      <c r="F6" s="121" t="s">
        <v>17</v>
      </c>
      <c r="G6" s="122" t="s">
        <v>18</v>
      </c>
      <c r="H6" s="123" t="s">
        <v>19</v>
      </c>
      <c r="I6" s="120" t="s">
        <v>16</v>
      </c>
      <c r="J6" s="121" t="s">
        <v>17</v>
      </c>
      <c r="K6" s="122" t="s">
        <v>18</v>
      </c>
      <c r="L6" s="124" t="s">
        <v>20</v>
      </c>
    </row>
    <row r="7" spans="1:12" s="39" customFormat="1" ht="12" x14ac:dyDescent="0.3">
      <c r="A7" s="34"/>
      <c r="B7" s="35"/>
      <c r="C7" s="35"/>
      <c r="D7" s="36">
        <v>1</v>
      </c>
      <c r="E7" s="35">
        <v>2</v>
      </c>
      <c r="F7" s="37">
        <v>3</v>
      </c>
      <c r="G7" s="14">
        <v>4</v>
      </c>
      <c r="H7" s="125">
        <v>5</v>
      </c>
      <c r="I7" s="35">
        <v>6</v>
      </c>
      <c r="J7" s="37">
        <v>7</v>
      </c>
      <c r="K7" s="14">
        <v>8</v>
      </c>
      <c r="L7" s="38">
        <v>9</v>
      </c>
    </row>
    <row r="8" spans="1:12" s="47" customFormat="1" ht="15" customHeight="1" x14ac:dyDescent="0.3">
      <c r="A8" s="40">
        <v>1</v>
      </c>
      <c r="B8" s="41" t="s">
        <v>21</v>
      </c>
      <c r="C8" s="41"/>
      <c r="D8" s="42">
        <f t="shared" ref="D8:L8" si="0">SUM(D15:D21)+D9</f>
        <v>149163</v>
      </c>
      <c r="E8" s="43">
        <f t="shared" si="0"/>
        <v>13178</v>
      </c>
      <c r="F8" s="44">
        <f t="shared" si="0"/>
        <v>135985</v>
      </c>
      <c r="G8" s="45">
        <f t="shared" si="0"/>
        <v>0</v>
      </c>
      <c r="H8" s="126">
        <f t="shared" si="0"/>
        <v>149163</v>
      </c>
      <c r="I8" s="43">
        <f t="shared" si="0"/>
        <v>0</v>
      </c>
      <c r="J8" s="44">
        <f t="shared" si="0"/>
        <v>0</v>
      </c>
      <c r="K8" s="45">
        <f t="shared" si="0"/>
        <v>0</v>
      </c>
      <c r="L8" s="46">
        <f t="shared" si="0"/>
        <v>0</v>
      </c>
    </row>
    <row r="9" spans="1:12" s="47" customFormat="1" ht="15" customHeight="1" x14ac:dyDescent="0.3">
      <c r="A9" s="48">
        <v>2</v>
      </c>
      <c r="B9" s="49" t="s">
        <v>22</v>
      </c>
      <c r="C9" s="50"/>
      <c r="D9" s="51">
        <f t="shared" ref="D9:D21" si="1">H9+L9</f>
        <v>136563</v>
      </c>
      <c r="E9" s="52">
        <f>SUM(E10:E14)</f>
        <v>2178</v>
      </c>
      <c r="F9" s="53">
        <f>SUM(F10:F14)</f>
        <v>134385</v>
      </c>
      <c r="G9" s="55">
        <f>SUM(G10:G14)</f>
        <v>0</v>
      </c>
      <c r="H9" s="129">
        <f t="shared" ref="H9:H21" si="2">SUM(E9:G9)</f>
        <v>136563</v>
      </c>
      <c r="I9" s="52">
        <f>SUM(I10:I14)</f>
        <v>0</v>
      </c>
      <c r="J9" s="53">
        <f>SUM(J10:J14)</f>
        <v>0</v>
      </c>
      <c r="K9" s="55">
        <f>SUM(K10:K14)</f>
        <v>0</v>
      </c>
      <c r="L9" s="56">
        <f t="shared" ref="L9:L21" si="3">SUM(I9:K9)</f>
        <v>0</v>
      </c>
    </row>
    <row r="10" spans="1:12" s="67" customFormat="1" ht="15" customHeight="1" x14ac:dyDescent="0.35">
      <c r="A10" s="57">
        <v>3</v>
      </c>
      <c r="B10" s="58"/>
      <c r="C10" s="59" t="s">
        <v>23</v>
      </c>
      <c r="D10" s="168">
        <f t="shared" si="1"/>
        <v>0</v>
      </c>
      <c r="E10" s="60"/>
      <c r="F10" s="61"/>
      <c r="G10" s="65"/>
      <c r="H10" s="169">
        <f t="shared" si="2"/>
        <v>0</v>
      </c>
      <c r="I10" s="63"/>
      <c r="J10" s="64"/>
      <c r="K10" s="65"/>
      <c r="L10" s="66">
        <f t="shared" si="3"/>
        <v>0</v>
      </c>
    </row>
    <row r="11" spans="1:12" s="67" customFormat="1" ht="15" customHeight="1" x14ac:dyDescent="0.35">
      <c r="A11" s="57">
        <v>4</v>
      </c>
      <c r="B11" s="58"/>
      <c r="C11" s="59" t="s">
        <v>24</v>
      </c>
      <c r="D11" s="168">
        <f t="shared" si="1"/>
        <v>0</v>
      </c>
      <c r="E11" s="60"/>
      <c r="F11" s="61"/>
      <c r="G11" s="65"/>
      <c r="H11" s="169">
        <f t="shared" si="2"/>
        <v>0</v>
      </c>
      <c r="I11" s="63"/>
      <c r="J11" s="64"/>
      <c r="K11" s="65"/>
      <c r="L11" s="66">
        <f t="shared" si="3"/>
        <v>0</v>
      </c>
    </row>
    <row r="12" spans="1:12" s="67" customFormat="1" ht="15" customHeight="1" x14ac:dyDescent="0.35">
      <c r="A12" s="57">
        <v>5</v>
      </c>
      <c r="B12" s="58"/>
      <c r="C12" s="59" t="s">
        <v>25</v>
      </c>
      <c r="D12" s="168">
        <f t="shared" si="1"/>
        <v>29700</v>
      </c>
      <c r="E12" s="60"/>
      <c r="F12" s="61">
        <v>29700</v>
      </c>
      <c r="G12" s="65"/>
      <c r="H12" s="169">
        <f t="shared" si="2"/>
        <v>29700</v>
      </c>
      <c r="I12" s="63"/>
      <c r="J12" s="64"/>
      <c r="K12" s="65"/>
      <c r="L12" s="66">
        <f t="shared" si="3"/>
        <v>0</v>
      </c>
    </row>
    <row r="13" spans="1:12" s="67" customFormat="1" ht="15" customHeight="1" x14ac:dyDescent="0.35">
      <c r="A13" s="57">
        <v>6</v>
      </c>
      <c r="B13" s="58"/>
      <c r="C13" s="59" t="s">
        <v>77</v>
      </c>
      <c r="D13" s="168">
        <f t="shared" si="1"/>
        <v>103861</v>
      </c>
      <c r="E13" s="60"/>
      <c r="F13" s="61">
        <v>103861</v>
      </c>
      <c r="G13" s="65"/>
      <c r="H13" s="169">
        <f t="shared" si="2"/>
        <v>103861</v>
      </c>
      <c r="I13" s="63"/>
      <c r="J13" s="64"/>
      <c r="K13" s="65"/>
      <c r="L13" s="66">
        <f t="shared" si="3"/>
        <v>0</v>
      </c>
    </row>
    <row r="14" spans="1:12" s="67" customFormat="1" ht="15" customHeight="1" x14ac:dyDescent="0.35">
      <c r="A14" s="71">
        <v>7</v>
      </c>
      <c r="B14" s="72"/>
      <c r="C14" s="73" t="s">
        <v>26</v>
      </c>
      <c r="D14" s="168">
        <f t="shared" si="1"/>
        <v>3002</v>
      </c>
      <c r="E14" s="146">
        <v>2178</v>
      </c>
      <c r="F14" s="147">
        <v>824</v>
      </c>
      <c r="G14" s="79"/>
      <c r="H14" s="169">
        <f t="shared" si="2"/>
        <v>3002</v>
      </c>
      <c r="I14" s="77"/>
      <c r="J14" s="78"/>
      <c r="K14" s="79"/>
      <c r="L14" s="80">
        <f t="shared" si="3"/>
        <v>0</v>
      </c>
    </row>
    <row r="15" spans="1:12" s="47" customFormat="1" ht="15" customHeight="1" x14ac:dyDescent="0.35">
      <c r="A15" s="81">
        <v>8</v>
      </c>
      <c r="B15" s="82" t="s">
        <v>27</v>
      </c>
      <c r="C15" s="83"/>
      <c r="D15" s="84">
        <f t="shared" si="1"/>
        <v>12600</v>
      </c>
      <c r="E15" s="148">
        <v>11000</v>
      </c>
      <c r="F15" s="149">
        <v>1600</v>
      </c>
      <c r="G15" s="87"/>
      <c r="H15" s="135">
        <f t="shared" si="2"/>
        <v>12600</v>
      </c>
      <c r="I15" s="85"/>
      <c r="J15" s="86"/>
      <c r="K15" s="87"/>
      <c r="L15" s="88">
        <f t="shared" si="3"/>
        <v>0</v>
      </c>
    </row>
    <row r="16" spans="1:12" s="47" customFormat="1" ht="15" customHeight="1" x14ac:dyDescent="0.35">
      <c r="A16" s="81">
        <v>9</v>
      </c>
      <c r="B16" s="82" t="s">
        <v>28</v>
      </c>
      <c r="C16" s="83"/>
      <c r="D16" s="84">
        <f t="shared" si="1"/>
        <v>0</v>
      </c>
      <c r="E16" s="148"/>
      <c r="F16" s="149"/>
      <c r="G16" s="87"/>
      <c r="H16" s="135">
        <f t="shared" si="2"/>
        <v>0</v>
      </c>
      <c r="I16" s="85"/>
      <c r="J16" s="86"/>
      <c r="K16" s="87"/>
      <c r="L16" s="88">
        <f t="shared" si="3"/>
        <v>0</v>
      </c>
    </row>
    <row r="17" spans="1:12" s="47" customFormat="1" ht="15" customHeight="1" x14ac:dyDescent="0.35">
      <c r="A17" s="48">
        <v>10</v>
      </c>
      <c r="B17" s="49" t="s">
        <v>29</v>
      </c>
      <c r="C17" s="49"/>
      <c r="D17" s="84">
        <f t="shared" si="1"/>
        <v>0</v>
      </c>
      <c r="E17" s="150"/>
      <c r="F17" s="151"/>
      <c r="G17" s="89"/>
      <c r="H17" s="152">
        <f t="shared" si="2"/>
        <v>0</v>
      </c>
      <c r="I17" s="90"/>
      <c r="J17" s="91"/>
      <c r="K17" s="89"/>
      <c r="L17" s="92">
        <f t="shared" si="3"/>
        <v>0</v>
      </c>
    </row>
    <row r="18" spans="1:12" s="47" customFormat="1" ht="15" customHeight="1" x14ac:dyDescent="0.35">
      <c r="A18" s="81">
        <v>11</v>
      </c>
      <c r="B18" s="83" t="s">
        <v>78</v>
      </c>
      <c r="C18" s="83"/>
      <c r="D18" s="93">
        <f t="shared" si="1"/>
        <v>0</v>
      </c>
      <c r="E18" s="150"/>
      <c r="F18" s="151"/>
      <c r="G18" s="89"/>
      <c r="H18" s="152">
        <f t="shared" si="2"/>
        <v>0</v>
      </c>
      <c r="I18" s="90"/>
      <c r="J18" s="91"/>
      <c r="K18" s="89"/>
      <c r="L18" s="92">
        <f t="shared" si="3"/>
        <v>0</v>
      </c>
    </row>
    <row r="19" spans="1:12" s="47" customFormat="1" ht="15" customHeight="1" x14ac:dyDescent="0.35">
      <c r="A19" s="165">
        <v>12</v>
      </c>
      <c r="B19" s="166" t="s">
        <v>80</v>
      </c>
      <c r="C19" s="166"/>
      <c r="D19" s="93">
        <f t="shared" si="1"/>
        <v>0</v>
      </c>
      <c r="E19" s="150"/>
      <c r="F19" s="151"/>
      <c r="G19" s="89"/>
      <c r="H19" s="152">
        <f t="shared" si="2"/>
        <v>0</v>
      </c>
      <c r="I19" s="90"/>
      <c r="J19" s="91"/>
      <c r="K19" s="89"/>
      <c r="L19" s="92">
        <f t="shared" si="3"/>
        <v>0</v>
      </c>
    </row>
    <row r="20" spans="1:12" s="47" customFormat="1" ht="15" customHeight="1" x14ac:dyDescent="0.35">
      <c r="A20" s="81">
        <v>13</v>
      </c>
      <c r="B20" s="83" t="s">
        <v>30</v>
      </c>
      <c r="C20" s="83"/>
      <c r="D20" s="93">
        <f t="shared" si="1"/>
        <v>0</v>
      </c>
      <c r="E20" s="90"/>
      <c r="F20" s="91"/>
      <c r="G20" s="89"/>
      <c r="H20" s="152">
        <f t="shared" si="2"/>
        <v>0</v>
      </c>
      <c r="I20" s="90"/>
      <c r="J20" s="91"/>
      <c r="K20" s="89"/>
      <c r="L20" s="92">
        <f t="shared" si="3"/>
        <v>0</v>
      </c>
    </row>
    <row r="21" spans="1:12" s="47" customFormat="1" ht="15" customHeight="1" thickBot="1" x14ac:dyDescent="0.4">
      <c r="A21" s="94">
        <v>14</v>
      </c>
      <c r="B21" s="95" t="s">
        <v>31</v>
      </c>
      <c r="C21" s="95"/>
      <c r="D21" s="96">
        <f t="shared" si="1"/>
        <v>0</v>
      </c>
      <c r="E21" s="170"/>
      <c r="F21" s="171"/>
      <c r="G21" s="172"/>
      <c r="H21" s="173">
        <f t="shared" si="2"/>
        <v>0</v>
      </c>
      <c r="I21" s="170"/>
      <c r="J21" s="171"/>
      <c r="K21" s="172"/>
      <c r="L21" s="174">
        <f t="shared" si="3"/>
        <v>0</v>
      </c>
    </row>
    <row r="22" spans="1:12" s="98" customFormat="1" ht="10.5" x14ac:dyDescent="0.25">
      <c r="A22" s="97" t="s">
        <v>74</v>
      </c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s="98" customFormat="1" ht="10.5" x14ac:dyDescent="0.25">
      <c r="A23" s="97"/>
      <c r="B23" s="97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98" customFormat="1" ht="10.5" x14ac:dyDescent="0.25">
      <c r="A24" s="97" t="s">
        <v>75</v>
      </c>
      <c r="B24" s="97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s="100" customFormat="1" ht="12" x14ac:dyDescent="0.3">
      <c r="A25" s="99" t="s">
        <v>33</v>
      </c>
      <c r="B25" s="99"/>
      <c r="C25" s="99"/>
      <c r="E25" s="10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titl</vt:lpstr>
      <vt:lpstr>Celkem</vt:lpstr>
      <vt:lpstr>Fakulty</vt:lpstr>
      <vt:lpstr>Součásti</vt:lpstr>
      <vt:lpstr>LF</vt:lpstr>
      <vt:lpstr>FF</vt:lpstr>
      <vt:lpstr>PrF</vt:lpstr>
      <vt:lpstr>FSS</vt:lpstr>
      <vt:lpstr>PřF</vt:lpstr>
      <vt:lpstr>FI</vt:lpstr>
      <vt:lpstr>PdF</vt:lpstr>
      <vt:lpstr>FSpS</vt:lpstr>
      <vt:lpstr>ESF</vt:lpstr>
      <vt:lpstr>Ceitec </vt:lpstr>
      <vt:lpstr>Ceitec CŘS</vt:lpstr>
      <vt:lpstr>SKM</vt:lpstr>
      <vt:lpstr>SUKB</vt:lpstr>
      <vt:lpstr>UCT</vt:lpstr>
      <vt:lpstr>SPSSN</vt:lpstr>
      <vt:lpstr>CTT</vt:lpstr>
      <vt:lpstr>ÚVT</vt:lpstr>
      <vt:lpstr>CJV</vt:lpstr>
      <vt:lpstr>CZS</vt:lpstr>
      <vt:lpstr>RMU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Hewlett-Packard Company</cp:lastModifiedBy>
  <cp:lastPrinted>2020-03-25T11:55:16Z</cp:lastPrinted>
  <dcterms:created xsi:type="dcterms:W3CDTF">2011-11-23T15:59:22Z</dcterms:created>
  <dcterms:modified xsi:type="dcterms:W3CDTF">2020-06-10T07:57:33Z</dcterms:modified>
</cp:coreProperties>
</file>