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ucnmuni-my.sharepoint.com/personal/203085_muni_cz/Documents/Dokumenty/"/>
    </mc:Choice>
  </mc:AlternateContent>
  <xr:revisionPtr revIDLastSave="0" documentId="8_{52A91B5F-05D4-4302-ACB2-6DAF98D338C3}" xr6:coauthVersionLast="47" xr6:coauthVersionMax="47" xr10:uidLastSave="{00000000-0000-0000-0000-000000000000}"/>
  <bookViews>
    <workbookView xWindow="7200" yWindow="3045" windowWidth="21600" windowHeight="11295" xr2:uid="{00000000-000D-0000-FFFF-FFFF00000000}"/>
  </bookViews>
  <sheets>
    <sheet name="2023" sheetId="6" r:id="rId1"/>
    <sheet name="2022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0" i="6" l="1"/>
  <c r="P22" i="6"/>
  <c r="P23" i="6"/>
  <c r="P24" i="6"/>
  <c r="P25" i="6"/>
  <c r="P26" i="6"/>
  <c r="P27" i="6"/>
  <c r="P28" i="6"/>
  <c r="P29" i="6"/>
  <c r="P21" i="6"/>
  <c r="P19" i="6"/>
  <c r="P16" i="6"/>
  <c r="O31" i="6"/>
  <c r="P31" i="6" s="1"/>
  <c r="P14" i="6"/>
  <c r="P15" i="6"/>
  <c r="P13" i="6"/>
  <c r="P12" i="6"/>
  <c r="P10" i="6"/>
  <c r="P11" i="6"/>
  <c r="P9" i="6"/>
  <c r="P6" i="6"/>
  <c r="P7" i="6"/>
  <c r="P5" i="6"/>
  <c r="P4" i="6"/>
  <c r="P3" i="6"/>
  <c r="P2" i="6"/>
  <c r="M31" i="6"/>
  <c r="N26" i="6"/>
  <c r="N27" i="6"/>
  <c r="N28" i="6"/>
  <c r="N29" i="6"/>
  <c r="N30" i="6"/>
  <c r="N31" i="6"/>
  <c r="N25" i="6"/>
  <c r="N21" i="6"/>
  <c r="N22" i="6"/>
  <c r="N23" i="6"/>
  <c r="N24" i="6"/>
  <c r="N20" i="6"/>
  <c r="N19" i="6"/>
  <c r="N18" i="6"/>
  <c r="N17" i="6"/>
  <c r="N15" i="6"/>
  <c r="N16" i="6"/>
  <c r="N14" i="6"/>
  <c r="N13" i="6"/>
  <c r="N9" i="6"/>
  <c r="N10" i="6"/>
  <c r="N11" i="6"/>
  <c r="N12" i="6"/>
  <c r="N7" i="6"/>
  <c r="N3" i="6"/>
  <c r="N4" i="6"/>
  <c r="N5" i="6"/>
  <c r="N6" i="6"/>
  <c r="N2" i="6"/>
  <c r="Q1" i="6"/>
  <c r="P18" i="6"/>
  <c r="P20" i="6"/>
  <c r="P17" i="6"/>
  <c r="P8" i="6"/>
  <c r="J31" i="6"/>
  <c r="N8" i="6"/>
  <c r="O26" i="5"/>
  <c r="P26" i="5" s="1"/>
  <c r="J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O4" i="5"/>
  <c r="P3" i="5"/>
  <c r="N3" i="5"/>
  <c r="P2" i="5"/>
  <c r="Q1" i="5"/>
  <c r="N24" i="5" s="1"/>
  <c r="N2" i="5" l="1"/>
  <c r="N4" i="5"/>
  <c r="N5" i="5"/>
  <c r="N7" i="5"/>
  <c r="N9" i="5"/>
  <c r="N11" i="5"/>
  <c r="N13" i="5"/>
  <c r="N15" i="5"/>
  <c r="N17" i="5"/>
  <c r="N19" i="5"/>
  <c r="N21" i="5"/>
  <c r="N23" i="5"/>
  <c r="N25" i="5"/>
  <c r="N6" i="5"/>
  <c r="N8" i="5"/>
  <c r="N10" i="5"/>
  <c r="N12" i="5"/>
  <c r="N14" i="5"/>
  <c r="N16" i="5"/>
  <c r="N18" i="5"/>
  <c r="N20" i="5"/>
  <c r="N2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tc={BFD38964-054B-4BAE-9ADC-A344A92BB52C}</author>
  </authors>
  <commentList>
    <comment ref="Q1" authorId="0" shapeId="0" xr:uid="{BFD38964-054B-4BAE-9ADC-A344A92BB52C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7násobek průměrné mzdy za 2023
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tc={3F9A8F85-1A59-4F6D-8F91-5F4F9B8FFFE0}</author>
  </authors>
  <commentList>
    <comment ref="Q1" authorId="0" shapeId="0" xr:uid="{3F9A8F85-1A59-4F6D-8F91-5F4F9B8FFFE0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7násobek průměrné mzdy za r. 2022</t>
      </text>
    </comment>
  </commentList>
</comments>
</file>

<file path=xl/sharedStrings.xml><?xml version="1.0" encoding="utf-8"?>
<sst xmlns="http://schemas.openxmlformats.org/spreadsheetml/2006/main" count="497" uniqueCount="230">
  <si>
    <t>Firma poskytující NP</t>
  </si>
  <si>
    <t>IČO</t>
  </si>
  <si>
    <t>Předmět dodávky</t>
  </si>
  <si>
    <t>Smlouva / objednávka</t>
  </si>
  <si>
    <t>MU/ HS MU</t>
  </si>
  <si>
    <t>E-mail</t>
  </si>
  <si>
    <t>TEL.</t>
  </si>
  <si>
    <t>Jméno</t>
  </si>
  <si>
    <t>Poznámka</t>
  </si>
  <si>
    <t>Počet</t>
  </si>
  <si>
    <t>Poslední dodávka</t>
  </si>
  <si>
    <t>ENP - Q evidence</t>
  </si>
  <si>
    <t>ENP - max. počet OZP</t>
  </si>
  <si>
    <t>ENP - max. částka</t>
  </si>
  <si>
    <t>Fakturace k 31. 12. 2023</t>
  </si>
  <si>
    <t>NP potvrzené</t>
  </si>
  <si>
    <t>2P SERVIS s.r.o.</t>
  </si>
  <si>
    <t>prac. oděvy, utěrky</t>
  </si>
  <si>
    <t>OBJ</t>
  </si>
  <si>
    <t>PřF</t>
  </si>
  <si>
    <t>fakturace@2pservis.cz</t>
  </si>
  <si>
    <t>Hejlíková Veronika</t>
  </si>
  <si>
    <t>A-ASKA grafik s.r.o.</t>
  </si>
  <si>
    <t>reklamní předměty, oblečení</t>
  </si>
  <si>
    <t>cadova@aaska.cz</t>
  </si>
  <si>
    <t>731 654 715</t>
  </si>
  <si>
    <t>Salih Nikola</t>
  </si>
  <si>
    <t>AMBRA - Trade, s.r.o.</t>
  </si>
  <si>
    <t>nábytek</t>
  </si>
  <si>
    <t>CZS</t>
  </si>
  <si>
    <t>filip.fuciman@ambra.cz</t>
  </si>
  <si>
    <t>Pavlíková Kateřina</t>
  </si>
  <si>
    <t>nový dodavatel</t>
  </si>
  <si>
    <t>Aseta handicap s.r.o.</t>
  </si>
  <si>
    <t>hygienický servis</t>
  </si>
  <si>
    <t>petra.hrozkova@clarima.cz</t>
  </si>
  <si>
    <t>Hrozková Petra</t>
  </si>
  <si>
    <t>BWINDI COFFEE s.r.o.</t>
  </si>
  <si>
    <t>káva</t>
  </si>
  <si>
    <t>coffee@bwindiorphans.org</t>
  </si>
  <si>
    <t>Chauveau Emmanuelle</t>
  </si>
  <si>
    <t>Českom. Bezp. Agentura spol. s.r.o.</t>
  </si>
  <si>
    <t>04411676</t>
  </si>
  <si>
    <t>ostraha objektů</t>
  </si>
  <si>
    <t>SML</t>
  </si>
  <si>
    <t>RMU</t>
  </si>
  <si>
    <t xml:space="preserve">rakosnikova@cmba.cz </t>
  </si>
  <si>
    <t>Rákosníková Hana</t>
  </si>
  <si>
    <t>DaKtex s.r.o.</t>
  </si>
  <si>
    <t>pracovní oděvy, respirátory</t>
  </si>
  <si>
    <t>daktex@seznam.cz</t>
  </si>
  <si>
    <t>Lehká Marcela</t>
  </si>
  <si>
    <t xml:space="preserve">EDM (Entre Direct Marketing) s.r.o. </t>
  </si>
  <si>
    <t>mobil. tel., IT materiál, tonery</t>
  </si>
  <si>
    <t>adam.szegidewicz@zmgroup.cz</t>
  </si>
  <si>
    <t>775 667 987</t>
  </si>
  <si>
    <t>Szegidewicz Adam</t>
  </si>
  <si>
    <t>ERGOTEP, družstvo invalidů</t>
  </si>
  <si>
    <t>dankova.e@ergotep.cz</t>
  </si>
  <si>
    <t>Kunhartová Lenka</t>
  </si>
  <si>
    <t>HANEL, spol. s r.o.</t>
  </si>
  <si>
    <t>info@hanel.cz</t>
  </si>
  <si>
    <t>Charita Strážnice</t>
  </si>
  <si>
    <t>reklamní předměty</t>
  </si>
  <si>
    <t>frantisek.sramek@straznice.charita.cz</t>
  </si>
  <si>
    <t>Šrámek František</t>
  </si>
  <si>
    <t>INVALA, v.o.s.</t>
  </si>
  <si>
    <t>FI</t>
  </si>
  <si>
    <t>rosenbaumova@invala.cz</t>
  </si>
  <si>
    <t>Rosenbaumová Ilona</t>
  </si>
  <si>
    <t>K a P O - plus s.r.o.</t>
  </si>
  <si>
    <t>profesní oděvy / labor. materiál</t>
  </si>
  <si>
    <t>SML / OBJ</t>
  </si>
  <si>
    <t>LF / PřF</t>
  </si>
  <si>
    <t>kapo@kapo.cz</t>
  </si>
  <si>
    <t>Straková Kamila</t>
  </si>
  <si>
    <t>K2P s.r.o.</t>
  </si>
  <si>
    <t>pracovní oděvy</t>
  </si>
  <si>
    <t>LF</t>
  </si>
  <si>
    <t>lenka.malonova@megatrans.cz</t>
  </si>
  <si>
    <t>Maloňová Lenka</t>
  </si>
  <si>
    <t>MONIT plus, s.r.o.</t>
  </si>
  <si>
    <t>čistící prostředky, kanc. židle, tabule</t>
  </si>
  <si>
    <t>ESF</t>
  </si>
  <si>
    <t>petra.mrazkova@security-monit.cz</t>
  </si>
  <si>
    <t>Mrázková Petra</t>
  </si>
  <si>
    <t>MYJÓMI družstvo invalidů</t>
  </si>
  <si>
    <t>vánoční balíčky</t>
  </si>
  <si>
    <t>info@myjomi.cz</t>
  </si>
  <si>
    <t>Králová Eva</t>
  </si>
  <si>
    <t>OFFICE SYSTEM s.r.o.</t>
  </si>
  <si>
    <t>kanc. potřeby</t>
  </si>
  <si>
    <t>SML centr. / plnění přes OBJ</t>
  </si>
  <si>
    <t>MU / CZS</t>
  </si>
  <si>
    <t>OLMAN SERVICE s.r.o.</t>
  </si>
  <si>
    <t>úklidové služby</t>
  </si>
  <si>
    <t>SKM</t>
  </si>
  <si>
    <t>olman@olman.cz</t>
  </si>
  <si>
    <t>Sanková</t>
  </si>
  <si>
    <t>Práh jižní Morava, z.ú.</t>
  </si>
  <si>
    <t>občerstvení</t>
  </si>
  <si>
    <t>PdF</t>
  </si>
  <si>
    <t xml:space="preserve">sarka.plskova@prah-brno.cz </t>
  </si>
  <si>
    <t>734 850 547</t>
  </si>
  <si>
    <t>Plšková Šárka</t>
  </si>
  <si>
    <t>REEHAP NOVA, s.r.o.</t>
  </si>
  <si>
    <t>stěhovací a úklidové práce, hygienické potřeby</t>
  </si>
  <si>
    <t>SML, OBJ</t>
  </si>
  <si>
    <t>sekretariat@reehap.cz</t>
  </si>
  <si>
    <t>Kubínská Dana</t>
  </si>
  <si>
    <t>Učebnice Vaníček s.r.o.</t>
  </si>
  <si>
    <t>obal. materiál, DVD</t>
  </si>
  <si>
    <t>nahradni-plneni@ucebnicevanicek.cz</t>
  </si>
  <si>
    <t>Vaníček Radek</t>
  </si>
  <si>
    <t>VERKON s.r.o.</t>
  </si>
  <si>
    <t>labor. materiál, chemikálie</t>
  </si>
  <si>
    <t>LF / FaF / PřF / CEITEC</t>
  </si>
  <si>
    <t>eva.miksovicova@verkon.cz</t>
  </si>
  <si>
    <t>Mikšovicová Eva</t>
  </si>
  <si>
    <t>WINGUARD s.r.o.</t>
  </si>
  <si>
    <t>FSS</t>
  </si>
  <si>
    <t>l.knappova@winguard.cz</t>
  </si>
  <si>
    <t>Knappová Lenka</t>
  </si>
  <si>
    <t>Z + M Logistics, spol. s r.o.</t>
  </si>
  <si>
    <t>mobilní telefony</t>
  </si>
  <si>
    <t xml:space="preserve">Adam.Szegidewicz@zmgroup.cz </t>
  </si>
  <si>
    <t>Z + M Partner, spol. s r.o.</t>
  </si>
  <si>
    <t>mobilní tel., sluchátka, komponenty IT, tonery</t>
  </si>
  <si>
    <t>Celkem</t>
  </si>
  <si>
    <t>Vysvětlivky:</t>
  </si>
  <si>
    <t>firma aktuálně poskytuje NP</t>
  </si>
  <si>
    <t>Firma oprávněna poskytovat NP s uzavřenou rámcovou smlouvou na MU (NP není smluvně ošetřeno):</t>
  </si>
  <si>
    <t>C SYSTEM CZ a.s.</t>
  </si>
  <si>
    <t>dodávka tonerů</t>
  </si>
  <si>
    <t>SML - centr.</t>
  </si>
  <si>
    <t>Počet dokladů</t>
  </si>
  <si>
    <t>Fakturace k 31. 12. 2022</t>
  </si>
  <si>
    <t>kontakt dle faktury</t>
  </si>
  <si>
    <t>3Q</t>
  </si>
  <si>
    <t>3Q 22, všechny Q 21</t>
  </si>
  <si>
    <t>4Q</t>
  </si>
  <si>
    <t>4Q 21</t>
  </si>
  <si>
    <t>do 30. 6. 2022 FIDEM, s.r.o. (Clarima)</t>
  </si>
  <si>
    <t>Českom. Bezp. Agenura spol. s.r.o.</t>
  </si>
  <si>
    <t>Deoline Group s.r.o.</t>
  </si>
  <si>
    <t>info@deolinegroup.cz</t>
  </si>
  <si>
    <t>Dvořáčková Jana</t>
  </si>
  <si>
    <t>1Q</t>
  </si>
  <si>
    <t>dceřinná spol. Z + M group (e-mail z 31. 3. 2022)</t>
  </si>
  <si>
    <t>4Q 22, všechny Q 22</t>
  </si>
  <si>
    <t>Ergon - sociální podnik, z.s.</t>
  </si>
  <si>
    <t>2Q 22, všechny Q 21</t>
  </si>
  <si>
    <t>4Q 22, všechny Q 21</t>
  </si>
  <si>
    <t>zrušení plnění nevyplývajících ze smlouvy</t>
  </si>
  <si>
    <t>4Q 22, všechny Q 22 i 21</t>
  </si>
  <si>
    <t>firma poskytovala NP vloni, letos může poskytovat, zatím není využita</t>
  </si>
  <si>
    <t>čistící stroj vč. chem. přípravků</t>
  </si>
  <si>
    <t>prac. obuv</t>
  </si>
  <si>
    <t>FaF / FI</t>
  </si>
  <si>
    <t>respirátory, pracovní oděvy</t>
  </si>
  <si>
    <t>OBJ / SML</t>
  </si>
  <si>
    <t>FF / SKM</t>
  </si>
  <si>
    <t>kuchyňské potřeby, labor. mat.</t>
  </si>
  <si>
    <t>FaF / CZS</t>
  </si>
  <si>
    <t>CEITEC / SKM / RMU</t>
  </si>
  <si>
    <t>FI / ESF / RMU</t>
  </si>
  <si>
    <t>FSS / PdF / RMU</t>
  </si>
  <si>
    <t>FaF / FF/ PrF / FSS / PdF / FSpS / CEITEC / SUKB / SPSSN / ÚVT / CZS / RMU</t>
  </si>
  <si>
    <t>FSS / PdF</t>
  </si>
  <si>
    <t>HPL servis s.r.o.</t>
  </si>
  <si>
    <t>01556606</t>
  </si>
  <si>
    <t>hygienické potřeby</t>
  </si>
  <si>
    <t>PdF / RMU</t>
  </si>
  <si>
    <t>2Q</t>
  </si>
  <si>
    <t xml:space="preserve">FaF </t>
  </si>
  <si>
    <t>FF</t>
  </si>
  <si>
    <t>mobilní telefony, el. bloky</t>
  </si>
  <si>
    <t>Česká unie neslyšících, z.ú.</t>
  </si>
  <si>
    <t>00675547</t>
  </si>
  <si>
    <t>deafunie@cun.cz</t>
  </si>
  <si>
    <t>Martin Novák</t>
  </si>
  <si>
    <t>Lilacosta s.r.o.</t>
  </si>
  <si>
    <t>sales@lilacosta.cz</t>
  </si>
  <si>
    <t>548213308, 731 108 326</t>
  </si>
  <si>
    <t>Kučerová Kristýna</t>
  </si>
  <si>
    <t>hygienický servis, kanc. Židle</t>
  </si>
  <si>
    <t>kuchyňské potřeby</t>
  </si>
  <si>
    <t>mag. Tabule, prop. předměty</t>
  </si>
  <si>
    <t>tyflopomůcky</t>
  </si>
  <si>
    <t>NUMEX, spol. s r.o.</t>
  </si>
  <si>
    <t>BROUK s.r.o.</t>
  </si>
  <si>
    <t>pracovní oděvy a obuv</t>
  </si>
  <si>
    <t>pozivilova@brouk.eu</t>
  </si>
  <si>
    <t>Poživilová Ivana</t>
  </si>
  <si>
    <t>hplfakturace@seznam.cz</t>
  </si>
  <si>
    <t>Pulpitová Dagmar</t>
  </si>
  <si>
    <t>numex@numex.cz</t>
  </si>
  <si>
    <t>Tikalová Eva</t>
  </si>
  <si>
    <t>objednavky@officesystem.cz</t>
  </si>
  <si>
    <t>548 213 308, 532 192 000</t>
  </si>
  <si>
    <t>zmgroup@zmgroup.cz</t>
  </si>
  <si>
    <t>Palová Renata</t>
  </si>
  <si>
    <t>J&amp;H facility group s.r.o.</t>
  </si>
  <si>
    <t>05495270</t>
  </si>
  <si>
    <t>tonery</t>
  </si>
  <si>
    <t>info@jhuklid.cz</t>
  </si>
  <si>
    <t>Petrášová Lenka</t>
  </si>
  <si>
    <t>FF / PdF / FSpS / ÚVT / RMU / PrF / FSS / SPSSN / CZS / SUKB</t>
  </si>
  <si>
    <t>FI, FF, FSS</t>
  </si>
  <si>
    <t>ESF / RMU</t>
  </si>
  <si>
    <t>PřF / CEITEC</t>
  </si>
  <si>
    <t>MISTKA SEWING s.r.o.</t>
  </si>
  <si>
    <t>08279918</t>
  </si>
  <si>
    <t>mistka.sewing@gmail.com</t>
  </si>
  <si>
    <t>PdF, RMU, CTT, FF, FSS</t>
  </si>
  <si>
    <t>praxe studentů, přepis mluveného slova do textu</t>
  </si>
  <si>
    <t>PdF / SPSSN</t>
  </si>
  <si>
    <t>SMERO, spol. s r.o.</t>
  </si>
  <si>
    <t>kanc. židle</t>
  </si>
  <si>
    <t>CEITEC</t>
  </si>
  <si>
    <t>nemcova.i@smero.cz</t>
  </si>
  <si>
    <t>548213308, 
511200206</t>
  </si>
  <si>
    <t>Němcová Irena</t>
  </si>
  <si>
    <t>3Q, 2Q, 1Q 23, všechny Q 22</t>
  </si>
  <si>
    <t>4Q 22</t>
  </si>
  <si>
    <t>1Q 23, všechny Q 2022</t>
  </si>
  <si>
    <t>4Q, 3Q, 2Q, 1Q 23, všechny Q 22</t>
  </si>
  <si>
    <t>3Q, 2Q, chybí 1Q 23, všechny Q 22</t>
  </si>
  <si>
    <t>všechny Q 22</t>
  </si>
  <si>
    <t>2Q, 1Q 23, všechny Q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</si>
</sst>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u/>
      <sz val="11"/>
      <color theme="0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rgb="FF58595B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 readingOrder="1"/>
    </xf>
    <xf numFmtId="0" fontId="3" fillId="0" borderId="3" xfId="0" applyFont="1" applyBorder="1" applyAlignment="1">
      <alignment horizontal="left" vertical="center" wrapText="1" readingOrder="1"/>
    </xf>
    <xf numFmtId="0" fontId="5" fillId="0" borderId="1" xfId="1" applyFont="1" applyFill="1" applyBorder="1" applyAlignment="1">
      <alignment horizontal="left" readingOrder="1"/>
    </xf>
    <xf numFmtId="0" fontId="3" fillId="0" borderId="1" xfId="0" applyFont="1" applyBorder="1"/>
    <xf numFmtId="0" fontId="3" fillId="0" borderId="1" xfId="0" applyFont="1" applyBorder="1" applyAlignment="1">
      <alignment horizontal="right" readingOrder="1"/>
    </xf>
    <xf numFmtId="0" fontId="4" fillId="0" borderId="3" xfId="0" applyFont="1" applyBorder="1" applyAlignment="1">
      <alignment horizontal="left" vertical="top" readingOrder="1"/>
    </xf>
    <xf numFmtId="0" fontId="0" fillId="0" borderId="0" xfId="0" applyAlignment="1">
      <alignment horizontal="left" vertical="top"/>
    </xf>
    <xf numFmtId="0" fontId="4" fillId="0" borderId="4" xfId="0" applyFont="1" applyBorder="1" applyAlignment="1">
      <alignment horizontal="left" vertical="center" wrapText="1" readingOrder="1"/>
    </xf>
    <xf numFmtId="0" fontId="4" fillId="0" borderId="3" xfId="0" applyFont="1" applyBorder="1" applyAlignment="1">
      <alignment horizontal="left" vertical="center" wrapText="1" readingOrder="1"/>
    </xf>
    <xf numFmtId="0" fontId="4" fillId="0" borderId="3" xfId="0" applyFont="1" applyBorder="1" applyAlignment="1">
      <alignment horizontal="left" vertical="center" readingOrder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center" wrapText="1" readingOrder="1"/>
    </xf>
    <xf numFmtId="0" fontId="8" fillId="0" borderId="1" xfId="1" applyFont="1" applyFill="1" applyBorder="1" applyAlignment="1">
      <alignment horizontal="left" vertical="center" wrapText="1" readingOrder="1"/>
    </xf>
    <xf numFmtId="0" fontId="7" fillId="0" borderId="0" xfId="0" applyFont="1"/>
    <xf numFmtId="0" fontId="7" fillId="0" borderId="1" xfId="0" applyFont="1" applyBorder="1" applyAlignment="1">
      <alignment horizontal="right" vertical="center" wrapText="1" readingOrder="1"/>
    </xf>
    <xf numFmtId="0" fontId="3" fillId="0" borderId="1" xfId="0" applyFont="1" applyBorder="1" applyAlignment="1">
      <alignment horizontal="right" vertical="center" wrapText="1" readingOrder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left" vertical="top" readingOrder="1"/>
    </xf>
    <xf numFmtId="0" fontId="7" fillId="0" borderId="1" xfId="0" applyFont="1" applyBorder="1" applyAlignment="1">
      <alignment horizontal="left" vertical="top"/>
    </xf>
    <xf numFmtId="3" fontId="7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left" vertical="center"/>
    </xf>
    <xf numFmtId="4" fontId="3" fillId="0" borderId="1" xfId="0" applyNumberFormat="1" applyFont="1" applyBorder="1"/>
    <xf numFmtId="4" fontId="0" fillId="0" borderId="0" xfId="0" applyNumberFormat="1"/>
    <xf numFmtId="0" fontId="3" fillId="0" borderId="1" xfId="0" applyFont="1" applyBorder="1" applyAlignment="1">
      <alignment wrapText="1"/>
    </xf>
    <xf numFmtId="0" fontId="2" fillId="0" borderId="1" xfId="1" applyFill="1" applyBorder="1"/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2" fillId="0" borderId="1" xfId="1" applyFill="1" applyBorder="1" applyAlignment="1">
      <alignment horizontal="left" vertical="center" wrapText="1" readingOrder="1"/>
    </xf>
    <xf numFmtId="0" fontId="2" fillId="0" borderId="1" xfId="1" applyFill="1" applyBorder="1" applyAlignment="1">
      <alignment horizontal="left" readingOrder="1"/>
    </xf>
    <xf numFmtId="3" fontId="3" fillId="0" borderId="1" xfId="0" applyNumberFormat="1" applyFont="1" applyBorder="1" applyAlignment="1">
      <alignment horizontal="right" readingOrder="1"/>
    </xf>
    <xf numFmtId="0" fontId="6" fillId="0" borderId="0" xfId="0" applyFont="1"/>
    <xf numFmtId="3" fontId="3" fillId="0" borderId="1" xfId="0" applyNumberFormat="1" applyFont="1" applyBorder="1" applyAlignment="1">
      <alignment horizontal="right" vertical="center" wrapText="1" readingOrder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top" readingOrder="1"/>
    </xf>
    <xf numFmtId="0" fontId="3" fillId="0" borderId="1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 wrapText="1" readingOrder="1"/>
    </xf>
    <xf numFmtId="4" fontId="7" fillId="0" borderId="0" xfId="0" applyNumberFormat="1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 readingOrder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 vertical="center" wrapText="1" readingOrder="1"/>
    </xf>
    <xf numFmtId="0" fontId="3" fillId="0" borderId="3" xfId="0" applyFont="1" applyBorder="1" applyAlignment="1">
      <alignment horizontal="left" vertical="center" readingOrder="1"/>
    </xf>
    <xf numFmtId="0" fontId="3" fillId="0" borderId="3" xfId="0" applyFont="1" applyBorder="1" applyAlignment="1">
      <alignment horizontal="left" vertical="top" readingOrder="1"/>
    </xf>
    <xf numFmtId="0" fontId="5" fillId="0" borderId="1" xfId="1" applyFont="1" applyFill="1" applyBorder="1"/>
    <xf numFmtId="0" fontId="3" fillId="0" borderId="0" xfId="0" applyFont="1"/>
    <xf numFmtId="0" fontId="0" fillId="0" borderId="5" xfId="0" applyBorder="1"/>
    <xf numFmtId="0" fontId="0" fillId="0" borderId="5" xfId="0" applyBorder="1" applyAlignment="1">
      <alignment horizontal="left"/>
    </xf>
    <xf numFmtId="49" fontId="3" fillId="0" borderId="1" xfId="0" applyNumberFormat="1" applyFont="1" applyBorder="1" applyAlignment="1">
      <alignment horizontal="right" vertical="center" wrapText="1" readingOrder="1"/>
    </xf>
    <xf numFmtId="0" fontId="3" fillId="0" borderId="1" xfId="0" applyFont="1" applyBorder="1" applyAlignment="1">
      <alignment horizontal="left" vertical="center" readingOrder="1"/>
    </xf>
    <xf numFmtId="0" fontId="0" fillId="0" borderId="1" xfId="0" applyBorder="1" applyAlignment="1">
      <alignment horizontal="left" vertical="center" wrapText="1" readingOrder="1"/>
    </xf>
    <xf numFmtId="0" fontId="0" fillId="0" borderId="1" xfId="0" applyBorder="1" applyAlignment="1">
      <alignment horizontal="right" vertical="center" wrapText="1" readingOrder="1"/>
    </xf>
    <xf numFmtId="0" fontId="10" fillId="0" borderId="1" xfId="1" applyFont="1" applyFill="1" applyBorder="1"/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10" fillId="0" borderId="1" xfId="1" applyFont="1" applyFill="1" applyBorder="1" applyAlignment="1">
      <alignment horizontal="left" readingOrder="1"/>
    </xf>
    <xf numFmtId="0" fontId="0" fillId="0" borderId="1" xfId="0" applyBorder="1" applyAlignment="1">
      <alignment horizontal="right" readingOrder="1"/>
    </xf>
    <xf numFmtId="0" fontId="0" fillId="0" borderId="1" xfId="0" applyBorder="1" applyAlignment="1">
      <alignment horizontal="left" vertical="top" readingOrder="1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 vertical="center" wrapText="1" readingOrder="1"/>
    </xf>
    <xf numFmtId="0" fontId="3" fillId="2" borderId="2" xfId="0" applyFont="1" applyFill="1" applyBorder="1" applyAlignment="1">
      <alignment horizontal="left" vertical="center" wrapText="1" readingOrder="1"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vertical="top" wrapText="1" readingOrder="1"/>
    </xf>
    <xf numFmtId="0" fontId="10" fillId="0" borderId="1" xfId="1" applyFont="1" applyFill="1" applyBorder="1" applyAlignment="1">
      <alignment horizontal="left" vertical="center" wrapText="1" readingOrder="1"/>
    </xf>
    <xf numFmtId="3" fontId="0" fillId="0" borderId="1" xfId="0" applyNumberFormat="1" applyBorder="1" applyAlignment="1">
      <alignment horizontal="right" readingOrder="1"/>
    </xf>
    <xf numFmtId="3" fontId="3" fillId="0" borderId="1" xfId="0" applyNumberFormat="1" applyFont="1" applyBorder="1" applyAlignment="1">
      <alignment horizontal="right" wrapText="1"/>
    </xf>
    <xf numFmtId="0" fontId="2" fillId="0" borderId="0" xfId="1"/>
    <xf numFmtId="0" fontId="11" fillId="0" borderId="0" xfId="0" applyFont="1"/>
    <xf numFmtId="3" fontId="0" fillId="0" borderId="1" xfId="0" applyNumberFormat="1" applyBorder="1" applyAlignment="1">
      <alignment horizontal="right" wrapText="1" readingOrder="1"/>
    </xf>
    <xf numFmtId="0" fontId="0" fillId="4" borderId="1" xfId="0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2">
    <cellStyle name="Hypertextový odkaz" xfId="1" builtinId="8"/>
    <cellStyle name="Normální" xfId="0" builtinId="0"/>
  </cellStyles>
  <dxfs count="38">
    <dxf>
      <font>
        <strike val="0"/>
        <outline val="0"/>
        <shadow val="0"/>
        <vertAlign val="baseline"/>
        <color auto="1"/>
        <name val="Calibri"/>
        <family val="2"/>
        <charset val="238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color auto="1"/>
        <name val="Calibri"/>
        <family val="2"/>
        <charset val="238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rgb="FF92D05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rgb="FF92D05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color auto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color auto="1"/>
        <name val="Calibri"/>
        <family val="2"/>
        <charset val="238"/>
        <scheme val="minor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textRotation="0" indent="0" justifyLastLine="0" shrinkToFit="0"/>
    </dxf>
    <dxf>
      <font>
        <strike val="0"/>
        <outline val="0"/>
        <shadow val="0"/>
        <vertAlign val="baseline"/>
        <color auto="1"/>
        <name val="Calibri"/>
        <family val="2"/>
        <charset val="238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top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right" textRotation="0" indent="0" justifyLastLine="0" shrinkToFit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1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color auto="1"/>
        <name val="Calibri"/>
        <family val="2"/>
        <charset val="238"/>
        <scheme val="minor"/>
      </font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/>
    </dxf>
    <dxf>
      <font>
        <b val="0"/>
        <strike val="0"/>
        <outline val="0"/>
        <shadow val="0"/>
        <vertAlign val="baseline"/>
        <sz val="11"/>
        <color auto="1"/>
        <name val="Calibri"/>
        <family val="2"/>
        <charset val="238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family val="2"/>
        <charset val="238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rgb="FF92D05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family val="2"/>
        <charset val="238"/>
        <scheme val="minor"/>
      </font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theme="0" tint="-0.499984740745262"/>
        <name val="Calibri"/>
        <family val="2"/>
        <charset val="238"/>
        <scheme val="minor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theme="0" tint="-0.499984740745262"/>
        <name val="Calibri"/>
        <family val="2"/>
        <charset val="238"/>
        <scheme val="minor"/>
      </font>
      <alignment horizontal="right" textRotation="0" indent="0" justifyLastLine="0" shrinkToFit="0"/>
      <border outline="0">
        <left style="thin">
          <color auto="1"/>
        </left>
        <right style="thin">
          <color auto="1"/>
        </right>
      </border>
    </dxf>
    <dxf>
      <font>
        <b val="0"/>
        <strike val="0"/>
        <outline val="0"/>
        <shadow val="0"/>
        <vertAlign val="baseline"/>
        <sz val="11"/>
        <color theme="0" tint="-0.499984740745262"/>
        <name val="Calibri"/>
        <family val="2"/>
        <charset val="238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charset val="238"/>
        <scheme val="minor"/>
      </font>
      <alignment horizontal="left" vertical="top" textRotation="0" wrapText="0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charset val="238"/>
        <scheme val="minor"/>
      </font>
      <alignment horizontal="right" textRotation="0" indent="0" justifyLastLine="0" shrinkToFit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charset val="238"/>
        <scheme val="minor"/>
      </font>
      <alignment horizontal="left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name val="Calibri"/>
        <family val="2"/>
        <charset val="238"/>
        <scheme val="minor"/>
      </font>
      <alignment horizontal="left" textRotation="0" indent="0" justifyLastLine="0" shrinkToFit="0"/>
    </dxf>
    <dxf>
      <font>
        <b val="0"/>
        <strike val="0"/>
        <outline val="0"/>
        <shadow val="0"/>
        <vertAlign val="baseline"/>
        <sz val="11"/>
        <name val="Calibri"/>
        <family val="2"/>
        <charset val="238"/>
        <scheme val="minor"/>
      </font>
      <alignment horizontal="left" textRotation="0" indent="0" justifyLastLine="0" shrinkToFit="0"/>
    </dxf>
    <dxf>
      <font>
        <b val="0"/>
        <strike val="0"/>
        <outline val="0"/>
        <shadow val="0"/>
        <vertAlign val="baseline"/>
        <sz val="11"/>
        <name val="Calibri"/>
        <family val="2"/>
        <charset val="238"/>
        <scheme val="minor"/>
      </font>
      <alignment horizontal="left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charset val="238"/>
        <scheme val="minor"/>
      </font>
      <alignment horizontal="right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family val="2"/>
        <charset val="238"/>
        <scheme val="minor"/>
      </font>
    </dxf>
    <dxf>
      <font>
        <b val="0"/>
        <strike val="0"/>
        <outline val="0"/>
        <shadow val="0"/>
        <vertAlign val="baseline"/>
        <sz val="1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/>
    </dxf>
  </dxfs>
  <tableStyles count="0" defaultTableStyle="TableStyleMedium2" defaultPivotStyle="PivotStyleLight16"/>
  <colors>
    <mruColors>
      <color rgb="FFFF7C8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milie Zichová" id="{D3246EDF-6876-4E52-8300-81BFCA3D56A5}" userId="Emilie Zichová" providerId="None"/>
  <person displayName="Emilie Zichová" id="{30A7B815-E94D-4DC4-B78B-4CA423B4FA2C}" userId="S::114492@muni.cz::07418464-9255-4c91-bf1d-228f6b72871d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6D8B5E2-FCF0-4F3B-8949-7803CB00618C}" name="Tabulka13" displayName="Tabulka13" ref="A1:P31" totalsRowShown="0" headerRowDxfId="37" dataDxfId="36" tableBorderDxfId="35">
  <autoFilter ref="A1:P31" xr:uid="{D767A5EB-34FE-4139-A57B-31C1766F02AF}"/>
  <sortState xmlns:xlrd2="http://schemas.microsoft.com/office/spreadsheetml/2017/richdata2" ref="A2:I31">
    <sortCondition ref="A1:A31"/>
  </sortState>
  <tableColumns count="16">
    <tableColumn id="1" xr3:uid="{72F215B1-7AC3-4F11-915D-3188A91DC283}" name="Firma poskytující NP" dataDxfId="34"/>
    <tableColumn id="2" xr3:uid="{C6FCC0B5-74E0-4947-96D4-57B66E08BE48}" name="IČO" dataDxfId="33"/>
    <tableColumn id="9" xr3:uid="{4F5AFBD7-0E76-4504-9F47-7840231444DC}" name="Předmět dodávky" dataDxfId="32"/>
    <tableColumn id="11" xr3:uid="{FC00D957-D2B7-4C5E-B5C4-7E3DD7114621}" name="Smlouva / objednávka" dataDxfId="31"/>
    <tableColumn id="16" xr3:uid="{224635BC-21BD-4299-81D7-9D0694A6534F}" name="MU/ HS MU" dataDxfId="30"/>
    <tableColumn id="3" xr3:uid="{01BF6C37-69E3-4B50-B27E-691E54C4885F}" name="E-mail" dataDxfId="29"/>
    <tableColumn id="4" xr3:uid="{FF9CD85E-48AE-4BBE-B85A-D1D27ED47A4F}" name="TEL." dataDxfId="28"/>
    <tableColumn id="5" xr3:uid="{489405E9-E4EC-4651-8ECF-C8951A737457}" name="Jméno" dataDxfId="27"/>
    <tableColumn id="6" xr3:uid="{EDDF06FF-2019-4B34-B9B8-129826737525}" name="Poznámka" dataDxfId="26"/>
    <tableColumn id="15" xr3:uid="{C70598E8-9BE3-4CFC-B20D-3E7157A31E71}" name="Počet" dataDxfId="25"/>
    <tableColumn id="7" xr3:uid="{F5A12A3A-95FE-4114-9B81-698A390D8AB5}" name="Poslední dodávka" dataDxfId="24"/>
    <tableColumn id="8" xr3:uid="{24B273C0-0462-404E-A174-E0C0BD8D1CA0}" name="ENP - Q evidence" dataDxfId="23"/>
    <tableColumn id="13" xr3:uid="{4AB0809C-372E-4631-812F-1C88B402D5B5}" name="ENP - max. počet OZP" dataDxfId="22"/>
    <tableColumn id="14" xr3:uid="{0393BFBF-64D7-4B24-A583-B506A4B32A10}" name="ENP - max. částka" dataDxfId="21">
      <calculatedColumnFormula>Tabulka13[[#This Row],[ENP - max. počet OZP]]*$Q$1</calculatedColumnFormula>
    </tableColumn>
    <tableColumn id="10" xr3:uid="{BB23D0FC-C8D8-46C3-9BAE-3B85B1BEB76A}" name="Fakturace k 31. 12. 2023" dataDxfId="20"/>
    <tableColumn id="12" xr3:uid="{8EB2F00F-A88F-4206-8717-7679FC746ACA}" name="NP potvrzené" dataDxfId="19">
      <calculatedColumnFormula>Tabulka13[[#This Row],[Fakturace k 31. 12. 2023]]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CF6064-0287-45D0-AD76-8C4E81C85C73}" name="Tabulka1" displayName="Tabulka1" ref="A1:P26" totalsRowShown="0" headerRowDxfId="18" dataDxfId="17" tableBorderDxfId="16">
  <autoFilter ref="A1:P26" xr:uid="{D767A5EB-34FE-4139-A57B-31C1766F02AF}"/>
  <sortState xmlns:xlrd2="http://schemas.microsoft.com/office/spreadsheetml/2017/richdata2" ref="A2:I26">
    <sortCondition ref="A1:A26"/>
  </sortState>
  <tableColumns count="16">
    <tableColumn id="1" xr3:uid="{51DD71FE-4931-47D6-BC74-7E4529E64093}" name="Firma poskytující NP" dataDxfId="15"/>
    <tableColumn id="2" xr3:uid="{85FCC787-1FC3-4018-B740-108C8B551114}" name="IČO" dataDxfId="14"/>
    <tableColumn id="9" xr3:uid="{D7CC514E-2DC1-497E-95A6-CD5E62ECCC8E}" name="Předmět dodávky" dataDxfId="13"/>
    <tableColumn id="11" xr3:uid="{3423DF3C-33F4-4B27-A6F5-1F75A398B189}" name="Smlouva / objednávka" dataDxfId="12"/>
    <tableColumn id="16" xr3:uid="{8567261E-80A9-431D-9135-1660DED14D84}" name="MU/ HS MU" dataDxfId="11"/>
    <tableColumn id="3" xr3:uid="{DCE6CAEF-590A-448D-B2E5-CAAF1D31580A}" name="E-mail" dataDxfId="10"/>
    <tableColumn id="4" xr3:uid="{AB20D57A-D705-4B0D-A8AE-DDB33C7B01BD}" name="TEL." dataDxfId="9"/>
    <tableColumn id="5" xr3:uid="{1D26D2D3-FC0E-45CF-A84B-46F0D41FE046}" name="Jméno" dataDxfId="8"/>
    <tableColumn id="6" xr3:uid="{6E89CD3A-E600-43A2-B656-952C551173A2}" name="Poznámka" dataDxfId="7"/>
    <tableColumn id="15" xr3:uid="{4AF55C80-C422-4A31-A271-6D25D12C752D}" name="Počet dokladů" dataDxfId="6"/>
    <tableColumn id="7" xr3:uid="{1341D20C-D181-4333-AF70-A0CB31FE6097}" name="Poslední dodávka" dataDxfId="5"/>
    <tableColumn id="8" xr3:uid="{F5F631DC-050B-4A29-B3EA-910D13C0D106}" name="ENP - Q evidence" dataDxfId="4"/>
    <tableColumn id="13" xr3:uid="{BA9C0F6D-8AA3-40AC-91B6-E8ED6D0BE8EC}" name="ENP - max. počet OZP" dataDxfId="3"/>
    <tableColumn id="14" xr3:uid="{4A9C5BF2-75CC-4B94-92D6-8D43826CD04A}" name="ENP - max. částka" dataDxfId="2">
      <calculatedColumnFormula>Tabulka1[[#This Row],[ENP - max. počet OZP]]*$Q$1</calculatedColumnFormula>
    </tableColumn>
    <tableColumn id="10" xr3:uid="{23BCF05C-DADA-45FF-9DAF-D38669063E1A}" name="Fakturace k 31. 12. 2022" dataDxfId="1"/>
    <tableColumn id="12" xr3:uid="{67D5C5FE-C72D-4567-B9B3-29A9B5388E2D}" name="NP potvrzené" dataDxfId="0">
      <calculatedColumnFormula>Tabulka1[[#This Row],[Fakturace k 31. 12. 2022]]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Q1" dT="2024-01-12T14:04:01.99" personId="{30A7B815-E94D-4DC4-B78B-4CA423B4FA2C}" id="{BFD38964-054B-4BAE-9ADC-A344A92BB52C}">
    <text xml:space="preserve">7násobek průměrné mzdy za 2023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Q1" dT="2023-01-17T08:20:26.34" personId="{D3246EDF-6876-4E52-8300-81BFCA3D56A5}" id="{3F9A8F85-1A59-4F6D-8F91-5F4F9B8FFFE0}">
    <text>7násobek průměrné mzdy za r. 2022</text>
  </threadedComment>
</ThreadedComments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akturace@2pservis.cz" TargetMode="External"/><Relationship Id="rId18" Type="http://schemas.openxmlformats.org/officeDocument/2006/relationships/hyperlink" Target="mailto:olman@olman.cz" TargetMode="External"/><Relationship Id="rId26" Type="http://schemas.openxmlformats.org/officeDocument/2006/relationships/hyperlink" Target="mailto:numex@numex.cz" TargetMode="External"/><Relationship Id="rId3" Type="http://schemas.openxmlformats.org/officeDocument/2006/relationships/hyperlink" Target="mailto:eva.miksovicova@verkon.cz" TargetMode="External"/><Relationship Id="rId21" Type="http://schemas.openxmlformats.org/officeDocument/2006/relationships/hyperlink" Target="mailto:filip.fuciman@ambra.cz" TargetMode="External"/><Relationship Id="rId34" Type="http://schemas.openxmlformats.org/officeDocument/2006/relationships/comments" Target="../comments1.xml"/><Relationship Id="rId7" Type="http://schemas.openxmlformats.org/officeDocument/2006/relationships/hyperlink" Target="mailto:kapo@kapo.cz" TargetMode="External"/><Relationship Id="rId12" Type="http://schemas.openxmlformats.org/officeDocument/2006/relationships/hyperlink" Target="mailto:cadova@aaska.cz" TargetMode="External"/><Relationship Id="rId17" Type="http://schemas.openxmlformats.org/officeDocument/2006/relationships/hyperlink" Target="mailto:rosenbaumova@invala.cz" TargetMode="External"/><Relationship Id="rId25" Type="http://schemas.openxmlformats.org/officeDocument/2006/relationships/hyperlink" Target="mailto:hplfakturace@seznam.cz" TargetMode="External"/><Relationship Id="rId33" Type="http://schemas.openxmlformats.org/officeDocument/2006/relationships/table" Target="../tables/table1.xml"/><Relationship Id="rId2" Type="http://schemas.openxmlformats.org/officeDocument/2006/relationships/hyperlink" Target="mailto:sarka.plskova@prah-brno.cz" TargetMode="External"/><Relationship Id="rId16" Type="http://schemas.openxmlformats.org/officeDocument/2006/relationships/hyperlink" Target="mailto:petra.mrazkova@security-monit.cz" TargetMode="External"/><Relationship Id="rId20" Type="http://schemas.openxmlformats.org/officeDocument/2006/relationships/hyperlink" Target="mailto:l.knappova@winguard.cz" TargetMode="External"/><Relationship Id="rId29" Type="http://schemas.openxmlformats.org/officeDocument/2006/relationships/hyperlink" Target="mailto:info@jhuklid.cz" TargetMode="External"/><Relationship Id="rId1" Type="http://schemas.openxmlformats.org/officeDocument/2006/relationships/hyperlink" Target="mailto:Adam.Szegidewicz@zmgroup.cz" TargetMode="External"/><Relationship Id="rId6" Type="http://schemas.openxmlformats.org/officeDocument/2006/relationships/hyperlink" Target="mailto:petra.hrozkova@clarima.cz" TargetMode="External"/><Relationship Id="rId11" Type="http://schemas.openxmlformats.org/officeDocument/2006/relationships/hyperlink" Target="mailto:lenka.malonova@megatrans.cz" TargetMode="External"/><Relationship Id="rId24" Type="http://schemas.openxmlformats.org/officeDocument/2006/relationships/hyperlink" Target="mailto:pozivilova@brouk.eu" TargetMode="External"/><Relationship Id="rId32" Type="http://schemas.openxmlformats.org/officeDocument/2006/relationships/vmlDrawing" Target="../drawings/vmlDrawing1.vml"/><Relationship Id="rId5" Type="http://schemas.openxmlformats.org/officeDocument/2006/relationships/hyperlink" Target="mailto:sekretariat@reehap.cz" TargetMode="External"/><Relationship Id="rId15" Type="http://schemas.openxmlformats.org/officeDocument/2006/relationships/hyperlink" Target="mailto:dankova.e@ergotep.cz" TargetMode="External"/><Relationship Id="rId23" Type="http://schemas.openxmlformats.org/officeDocument/2006/relationships/hyperlink" Target="mailto:sales@lilacosta.cz" TargetMode="External"/><Relationship Id="rId28" Type="http://schemas.openxmlformats.org/officeDocument/2006/relationships/hyperlink" Target="mailto:zmgroup@zmgroup.cz" TargetMode="External"/><Relationship Id="rId10" Type="http://schemas.openxmlformats.org/officeDocument/2006/relationships/hyperlink" Target="mailto:coffee@bwindiorphans.org" TargetMode="External"/><Relationship Id="rId19" Type="http://schemas.openxmlformats.org/officeDocument/2006/relationships/hyperlink" Target="mailto:nahradni-plneni@ucebnicevanicek.cz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tel:777" TargetMode="External"/><Relationship Id="rId9" Type="http://schemas.openxmlformats.org/officeDocument/2006/relationships/hyperlink" Target="tel:+420720148069" TargetMode="External"/><Relationship Id="rId14" Type="http://schemas.openxmlformats.org/officeDocument/2006/relationships/hyperlink" Target="mailto:daktex@seznam.cz" TargetMode="External"/><Relationship Id="rId22" Type="http://schemas.openxmlformats.org/officeDocument/2006/relationships/hyperlink" Target="mailto:deafunie@cun.cz" TargetMode="External"/><Relationship Id="rId27" Type="http://schemas.openxmlformats.org/officeDocument/2006/relationships/hyperlink" Target="mailto:objednavky@officesystem.cz" TargetMode="External"/><Relationship Id="rId30" Type="http://schemas.openxmlformats.org/officeDocument/2006/relationships/hyperlink" Target="mailto:nemcova.i@smero.cz" TargetMode="External"/><Relationship Id="rId35" Type="http://schemas.microsoft.com/office/2017/10/relationships/threadedComment" Target="../threadedComments/threadedComment1.xml"/><Relationship Id="rId8" Type="http://schemas.openxmlformats.org/officeDocument/2006/relationships/hyperlink" Target="mailto:rakosnikova@cmba.cz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akosnikova@cmba.cz" TargetMode="External"/><Relationship Id="rId13" Type="http://schemas.openxmlformats.org/officeDocument/2006/relationships/hyperlink" Target="mailto:cadova@aaska.cz" TargetMode="External"/><Relationship Id="rId18" Type="http://schemas.openxmlformats.org/officeDocument/2006/relationships/hyperlink" Target="mailto:info@hanel.cz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mailto:eva.miksovicova@verkon.cz" TargetMode="External"/><Relationship Id="rId21" Type="http://schemas.openxmlformats.org/officeDocument/2006/relationships/hyperlink" Target="mailto:rosenbaumova@invala.cz" TargetMode="External"/><Relationship Id="rId7" Type="http://schemas.openxmlformats.org/officeDocument/2006/relationships/hyperlink" Target="mailto:kapo@kapo.cz" TargetMode="External"/><Relationship Id="rId12" Type="http://schemas.openxmlformats.org/officeDocument/2006/relationships/hyperlink" Target="mailto:lenka.malonova@megatrans.cz" TargetMode="External"/><Relationship Id="rId17" Type="http://schemas.openxmlformats.org/officeDocument/2006/relationships/hyperlink" Target="mailto:dankova.e@ergotep.cz" TargetMode="External"/><Relationship Id="rId25" Type="http://schemas.openxmlformats.org/officeDocument/2006/relationships/hyperlink" Target="mailto:info@myjomi.cz" TargetMode="External"/><Relationship Id="rId2" Type="http://schemas.openxmlformats.org/officeDocument/2006/relationships/hyperlink" Target="mailto:sarka.plskova@prah-brno.cz" TargetMode="External"/><Relationship Id="rId16" Type="http://schemas.openxmlformats.org/officeDocument/2006/relationships/hyperlink" Target="mailto:info@deolinegroup.cz" TargetMode="External"/><Relationship Id="rId20" Type="http://schemas.openxmlformats.org/officeDocument/2006/relationships/hyperlink" Target="mailto:petra.mrazkova@security-monit.cz" TargetMode="External"/><Relationship Id="rId29" Type="http://schemas.openxmlformats.org/officeDocument/2006/relationships/comments" Target="../comments2.xml"/><Relationship Id="rId1" Type="http://schemas.openxmlformats.org/officeDocument/2006/relationships/hyperlink" Target="mailto:Adam.Szegidewicz@zmgroup.cz" TargetMode="External"/><Relationship Id="rId6" Type="http://schemas.openxmlformats.org/officeDocument/2006/relationships/hyperlink" Target="mailto:petra.hrozkova@clarima.cz" TargetMode="External"/><Relationship Id="rId11" Type="http://schemas.openxmlformats.org/officeDocument/2006/relationships/hyperlink" Target="mailto:coffee@bwindiorphans.org" TargetMode="External"/><Relationship Id="rId24" Type="http://schemas.openxmlformats.org/officeDocument/2006/relationships/hyperlink" Target="mailto:l.knappova@winguard.cz" TargetMode="External"/><Relationship Id="rId5" Type="http://schemas.openxmlformats.org/officeDocument/2006/relationships/hyperlink" Target="mailto:sekretariat@reehap.cz" TargetMode="External"/><Relationship Id="rId15" Type="http://schemas.openxmlformats.org/officeDocument/2006/relationships/hyperlink" Target="mailto:daktex@seznam.cz" TargetMode="External"/><Relationship Id="rId23" Type="http://schemas.openxmlformats.org/officeDocument/2006/relationships/hyperlink" Target="mailto:nahradni-plneni@ucebnicevanicek.cz" TargetMode="External"/><Relationship Id="rId28" Type="http://schemas.openxmlformats.org/officeDocument/2006/relationships/table" Target="../tables/table2.xml"/><Relationship Id="rId10" Type="http://schemas.openxmlformats.org/officeDocument/2006/relationships/hyperlink" Target="tel:+420720148069" TargetMode="External"/><Relationship Id="rId19" Type="http://schemas.openxmlformats.org/officeDocument/2006/relationships/hyperlink" Target="mailto:frantisek.sramek@straznice.charita.cz" TargetMode="External"/><Relationship Id="rId4" Type="http://schemas.openxmlformats.org/officeDocument/2006/relationships/hyperlink" Target="tel:777" TargetMode="External"/><Relationship Id="rId9" Type="http://schemas.openxmlformats.org/officeDocument/2006/relationships/hyperlink" Target="mailto:adam.szegidewicz@zmgroup.cz" TargetMode="External"/><Relationship Id="rId14" Type="http://schemas.openxmlformats.org/officeDocument/2006/relationships/hyperlink" Target="mailto:fakturace@2pservis.cz" TargetMode="External"/><Relationship Id="rId22" Type="http://schemas.openxmlformats.org/officeDocument/2006/relationships/hyperlink" Target="mailto:olman@olman.cz" TargetMode="External"/><Relationship Id="rId27" Type="http://schemas.openxmlformats.org/officeDocument/2006/relationships/vmlDrawing" Target="../drawings/vmlDrawing2.vml"/><Relationship Id="rId30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150FE-BB9D-4710-960C-E98AF854B2A1}">
  <dimension ref="A1:R38"/>
  <sheetViews>
    <sheetView tabSelected="1" zoomScale="80" zoomScaleNormal="80" workbookViewId="0">
      <selection activeCell="P31" sqref="P31"/>
    </sheetView>
  </sheetViews>
  <sheetFormatPr defaultRowHeight="15" x14ac:dyDescent="0.25"/>
  <cols>
    <col min="1" max="1" width="35.140625" style="80" bestFit="1" customWidth="1"/>
    <col min="2" max="2" width="11.5703125" style="25" bestFit="1" customWidth="1"/>
    <col min="3" max="3" width="32.85546875" style="80" bestFit="1" customWidth="1"/>
    <col min="4" max="4" width="18.85546875" style="80" customWidth="1"/>
    <col min="5" max="5" width="22.7109375" style="80" customWidth="1"/>
    <col min="6" max="6" width="34.42578125" customWidth="1"/>
    <col min="7" max="7" width="12.42578125" style="25" customWidth="1"/>
    <col min="8" max="8" width="24.28515625" style="9" customWidth="1"/>
    <col min="9" max="9" width="31.42578125" customWidth="1"/>
    <col min="10" max="10" width="7" customWidth="1"/>
    <col min="11" max="11" width="5.85546875" style="50" customWidth="1"/>
    <col min="12" max="13" width="5.85546875" customWidth="1"/>
    <col min="14" max="14" width="20.28515625" style="28" bestFit="1" customWidth="1"/>
    <col min="15" max="15" width="16.140625" style="28" customWidth="1"/>
    <col min="16" max="16" width="15.85546875" bestFit="1" customWidth="1"/>
    <col min="17" max="17" width="10.85546875" bestFit="1" customWidth="1"/>
    <col min="18" max="18" width="5.85546875" customWidth="1"/>
  </cols>
  <sheetData>
    <row r="1" spans="1:17" s="14" customFormat="1" ht="26.25" customHeight="1" x14ac:dyDescent="0.25">
      <c r="A1" s="56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7" t="s">
        <v>6</v>
      </c>
      <c r="H1" s="58" t="s">
        <v>7</v>
      </c>
      <c r="I1" s="13" t="s">
        <v>8</v>
      </c>
      <c r="J1" s="13" t="s">
        <v>9</v>
      </c>
      <c r="K1" s="47" t="s">
        <v>10</v>
      </c>
      <c r="L1" s="43" t="s">
        <v>11</v>
      </c>
      <c r="M1" s="43" t="s">
        <v>12</v>
      </c>
      <c r="N1" s="44" t="s">
        <v>13</v>
      </c>
      <c r="O1" s="45" t="s">
        <v>14</v>
      </c>
      <c r="P1" s="46" t="s">
        <v>15</v>
      </c>
      <c r="Q1" s="52">
        <f>42427*7</f>
        <v>296989</v>
      </c>
    </row>
    <row r="2" spans="1:17" s="60" customFormat="1" ht="15" customHeight="1" x14ac:dyDescent="0.25">
      <c r="A2" s="3" t="s">
        <v>16</v>
      </c>
      <c r="B2" s="20">
        <v>28049390</v>
      </c>
      <c r="C2" s="3" t="s">
        <v>17</v>
      </c>
      <c r="D2" s="3" t="s">
        <v>18</v>
      </c>
      <c r="E2" s="3" t="s">
        <v>210</v>
      </c>
      <c r="F2" s="59" t="s">
        <v>20</v>
      </c>
      <c r="G2" s="31">
        <v>727990401</v>
      </c>
      <c r="H2" s="32" t="s">
        <v>21</v>
      </c>
      <c r="I2" s="3"/>
      <c r="J2" s="20">
        <v>3</v>
      </c>
      <c r="K2" s="48" t="s">
        <v>140</v>
      </c>
      <c r="L2" s="6" t="s">
        <v>223</v>
      </c>
      <c r="M2" s="6">
        <v>60.49</v>
      </c>
      <c r="N2" s="27">
        <f>Tabulka13[[#This Row],[ENP - max. počet OZP]]*$Q$1</f>
        <v>17964864.609999999</v>
      </c>
      <c r="O2" s="27">
        <v>2451.46</v>
      </c>
      <c r="P2" s="27">
        <f>Tabulka13[[#This Row],[Fakturace k 31. 12. 2023]]</f>
        <v>2451.46</v>
      </c>
    </row>
    <row r="3" spans="1:17" s="60" customFormat="1" ht="15" customHeight="1" x14ac:dyDescent="0.25">
      <c r="A3" s="3" t="s">
        <v>22</v>
      </c>
      <c r="B3" s="20">
        <v>25324675</v>
      </c>
      <c r="C3" s="3" t="s">
        <v>63</v>
      </c>
      <c r="D3" s="3" t="s">
        <v>18</v>
      </c>
      <c r="E3" s="3" t="s">
        <v>78</v>
      </c>
      <c r="F3" s="59" t="s">
        <v>24</v>
      </c>
      <c r="G3" s="33" t="s">
        <v>25</v>
      </c>
      <c r="H3" s="42" t="s">
        <v>26</v>
      </c>
      <c r="I3" s="6"/>
      <c r="J3" s="34">
        <v>2</v>
      </c>
      <c r="K3" s="48" t="s">
        <v>140</v>
      </c>
      <c r="L3" s="6" t="s">
        <v>224</v>
      </c>
      <c r="M3" s="6">
        <v>138.71</v>
      </c>
      <c r="N3" s="27">
        <f>Tabulka13[[#This Row],[ENP - max. počet OZP]]*$Q$1</f>
        <v>41195344.190000005</v>
      </c>
      <c r="O3" s="27">
        <v>69500</v>
      </c>
      <c r="P3" s="27">
        <f>Tabulka13[[#This Row],[Fakturace k 31. 12. 2023]]</f>
        <v>69500</v>
      </c>
    </row>
    <row r="4" spans="1:17" s="60" customFormat="1" ht="15" customHeight="1" x14ac:dyDescent="0.25">
      <c r="A4" s="61" t="s">
        <v>27</v>
      </c>
      <c r="B4" s="61">
        <v>25378830</v>
      </c>
      <c r="C4" s="62" t="s">
        <v>28</v>
      </c>
      <c r="D4" s="62" t="s">
        <v>18</v>
      </c>
      <c r="E4" s="62" t="s">
        <v>29</v>
      </c>
      <c r="F4" s="59" t="s">
        <v>30</v>
      </c>
      <c r="G4" s="31">
        <v>558639111</v>
      </c>
      <c r="H4" s="32" t="s">
        <v>31</v>
      </c>
      <c r="I4" s="3" t="s">
        <v>32</v>
      </c>
      <c r="J4" s="20">
        <v>1</v>
      </c>
      <c r="K4" s="48" t="s">
        <v>147</v>
      </c>
      <c r="L4" s="6" t="s">
        <v>223</v>
      </c>
      <c r="M4" s="6">
        <v>10.220000000000001</v>
      </c>
      <c r="N4" s="27">
        <f>Tabulka13[[#This Row],[ENP - max. počet OZP]]*$Q$1</f>
        <v>3035227.58</v>
      </c>
      <c r="O4" s="27">
        <v>5860</v>
      </c>
      <c r="P4" s="27">
        <f>Tabulka13[[#This Row],[Fakturace k 31. 12. 2023]]</f>
        <v>5860</v>
      </c>
    </row>
    <row r="5" spans="1:17" s="60" customFormat="1" ht="15" customHeight="1" x14ac:dyDescent="0.25">
      <c r="A5" s="3" t="s">
        <v>33</v>
      </c>
      <c r="B5" s="20">
        <v>29374928</v>
      </c>
      <c r="C5" s="3" t="s">
        <v>34</v>
      </c>
      <c r="D5" s="3" t="s">
        <v>18</v>
      </c>
      <c r="E5" s="3" t="s">
        <v>174</v>
      </c>
      <c r="F5" s="59" t="s">
        <v>35</v>
      </c>
      <c r="G5" s="31">
        <v>602570518</v>
      </c>
      <c r="H5" s="22" t="s">
        <v>36</v>
      </c>
      <c r="I5" s="3"/>
      <c r="J5" s="20">
        <v>9</v>
      </c>
      <c r="K5" s="48" t="s">
        <v>140</v>
      </c>
      <c r="L5" s="29" t="s">
        <v>223</v>
      </c>
      <c r="M5" s="6">
        <v>78.52</v>
      </c>
      <c r="N5" s="27">
        <f>Tabulka13[[#This Row],[ENP - max. počet OZP]]*$Q$1</f>
        <v>23319576.279999997</v>
      </c>
      <c r="O5" s="27">
        <v>33582.53</v>
      </c>
      <c r="P5" s="27">
        <f>Tabulka13[[#This Row],[Fakturace k 31. 12. 2023]]</f>
        <v>33582.53</v>
      </c>
    </row>
    <row r="6" spans="1:17" s="60" customFormat="1" ht="15" customHeight="1" x14ac:dyDescent="0.25">
      <c r="A6" s="3" t="s">
        <v>190</v>
      </c>
      <c r="B6" s="20">
        <v>46713387</v>
      </c>
      <c r="C6" s="3" t="s">
        <v>191</v>
      </c>
      <c r="D6" s="3" t="s">
        <v>18</v>
      </c>
      <c r="E6" s="3" t="s">
        <v>174</v>
      </c>
      <c r="F6" s="30" t="s">
        <v>192</v>
      </c>
      <c r="G6" s="31">
        <v>475531454</v>
      </c>
      <c r="H6" s="22" t="s">
        <v>193</v>
      </c>
      <c r="I6" s="3" t="s">
        <v>32</v>
      </c>
      <c r="J6" s="20">
        <v>1</v>
      </c>
      <c r="K6" s="48" t="s">
        <v>138</v>
      </c>
      <c r="L6" s="29" t="s">
        <v>223</v>
      </c>
      <c r="M6" s="6">
        <v>10.09</v>
      </c>
      <c r="N6" s="27">
        <f>Tabulka13[[#This Row],[ENP - max. počet OZP]]*$Q$1</f>
        <v>2996619.01</v>
      </c>
      <c r="O6" s="27">
        <v>11319.05</v>
      </c>
      <c r="P6" s="27">
        <f>Tabulka13[[#This Row],[Fakturace k 31. 12. 2023]]</f>
        <v>11319.05</v>
      </c>
    </row>
    <row r="7" spans="1:17" ht="15" customHeight="1" x14ac:dyDescent="0.25">
      <c r="A7" s="65" t="s">
        <v>37</v>
      </c>
      <c r="B7" s="66">
        <v>26949164</v>
      </c>
      <c r="C7" s="65" t="s">
        <v>38</v>
      </c>
      <c r="D7" s="65" t="s">
        <v>18</v>
      </c>
      <c r="E7" s="65" t="s">
        <v>101</v>
      </c>
      <c r="F7" s="67" t="s">
        <v>39</v>
      </c>
      <c r="G7" s="68">
        <v>720148069</v>
      </c>
      <c r="H7" s="84" t="s">
        <v>40</v>
      </c>
      <c r="I7" s="70"/>
      <c r="J7" s="71">
        <v>2</v>
      </c>
      <c r="K7" s="48" t="s">
        <v>173</v>
      </c>
      <c r="L7" s="70" t="s">
        <v>225</v>
      </c>
      <c r="M7" s="70">
        <v>1.1499999999999999</v>
      </c>
      <c r="N7" s="27">
        <f>Tabulka13[[#This Row],[ENP - max. počet OZP]]*$Q$1</f>
        <v>341537.35</v>
      </c>
      <c r="O7" s="73">
        <v>6198.26</v>
      </c>
      <c r="P7" s="27">
        <f>Tabulka13[[#This Row],[Fakturace k 31. 12. 2023]]</f>
        <v>6198.26</v>
      </c>
    </row>
    <row r="8" spans="1:17" ht="15" customHeight="1" x14ac:dyDescent="0.25">
      <c r="A8" s="70" t="s">
        <v>177</v>
      </c>
      <c r="B8" s="83" t="s">
        <v>178</v>
      </c>
      <c r="C8" s="65" t="s">
        <v>215</v>
      </c>
      <c r="D8" s="65" t="s">
        <v>44</v>
      </c>
      <c r="E8" s="65" t="s">
        <v>216</v>
      </c>
      <c r="F8" s="30" t="s">
        <v>179</v>
      </c>
      <c r="G8" s="68">
        <v>224827152</v>
      </c>
      <c r="H8" s="84" t="s">
        <v>180</v>
      </c>
      <c r="I8" s="3" t="s">
        <v>32</v>
      </c>
      <c r="J8" s="71">
        <v>2</v>
      </c>
      <c r="K8" s="48" t="s">
        <v>140</v>
      </c>
      <c r="L8" s="70" t="s">
        <v>226</v>
      </c>
      <c r="M8" s="70">
        <v>24.43</v>
      </c>
      <c r="N8" s="73">
        <f>Tabulka13[[#This Row],[ENP - max. počet OZP]]*$Q$1</f>
        <v>7255441.2699999996</v>
      </c>
      <c r="O8" s="73">
        <v>7000</v>
      </c>
      <c r="P8" s="73">
        <f>Tabulka13[[#This Row],[Fakturace k 31. 12. 2023]]</f>
        <v>7000</v>
      </c>
    </row>
    <row r="9" spans="1:17" s="60" customFormat="1" ht="15" customHeight="1" x14ac:dyDescent="0.25">
      <c r="A9" s="61" t="s">
        <v>41</v>
      </c>
      <c r="B9" s="63" t="s">
        <v>42</v>
      </c>
      <c r="C9" s="3" t="s">
        <v>43</v>
      </c>
      <c r="D9" s="3" t="s">
        <v>44</v>
      </c>
      <c r="E9" s="3" t="s">
        <v>45</v>
      </c>
      <c r="F9" s="5" t="s">
        <v>46</v>
      </c>
      <c r="G9" s="37">
        <v>773009550</v>
      </c>
      <c r="H9" s="22" t="s">
        <v>47</v>
      </c>
      <c r="I9" s="6"/>
      <c r="J9" s="34">
        <v>12</v>
      </c>
      <c r="K9" s="48" t="s">
        <v>140</v>
      </c>
      <c r="L9" s="29" t="s">
        <v>223</v>
      </c>
      <c r="M9" s="6">
        <v>363</v>
      </c>
      <c r="N9" s="73">
        <f>Tabulka13[[#This Row],[ENP - max. počet OZP]]*$Q$1</f>
        <v>107807007</v>
      </c>
      <c r="O9" s="27">
        <v>507384.80000000005</v>
      </c>
      <c r="P9" s="73">
        <f>Tabulka13[[#This Row],[Fakturace k 31. 12. 2023]]</f>
        <v>507384.80000000005</v>
      </c>
    </row>
    <row r="10" spans="1:17" s="60" customFormat="1" ht="15" customHeight="1" x14ac:dyDescent="0.25">
      <c r="A10" s="3" t="s">
        <v>48</v>
      </c>
      <c r="B10" s="20">
        <v>26949032</v>
      </c>
      <c r="C10" s="3" t="s">
        <v>49</v>
      </c>
      <c r="D10" s="3" t="s">
        <v>44</v>
      </c>
      <c r="E10" s="3" t="s">
        <v>175</v>
      </c>
      <c r="F10" s="5" t="s">
        <v>50</v>
      </c>
      <c r="G10" s="37">
        <v>724226264</v>
      </c>
      <c r="H10" s="22" t="s">
        <v>51</v>
      </c>
      <c r="I10" s="6"/>
      <c r="J10" s="34">
        <v>1</v>
      </c>
      <c r="K10" s="48" t="s">
        <v>173</v>
      </c>
      <c r="L10" s="29" t="s">
        <v>223</v>
      </c>
      <c r="M10" s="6">
        <v>23.97</v>
      </c>
      <c r="N10" s="73">
        <f>Tabulka13[[#This Row],[ENP - max. počet OZP]]*$Q$1</f>
        <v>7118826.3300000001</v>
      </c>
      <c r="O10" s="27">
        <v>61900</v>
      </c>
      <c r="P10" s="73">
        <f>Tabulka13[[#This Row],[Fakturace k 31. 12. 2023]]</f>
        <v>61900</v>
      </c>
    </row>
    <row r="11" spans="1:17" s="60" customFormat="1" ht="15" customHeight="1" x14ac:dyDescent="0.25">
      <c r="A11" s="3" t="s">
        <v>57</v>
      </c>
      <c r="B11" s="20">
        <v>25997815</v>
      </c>
      <c r="C11" s="3" t="s">
        <v>186</v>
      </c>
      <c r="D11" s="3" t="s">
        <v>18</v>
      </c>
      <c r="E11" s="3" t="s">
        <v>29</v>
      </c>
      <c r="F11" s="5" t="s">
        <v>58</v>
      </c>
      <c r="G11" s="37">
        <v>469660912</v>
      </c>
      <c r="H11" s="32" t="s">
        <v>59</v>
      </c>
      <c r="I11" s="6"/>
      <c r="J11" s="34">
        <v>1</v>
      </c>
      <c r="K11" s="48" t="s">
        <v>138</v>
      </c>
      <c r="L11" s="6" t="s">
        <v>223</v>
      </c>
      <c r="M11" s="6">
        <v>180.61</v>
      </c>
      <c r="N11" s="73">
        <f>Tabulka13[[#This Row],[ENP - max. počet OZP]]*$Q$1</f>
        <v>53639183.290000007</v>
      </c>
      <c r="O11" s="27">
        <v>3204.63</v>
      </c>
      <c r="P11" s="73">
        <f>Tabulka13[[#This Row],[Fakturace k 31. 12. 2023]]</f>
        <v>3204.63</v>
      </c>
    </row>
    <row r="12" spans="1:17" ht="15" customHeight="1" x14ac:dyDescent="0.25">
      <c r="A12" s="70" t="s">
        <v>169</v>
      </c>
      <c r="B12" s="83" t="s">
        <v>170</v>
      </c>
      <c r="C12" s="3" t="s">
        <v>171</v>
      </c>
      <c r="D12" s="3" t="s">
        <v>18</v>
      </c>
      <c r="E12" s="3" t="s">
        <v>172</v>
      </c>
      <c r="F12" s="36" t="s">
        <v>194</v>
      </c>
      <c r="G12" s="37">
        <v>727883678</v>
      </c>
      <c r="H12" s="22" t="s">
        <v>195</v>
      </c>
      <c r="I12" s="3" t="s">
        <v>32</v>
      </c>
      <c r="J12" s="34">
        <v>7</v>
      </c>
      <c r="K12" s="48" t="s">
        <v>138</v>
      </c>
      <c r="L12" s="6" t="s">
        <v>223</v>
      </c>
      <c r="M12" s="6">
        <v>4</v>
      </c>
      <c r="N12" s="73">
        <f>Tabulka13[[#This Row],[ENP - max. počet OZP]]*$Q$1</f>
        <v>1187956</v>
      </c>
      <c r="O12" s="27">
        <v>153450.39000000001</v>
      </c>
      <c r="P12" s="73">
        <f>Tabulka13[[#This Row],[Fakturace k 31. 12. 2023]]</f>
        <v>153450.39000000001</v>
      </c>
    </row>
    <row r="13" spans="1:17" s="60" customFormat="1" ht="15" customHeight="1" x14ac:dyDescent="0.25">
      <c r="A13" s="3" t="s">
        <v>66</v>
      </c>
      <c r="B13" s="20">
        <v>28742893</v>
      </c>
      <c r="C13" s="3" t="s">
        <v>34</v>
      </c>
      <c r="D13" s="3" t="s">
        <v>44</v>
      </c>
      <c r="E13" s="3" t="s">
        <v>67</v>
      </c>
      <c r="F13" s="5" t="s">
        <v>68</v>
      </c>
      <c r="G13" s="37">
        <v>733182258</v>
      </c>
      <c r="H13" s="22" t="s">
        <v>69</v>
      </c>
      <c r="I13" s="6"/>
      <c r="J13" s="34">
        <v>21</v>
      </c>
      <c r="K13" s="48" t="s">
        <v>140</v>
      </c>
      <c r="L13" s="6" t="s">
        <v>223</v>
      </c>
      <c r="M13" s="6">
        <v>18.47</v>
      </c>
      <c r="N13" s="73">
        <f>Tabulka13[[#This Row],[ENP - max. počet OZP]]*$Q$1</f>
        <v>5485386.8300000001</v>
      </c>
      <c r="O13" s="27">
        <v>743424.7300000001</v>
      </c>
      <c r="P13" s="73">
        <f>Tabulka13[[#This Row],[Fakturace k 31. 12. 2023]]</f>
        <v>743424.7300000001</v>
      </c>
    </row>
    <row r="14" spans="1:17" s="60" customFormat="1" ht="15" customHeight="1" x14ac:dyDescent="0.25">
      <c r="A14" s="3" t="s">
        <v>202</v>
      </c>
      <c r="B14" s="83" t="s">
        <v>203</v>
      </c>
      <c r="C14" s="3" t="s">
        <v>204</v>
      </c>
      <c r="D14" s="3" t="s">
        <v>18</v>
      </c>
      <c r="E14" s="3" t="s">
        <v>174</v>
      </c>
      <c r="F14" s="36" t="s">
        <v>205</v>
      </c>
      <c r="G14" s="37">
        <v>775686132</v>
      </c>
      <c r="H14" s="22" t="s">
        <v>206</v>
      </c>
      <c r="I14" s="6" t="s">
        <v>32</v>
      </c>
      <c r="J14" s="34">
        <v>2</v>
      </c>
      <c r="K14" s="48" t="s">
        <v>140</v>
      </c>
      <c r="L14" s="6" t="s">
        <v>223</v>
      </c>
      <c r="M14" s="6">
        <v>29.45</v>
      </c>
      <c r="N14" s="73">
        <f>Tabulka13[[#This Row],[ENP - max. počet OZP]]*$Q$1</f>
        <v>8746326.0499999989</v>
      </c>
      <c r="O14" s="27">
        <v>3364</v>
      </c>
      <c r="P14" s="73">
        <f>Tabulka13[[#This Row],[Fakturace k 31. 12. 2023]]</f>
        <v>3364</v>
      </c>
    </row>
    <row r="15" spans="1:17" s="60" customFormat="1" ht="15" customHeight="1" x14ac:dyDescent="0.25">
      <c r="A15" s="6" t="s">
        <v>70</v>
      </c>
      <c r="B15" s="33">
        <v>28312767</v>
      </c>
      <c r="C15" s="13" t="s">
        <v>71</v>
      </c>
      <c r="D15" s="13" t="s">
        <v>72</v>
      </c>
      <c r="E15" s="13" t="s">
        <v>73</v>
      </c>
      <c r="F15" s="59" t="s">
        <v>74</v>
      </c>
      <c r="G15" s="31">
        <v>728135915</v>
      </c>
      <c r="H15" s="22" t="s">
        <v>75</v>
      </c>
      <c r="I15" s="29"/>
      <c r="J15" s="40">
        <v>8</v>
      </c>
      <c r="K15" s="48" t="s">
        <v>138</v>
      </c>
      <c r="L15" s="6" t="s">
        <v>226</v>
      </c>
      <c r="M15" s="6">
        <v>30.06</v>
      </c>
      <c r="N15" s="73">
        <f>Tabulka13[[#This Row],[ENP - max. počet OZP]]*$Q$1</f>
        <v>8927489.3399999999</v>
      </c>
      <c r="O15" s="27">
        <v>219839.41</v>
      </c>
      <c r="P15" s="73">
        <f>Tabulka13[[#This Row],[Fakturace k 31. 12. 2023]]</f>
        <v>219839.41</v>
      </c>
    </row>
    <row r="16" spans="1:17" s="60" customFormat="1" ht="15" customHeight="1" x14ac:dyDescent="0.25">
      <c r="A16" s="3" t="s">
        <v>76</v>
      </c>
      <c r="B16" s="20">
        <v>25274988</v>
      </c>
      <c r="C16" s="3" t="s">
        <v>77</v>
      </c>
      <c r="D16" s="3" t="s">
        <v>18</v>
      </c>
      <c r="E16" s="3" t="s">
        <v>78</v>
      </c>
      <c r="F16" s="59" t="s">
        <v>79</v>
      </c>
      <c r="G16" s="31">
        <v>725317053</v>
      </c>
      <c r="H16" s="32" t="s">
        <v>80</v>
      </c>
      <c r="I16" s="6"/>
      <c r="J16" s="34">
        <v>10</v>
      </c>
      <c r="K16" s="48" t="s">
        <v>147</v>
      </c>
      <c r="L16" s="6" t="s">
        <v>223</v>
      </c>
      <c r="M16" s="6">
        <v>11.86</v>
      </c>
      <c r="N16" s="73">
        <f>Tabulka13[[#This Row],[ENP - max. počet OZP]]*$Q$1</f>
        <v>3522289.54</v>
      </c>
      <c r="O16" s="27">
        <v>45730</v>
      </c>
      <c r="P16" s="73">
        <f>Tabulka13[[#This Row],[Fakturace k 31. 12. 2023]]</f>
        <v>45730</v>
      </c>
    </row>
    <row r="17" spans="1:18" s="60" customFormat="1" ht="15" customHeight="1" x14ac:dyDescent="0.25">
      <c r="A17" s="3" t="s">
        <v>181</v>
      </c>
      <c r="B17" s="20">
        <v>7225229</v>
      </c>
      <c r="C17" s="3" t="s">
        <v>185</v>
      </c>
      <c r="D17" s="3" t="s">
        <v>18</v>
      </c>
      <c r="E17" s="3" t="s">
        <v>83</v>
      </c>
      <c r="F17" s="30" t="s">
        <v>182</v>
      </c>
      <c r="G17" s="87" t="s">
        <v>183</v>
      </c>
      <c r="H17" s="32" t="s">
        <v>184</v>
      </c>
      <c r="I17" s="3" t="s">
        <v>32</v>
      </c>
      <c r="J17" s="34">
        <v>11</v>
      </c>
      <c r="K17" s="48" t="s">
        <v>140</v>
      </c>
      <c r="L17" s="6" t="s">
        <v>226</v>
      </c>
      <c r="M17" s="6">
        <v>165.48</v>
      </c>
      <c r="N17" s="27">
        <f>Tabulka13[[#This Row],[ENP - max. počet OZP]]*$Q$1</f>
        <v>49145739.719999999</v>
      </c>
      <c r="O17" s="27">
        <v>102983.9</v>
      </c>
      <c r="P17" s="27">
        <f>Tabulka13[[#This Row],[Fakturace k 31. 12. 2023]]</f>
        <v>102983.9</v>
      </c>
    </row>
    <row r="18" spans="1:18" s="60" customFormat="1" ht="15" customHeight="1" x14ac:dyDescent="0.25">
      <c r="A18" s="3" t="s">
        <v>211</v>
      </c>
      <c r="B18" s="83" t="s">
        <v>212</v>
      </c>
      <c r="C18" s="3" t="s">
        <v>63</v>
      </c>
      <c r="D18" s="3" t="s">
        <v>18</v>
      </c>
      <c r="E18" s="3" t="s">
        <v>78</v>
      </c>
      <c r="F18" s="89" t="s">
        <v>213</v>
      </c>
      <c r="G18" s="37">
        <v>737875911</v>
      </c>
      <c r="H18" s="32"/>
      <c r="I18" s="3" t="s">
        <v>32</v>
      </c>
      <c r="J18" s="34">
        <v>1</v>
      </c>
      <c r="K18" s="48" t="s">
        <v>140</v>
      </c>
      <c r="L18" s="6" t="s">
        <v>227</v>
      </c>
      <c r="M18" s="6">
        <v>3.33</v>
      </c>
      <c r="N18" s="27">
        <f>Tabulka13[[#This Row],[ENP - max. počet OZP]]*$Q$1</f>
        <v>988973.37</v>
      </c>
      <c r="O18" s="27">
        <v>39150</v>
      </c>
      <c r="P18" s="27">
        <f>Tabulka13[[#This Row],[Fakturace k 31. 12. 2023]]</f>
        <v>39150</v>
      </c>
    </row>
    <row r="19" spans="1:18" s="60" customFormat="1" ht="18.75" customHeight="1" x14ac:dyDescent="0.25">
      <c r="A19" s="3" t="s">
        <v>81</v>
      </c>
      <c r="B19" s="20">
        <v>27687660</v>
      </c>
      <c r="C19" s="3" t="s">
        <v>82</v>
      </c>
      <c r="D19" s="3" t="s">
        <v>18</v>
      </c>
      <c r="E19" s="3" t="s">
        <v>209</v>
      </c>
      <c r="F19" s="59" t="s">
        <v>84</v>
      </c>
      <c r="G19" s="31">
        <v>545217902</v>
      </c>
      <c r="H19" s="32" t="s">
        <v>85</v>
      </c>
      <c r="I19" s="6"/>
      <c r="J19" s="34">
        <v>11</v>
      </c>
      <c r="K19" s="48" t="s">
        <v>140</v>
      </c>
      <c r="L19" s="6" t="s">
        <v>223</v>
      </c>
      <c r="M19" s="6">
        <v>169.48</v>
      </c>
      <c r="N19" s="27">
        <f>Tabulka13[[#This Row],[ENP - max. počet OZP]]*$Q$1</f>
        <v>50333695.719999999</v>
      </c>
      <c r="O19" s="27">
        <v>194061.9</v>
      </c>
      <c r="P19" s="27">
        <f>Tabulka13[[#This Row],[Fakturace k 31. 12. 2023]]</f>
        <v>194061.9</v>
      </c>
    </row>
    <row r="20" spans="1:18" s="60" customFormat="1" ht="15" customHeight="1" x14ac:dyDescent="0.25">
      <c r="A20" s="3" t="s">
        <v>189</v>
      </c>
      <c r="B20" s="6">
        <v>60697466</v>
      </c>
      <c r="C20" s="3" t="s">
        <v>188</v>
      </c>
      <c r="D20" s="3" t="s">
        <v>18</v>
      </c>
      <c r="E20" s="3" t="s">
        <v>101</v>
      </c>
      <c r="F20" s="35" t="s">
        <v>196</v>
      </c>
      <c r="G20" s="31">
        <v>777996956</v>
      </c>
      <c r="H20" s="22" t="s">
        <v>197</v>
      </c>
      <c r="I20" s="22" t="s">
        <v>32</v>
      </c>
      <c r="J20" s="41">
        <v>1</v>
      </c>
      <c r="K20" s="48" t="s">
        <v>138</v>
      </c>
      <c r="L20" s="6" t="s">
        <v>228</v>
      </c>
      <c r="M20" s="6">
        <v>6.87</v>
      </c>
      <c r="N20" s="27">
        <f>Tabulka13[[#This Row],[ENP - max. počet OZP]]*$Q$1</f>
        <v>2040314.43</v>
      </c>
      <c r="O20" s="27">
        <v>6901.18</v>
      </c>
      <c r="P20" s="27">
        <f>Tabulka13[[#This Row],[Fakturace k 31. 12. 2023]]</f>
        <v>6901.18</v>
      </c>
    </row>
    <row r="21" spans="1:18" s="60" customFormat="1" ht="30" x14ac:dyDescent="0.25">
      <c r="A21" s="13" t="s">
        <v>90</v>
      </c>
      <c r="B21" s="20">
        <v>26900467</v>
      </c>
      <c r="C21" s="3" t="s">
        <v>91</v>
      </c>
      <c r="D21" s="3" t="s">
        <v>92</v>
      </c>
      <c r="E21" s="3" t="s">
        <v>93</v>
      </c>
      <c r="F21" s="35" t="s">
        <v>198</v>
      </c>
      <c r="G21" s="87" t="s">
        <v>199</v>
      </c>
      <c r="H21" s="22"/>
      <c r="I21" s="64" t="s">
        <v>32</v>
      </c>
      <c r="J21" s="41">
        <v>22</v>
      </c>
      <c r="K21" s="48" t="s">
        <v>140</v>
      </c>
      <c r="L21" s="6" t="s">
        <v>223</v>
      </c>
      <c r="M21" s="6">
        <v>6.49</v>
      </c>
      <c r="N21" s="27">
        <f>Tabulka13[[#This Row],[ENP - max. počet OZP]]*$Q$1</f>
        <v>1927458.61</v>
      </c>
      <c r="O21" s="27">
        <v>39387.17</v>
      </c>
      <c r="P21" s="27">
        <f>Tabulka13[[#This Row],[Fakturace k 31. 12. 2023]]</f>
        <v>39387.17</v>
      </c>
    </row>
    <row r="22" spans="1:18" s="60" customFormat="1" ht="15" customHeight="1" x14ac:dyDescent="0.25">
      <c r="A22" s="3" t="s">
        <v>94</v>
      </c>
      <c r="B22" s="20">
        <v>26293102</v>
      </c>
      <c r="C22" s="3" t="s">
        <v>95</v>
      </c>
      <c r="D22" s="3" t="s">
        <v>72</v>
      </c>
      <c r="E22" s="3" t="s">
        <v>96</v>
      </c>
      <c r="F22" s="59" t="s">
        <v>97</v>
      </c>
      <c r="G22" s="31">
        <v>778541513</v>
      </c>
      <c r="H22" s="32" t="s">
        <v>98</v>
      </c>
      <c r="I22" s="6"/>
      <c r="J22" s="34">
        <v>12</v>
      </c>
      <c r="K22" s="48" t="s">
        <v>140</v>
      </c>
      <c r="L22" s="6" t="s">
        <v>229</v>
      </c>
      <c r="M22" s="6">
        <v>193.61</v>
      </c>
      <c r="N22" s="27">
        <f>Tabulka13[[#This Row],[ENP - max. počet OZP]]*$Q$1</f>
        <v>57500040.290000007</v>
      </c>
      <c r="O22" s="27">
        <v>10443002.530000001</v>
      </c>
      <c r="P22" s="27">
        <f>Tabulka13[[#This Row],[Fakturace k 31. 12. 2023]]</f>
        <v>10443002.530000001</v>
      </c>
    </row>
    <row r="23" spans="1:18" s="60" customFormat="1" ht="15" customHeight="1" x14ac:dyDescent="0.25">
      <c r="A23" s="3" t="s">
        <v>99</v>
      </c>
      <c r="B23" s="20">
        <v>70288101</v>
      </c>
      <c r="C23" s="3" t="s">
        <v>100</v>
      </c>
      <c r="D23" s="3" t="s">
        <v>160</v>
      </c>
      <c r="E23" s="3" t="s">
        <v>214</v>
      </c>
      <c r="F23" s="59" t="s">
        <v>102</v>
      </c>
      <c r="G23" s="34" t="s">
        <v>103</v>
      </c>
      <c r="H23" s="32" t="s">
        <v>104</v>
      </c>
      <c r="I23" s="3"/>
      <c r="J23" s="20">
        <v>48</v>
      </c>
      <c r="K23" s="48" t="s">
        <v>140</v>
      </c>
      <c r="L23" s="6" t="s">
        <v>223</v>
      </c>
      <c r="M23" s="6">
        <v>52.42</v>
      </c>
      <c r="N23" s="27">
        <f>Tabulka13[[#This Row],[ENP - max. počet OZP]]*$Q$1</f>
        <v>15568163.380000001</v>
      </c>
      <c r="O23" s="27">
        <v>186078.75</v>
      </c>
      <c r="P23" s="27">
        <f>Tabulka13[[#This Row],[Fakturace k 31. 12. 2023]]</f>
        <v>186078.75</v>
      </c>
    </row>
    <row r="24" spans="1:18" s="60" customFormat="1" ht="41.25" customHeight="1" x14ac:dyDescent="0.25">
      <c r="A24" s="3" t="s">
        <v>105</v>
      </c>
      <c r="B24" s="20">
        <v>25563289</v>
      </c>
      <c r="C24" s="3" t="s">
        <v>106</v>
      </c>
      <c r="D24" s="3" t="s">
        <v>107</v>
      </c>
      <c r="E24" s="3" t="s">
        <v>207</v>
      </c>
      <c r="F24" s="59" t="s">
        <v>108</v>
      </c>
      <c r="G24" s="33">
        <v>545234196</v>
      </c>
      <c r="H24" s="42" t="s">
        <v>109</v>
      </c>
      <c r="I24" s="6"/>
      <c r="J24" s="34">
        <v>205</v>
      </c>
      <c r="K24" s="72" t="s">
        <v>140</v>
      </c>
      <c r="L24" s="6" t="s">
        <v>223</v>
      </c>
      <c r="M24" s="6">
        <v>14.91</v>
      </c>
      <c r="N24" s="27">
        <f>Tabulka13[[#This Row],[ENP - max. počet OZP]]*$Q$1</f>
        <v>4428105.99</v>
      </c>
      <c r="O24" s="27">
        <v>2646421.8800000008</v>
      </c>
      <c r="P24" s="27">
        <f>Tabulka13[[#This Row],[Fakturace k 31. 12. 2023]]</f>
        <v>2646421.8800000008</v>
      </c>
    </row>
    <row r="25" spans="1:18" ht="30" x14ac:dyDescent="0.25">
      <c r="A25" s="70" t="s">
        <v>217</v>
      </c>
      <c r="B25" s="70">
        <v>25527886</v>
      </c>
      <c r="C25" s="65" t="s">
        <v>218</v>
      </c>
      <c r="D25" s="65" t="s">
        <v>18</v>
      </c>
      <c r="E25" s="65" t="s">
        <v>219</v>
      </c>
      <c r="F25" s="35" t="s">
        <v>220</v>
      </c>
      <c r="G25" s="90" t="s">
        <v>221</v>
      </c>
      <c r="H25" s="79" t="s">
        <v>222</v>
      </c>
      <c r="I25" s="91" t="s">
        <v>32</v>
      </c>
      <c r="J25" s="71">
        <v>1</v>
      </c>
      <c r="K25" s="93" t="s">
        <v>140</v>
      </c>
      <c r="L25" s="92" t="s">
        <v>223</v>
      </c>
      <c r="M25" s="70">
        <v>92.75</v>
      </c>
      <c r="N25" s="27">
        <f>Tabulka13[[#This Row],[ENP - max. počet OZP]]*$Q$1</f>
        <v>27545729.75</v>
      </c>
      <c r="O25" s="73">
        <v>29130</v>
      </c>
      <c r="P25" s="27">
        <f>Tabulka13[[#This Row],[Fakturace k 31. 12. 2023]]</f>
        <v>29130</v>
      </c>
    </row>
    <row r="26" spans="1:18" ht="15" customHeight="1" x14ac:dyDescent="0.25">
      <c r="A26" s="65" t="s">
        <v>110</v>
      </c>
      <c r="B26" s="66">
        <v>29312302</v>
      </c>
      <c r="C26" s="65" t="s">
        <v>187</v>
      </c>
      <c r="D26" s="65" t="s">
        <v>18</v>
      </c>
      <c r="E26" s="65" t="s">
        <v>208</v>
      </c>
      <c r="F26" s="85" t="s">
        <v>112</v>
      </c>
      <c r="G26" s="86">
        <v>608778878</v>
      </c>
      <c r="H26" s="79" t="s">
        <v>113</v>
      </c>
      <c r="I26" s="70"/>
      <c r="J26" s="71">
        <v>3</v>
      </c>
      <c r="K26" s="72" t="s">
        <v>140</v>
      </c>
      <c r="L26" s="70" t="s">
        <v>223</v>
      </c>
      <c r="M26" s="70">
        <v>29.29</v>
      </c>
      <c r="N26" s="27">
        <f>Tabulka13[[#This Row],[ENP - max. počet OZP]]*$Q$1</f>
        <v>8698807.8100000005</v>
      </c>
      <c r="O26" s="73">
        <v>125195.86</v>
      </c>
      <c r="P26" s="27">
        <f>Tabulka13[[#This Row],[Fakturace k 31. 12. 2023]]</f>
        <v>125195.86</v>
      </c>
    </row>
    <row r="27" spans="1:18" ht="26.25" customHeight="1" x14ac:dyDescent="0.25">
      <c r="A27" s="65" t="s">
        <v>114</v>
      </c>
      <c r="B27" s="66">
        <v>62968041</v>
      </c>
      <c r="C27" s="65" t="s">
        <v>115</v>
      </c>
      <c r="D27" s="65" t="s">
        <v>18</v>
      </c>
      <c r="E27" s="65" t="s">
        <v>116</v>
      </c>
      <c r="F27" s="67" t="s">
        <v>117</v>
      </c>
      <c r="G27" s="68">
        <v>777913415</v>
      </c>
      <c r="H27" s="69" t="s">
        <v>118</v>
      </c>
      <c r="I27" s="70"/>
      <c r="J27" s="71">
        <v>139</v>
      </c>
      <c r="K27" s="72" t="s">
        <v>140</v>
      </c>
      <c r="L27" s="70" t="s">
        <v>223</v>
      </c>
      <c r="M27" s="70">
        <v>20.59</v>
      </c>
      <c r="N27" s="27">
        <f>Tabulka13[[#This Row],[ENP - max. počet OZP]]*$Q$1</f>
        <v>6115003.5099999998</v>
      </c>
      <c r="O27" s="73">
        <v>773193.21999999974</v>
      </c>
      <c r="P27" s="27">
        <f>Tabulka13[[#This Row],[Fakturace k 31. 12. 2023]]</f>
        <v>773193.21999999974</v>
      </c>
    </row>
    <row r="28" spans="1:18" s="60" customFormat="1" ht="15" customHeight="1" x14ac:dyDescent="0.25">
      <c r="A28" s="3" t="s">
        <v>119</v>
      </c>
      <c r="B28" s="20">
        <v>26909863</v>
      </c>
      <c r="C28" s="3" t="s">
        <v>43</v>
      </c>
      <c r="D28" s="3" t="s">
        <v>44</v>
      </c>
      <c r="E28" s="3" t="s">
        <v>120</v>
      </c>
      <c r="F28" s="5" t="s">
        <v>121</v>
      </c>
      <c r="G28" s="37">
        <v>548137506</v>
      </c>
      <c r="H28" s="22" t="s">
        <v>122</v>
      </c>
      <c r="I28" s="3"/>
      <c r="J28" s="20">
        <v>12</v>
      </c>
      <c r="K28" s="48" t="s">
        <v>140</v>
      </c>
      <c r="L28" s="6" t="s">
        <v>223</v>
      </c>
      <c r="M28" s="6">
        <v>23.56</v>
      </c>
      <c r="N28" s="27">
        <f>Tabulka13[[#This Row],[ENP - max. počet OZP]]*$Q$1</f>
        <v>6997060.8399999999</v>
      </c>
      <c r="O28" s="27">
        <v>468330</v>
      </c>
      <c r="P28" s="27">
        <f>Tabulka13[[#This Row],[Fakturace k 31. 12. 2023]]</f>
        <v>468330</v>
      </c>
    </row>
    <row r="29" spans="1:18" s="60" customFormat="1" ht="15" customHeight="1" x14ac:dyDescent="0.25">
      <c r="A29" s="3" t="s">
        <v>123</v>
      </c>
      <c r="B29" s="20">
        <v>28650808</v>
      </c>
      <c r="C29" s="3" t="s">
        <v>176</v>
      </c>
      <c r="D29" s="3" t="s">
        <v>18</v>
      </c>
      <c r="E29" s="3" t="s">
        <v>45</v>
      </c>
      <c r="F29" s="59" t="s">
        <v>125</v>
      </c>
      <c r="G29" s="34" t="s">
        <v>55</v>
      </c>
      <c r="H29" s="32" t="s">
        <v>56</v>
      </c>
      <c r="I29" s="3"/>
      <c r="J29" s="20">
        <v>24</v>
      </c>
      <c r="K29" s="48" t="s">
        <v>140</v>
      </c>
      <c r="L29" s="6" t="s">
        <v>223</v>
      </c>
      <c r="M29" s="6">
        <v>51.96</v>
      </c>
      <c r="N29" s="27">
        <f>Tabulka13[[#This Row],[ENP - max. počet OZP]]*$Q$1</f>
        <v>15431548.439999999</v>
      </c>
      <c r="O29" s="27">
        <v>246043</v>
      </c>
      <c r="P29" s="27">
        <f>Tabulka13[[#This Row],[Fakturace k 31. 12. 2023]]</f>
        <v>246043</v>
      </c>
    </row>
    <row r="30" spans="1:18" ht="29.25" customHeight="1" x14ac:dyDescent="0.25">
      <c r="A30" s="74" t="s">
        <v>126</v>
      </c>
      <c r="B30" s="70">
        <v>26843935</v>
      </c>
      <c r="C30" s="75" t="s">
        <v>127</v>
      </c>
      <c r="D30" s="76" t="s">
        <v>18</v>
      </c>
      <c r="E30" s="76" t="s">
        <v>45</v>
      </c>
      <c r="F30" s="88" t="s">
        <v>200</v>
      </c>
      <c r="G30" s="31">
        <v>597010301</v>
      </c>
      <c r="H30" s="32" t="s">
        <v>201</v>
      </c>
      <c r="I30" s="16"/>
      <c r="J30" s="20">
        <v>29</v>
      </c>
      <c r="K30" s="72" t="s">
        <v>140</v>
      </c>
      <c r="L30" s="6" t="s">
        <v>223</v>
      </c>
      <c r="M30" s="6">
        <v>145.22999999999999</v>
      </c>
      <c r="N30" s="27">
        <f>Tabulka13[[#This Row],[ENP - max. počet OZP]]*$Q$1</f>
        <v>43131712.469999999</v>
      </c>
      <c r="O30" s="27">
        <v>199996</v>
      </c>
      <c r="P30" s="27">
        <f>Tabulka13[[#This Row],[Fakturace k 31. 12. 2023]]</f>
        <v>199996</v>
      </c>
    </row>
    <row r="31" spans="1:18" ht="15" customHeight="1" x14ac:dyDescent="0.25">
      <c r="A31" s="65" t="s">
        <v>128</v>
      </c>
      <c r="B31" s="66"/>
      <c r="C31" s="65"/>
      <c r="D31" s="65"/>
      <c r="E31" s="65"/>
      <c r="F31" s="77"/>
      <c r="G31" s="78"/>
      <c r="H31" s="79"/>
      <c r="I31" s="65"/>
      <c r="J31" s="66">
        <f>SUBTOTAL(109,J2:J30)</f>
        <v>601</v>
      </c>
      <c r="K31" s="72"/>
      <c r="L31" s="70"/>
      <c r="M31" s="70">
        <f>SUBTOTAL(109,M2:M30)</f>
        <v>1961</v>
      </c>
      <c r="N31" s="27">
        <f>Tabulka13[[#This Row],[ENP - max. počet OZP]]*$Q$1</f>
        <v>582395429</v>
      </c>
      <c r="O31" s="73">
        <f>SUBTOTAL(109,O2:O30)</f>
        <v>17374084.650000002</v>
      </c>
      <c r="P31" s="73">
        <f>Tabulka13[[#This Row],[Fakturace k 31. 12. 2023]]</f>
        <v>17374084.650000002</v>
      </c>
    </row>
    <row r="32" spans="1:18" x14ac:dyDescent="0.25">
      <c r="Q32" s="28"/>
      <c r="R32" s="28"/>
    </row>
    <row r="33" spans="1:18" x14ac:dyDescent="0.25">
      <c r="A33" s="54" t="s">
        <v>129</v>
      </c>
      <c r="Q33" s="28"/>
      <c r="R33" s="28"/>
    </row>
    <row r="34" spans="1:18" x14ac:dyDescent="0.25">
      <c r="A34" s="81" t="s">
        <v>16</v>
      </c>
      <c r="B34" s="94" t="s">
        <v>130</v>
      </c>
      <c r="C34" s="94"/>
      <c r="D34" s="94"/>
      <c r="Q34" s="28"/>
      <c r="R34" s="28"/>
    </row>
    <row r="35" spans="1:18" x14ac:dyDescent="0.25">
      <c r="A35" s="53" t="s">
        <v>22</v>
      </c>
      <c r="B35" s="94" t="s">
        <v>155</v>
      </c>
      <c r="C35" s="94"/>
      <c r="D35" s="94"/>
      <c r="Q35" s="28"/>
      <c r="R35" s="28"/>
    </row>
    <row r="37" spans="1:18" ht="45" x14ac:dyDescent="0.25">
      <c r="A37" s="82" t="s">
        <v>131</v>
      </c>
      <c r="B37" s="82" t="s">
        <v>1</v>
      </c>
      <c r="C37" s="82" t="s">
        <v>2</v>
      </c>
      <c r="D37" s="82" t="s">
        <v>3</v>
      </c>
    </row>
    <row r="38" spans="1:18" x14ac:dyDescent="0.25">
      <c r="A38" s="76" t="s">
        <v>132</v>
      </c>
      <c r="B38" s="71">
        <v>27675645</v>
      </c>
      <c r="C38" s="76" t="s">
        <v>133</v>
      </c>
      <c r="D38" s="76" t="s">
        <v>134</v>
      </c>
    </row>
  </sheetData>
  <mergeCells count="2">
    <mergeCell ref="B34:D34"/>
    <mergeCell ref="B35:D35"/>
  </mergeCells>
  <hyperlinks>
    <hyperlink ref="F29" r:id="rId1" xr:uid="{649792CA-92CC-43F6-BDC1-504998D51D6C}"/>
    <hyperlink ref="F23" r:id="rId2" xr:uid="{E2EF3989-07D2-4889-8A58-2D5AC5FA739A}"/>
    <hyperlink ref="F27" r:id="rId3" xr:uid="{C1CC743E-CEC1-4CCC-9923-57B4DD65C4C2}"/>
    <hyperlink ref="G27" r:id="rId4" display="tel:777" xr:uid="{A458A3FA-B7DB-4857-AF73-C13544E53687}"/>
    <hyperlink ref="F24" r:id="rId5" xr:uid="{0D893881-62E5-4821-ABAE-4275FEF6DA00}"/>
    <hyperlink ref="F5" r:id="rId6" xr:uid="{19D07163-B65B-4479-9106-A6D9B1075E0D}"/>
    <hyperlink ref="F15" r:id="rId7" xr:uid="{D8B447E7-439F-44E4-923A-79AC46A6FB0F}"/>
    <hyperlink ref="F9" r:id="rId8" xr:uid="{FC6D65A3-FF67-4A4B-850F-4339530B47C5}"/>
    <hyperlink ref="G7" r:id="rId9" tooltip="Telefon" display="tel:+420720148069" xr:uid="{0FABC0F1-91D1-45A7-AAE6-6BD25EC23B0F}"/>
    <hyperlink ref="F7" r:id="rId10" xr:uid="{BE98408D-F458-4F6A-8EF4-EDBF43C13247}"/>
    <hyperlink ref="F16" r:id="rId11" xr:uid="{24046365-5325-4033-96DB-D27A586D7D08}"/>
    <hyperlink ref="F3" r:id="rId12" xr:uid="{157269DA-B8BB-447A-82B5-9FE5F5FB4DC6}"/>
    <hyperlink ref="F2" r:id="rId13" xr:uid="{7610119B-C1E6-4719-91FD-2785059D3409}"/>
    <hyperlink ref="F10" r:id="rId14" xr:uid="{DCA0059C-6ECD-4D3E-95DC-AE65670C6114}"/>
    <hyperlink ref="F11" r:id="rId15" xr:uid="{5C6202F0-C4DF-4218-B886-C811AAE767FF}"/>
    <hyperlink ref="F19" r:id="rId16" xr:uid="{DD5161A7-FB7B-4EDC-A523-63C2FBF8A8D5}"/>
    <hyperlink ref="F13" r:id="rId17" xr:uid="{23A2D767-2BF0-4CEF-95FA-2993C87B3153}"/>
    <hyperlink ref="F22" r:id="rId18" xr:uid="{615E6EE9-DF9C-413E-AF32-C75C7C51E6A6}"/>
    <hyperlink ref="F26" r:id="rId19" xr:uid="{5D0A405F-E3EB-4553-B154-EC3BE9AC5C87}"/>
    <hyperlink ref="F28" r:id="rId20" xr:uid="{72D28BCC-9104-4A08-AD16-CE6FC15621D7}"/>
    <hyperlink ref="F4" r:id="rId21" xr:uid="{096DCF5C-84AE-4BD7-AD26-15C65037F419}"/>
    <hyperlink ref="F8" r:id="rId22" xr:uid="{225317A5-16AD-4912-8205-BBA2CD8B8C53}"/>
    <hyperlink ref="F17" r:id="rId23" xr:uid="{4B11F24A-918D-43CE-B03E-117ECAE649F3}"/>
    <hyperlink ref="F6" r:id="rId24" xr:uid="{AAF7ACB1-4794-4B2A-A5D0-C750B67B31CE}"/>
    <hyperlink ref="F12" r:id="rId25" xr:uid="{5472AA76-9137-4681-AD85-135CB5254A44}"/>
    <hyperlink ref="F20" r:id="rId26" xr:uid="{E6FEEFF5-D5E9-4AD3-951E-81AB6E8DFE42}"/>
    <hyperlink ref="F21" r:id="rId27" xr:uid="{0F7CAE07-DE04-448D-A0F3-6267D3695C0D}"/>
    <hyperlink ref="F30" r:id="rId28" display="mailto:zmgroup@zmgroup.cz" xr:uid="{0C36E65F-026A-41FD-8FD1-34224F2F53BA}"/>
    <hyperlink ref="F14" r:id="rId29" xr:uid="{014F26A6-9D56-433A-9AA0-3A71F202379A}"/>
    <hyperlink ref="F25" r:id="rId30" xr:uid="{A3CA66FB-9F1A-45CA-B6F1-80208B95FC5B}"/>
  </hyperlinks>
  <pageMargins left="0.7" right="0.7" top="0.78740157499999996" bottom="0.78740157499999996" header="0.3" footer="0.3"/>
  <pageSetup orientation="portrait" r:id="rId31"/>
  <legacyDrawing r:id="rId32"/>
  <tableParts count="1"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BDE3C-5DE9-4451-AD3B-32157F7D7F4C}">
  <dimension ref="A1:R27"/>
  <sheetViews>
    <sheetView zoomScale="80" zoomScaleNormal="80" workbookViewId="0"/>
  </sheetViews>
  <sheetFormatPr defaultRowHeight="15.75" x14ac:dyDescent="0.25"/>
  <cols>
    <col min="1" max="1" width="35.140625" style="2" bestFit="1" customWidth="1"/>
    <col min="2" max="2" width="11.5703125" style="21" bestFit="1" customWidth="1"/>
    <col min="3" max="3" width="34.140625" style="55" customWidth="1"/>
    <col min="4" max="4" width="20" style="55" customWidth="1"/>
    <col min="5" max="5" width="25.140625" style="55" customWidth="1"/>
    <col min="6" max="6" width="34.42578125" style="1" customWidth="1"/>
    <col min="7" max="7" width="12.42578125" style="25" customWidth="1"/>
    <col min="8" max="8" width="24.28515625" style="9" customWidth="1"/>
    <col min="9" max="9" width="28" customWidth="1"/>
    <col min="10" max="10" width="5.85546875" customWidth="1"/>
    <col min="11" max="11" width="9.85546875" style="50" customWidth="1"/>
    <col min="12" max="12" width="19.7109375" customWidth="1"/>
    <col min="14" max="14" width="15.140625" style="28" customWidth="1"/>
    <col min="15" max="15" width="13.7109375" style="28" customWidth="1"/>
    <col min="16" max="16" width="14.42578125" customWidth="1"/>
    <col min="17" max="17" width="25.7109375" bestFit="1" customWidth="1"/>
    <col min="18" max="18" width="10.5703125" bestFit="1" customWidth="1"/>
  </cols>
  <sheetData>
    <row r="1" spans="1:17" s="14" customFormat="1" ht="26.25" customHeight="1" x14ac:dyDescent="0.25">
      <c r="A1" s="10" t="s">
        <v>0</v>
      </c>
      <c r="B1" s="11" t="s">
        <v>1</v>
      </c>
      <c r="C1" s="4" t="s">
        <v>2</v>
      </c>
      <c r="D1" s="4" t="s">
        <v>3</v>
      </c>
      <c r="E1" s="4" t="s">
        <v>4</v>
      </c>
      <c r="F1" s="11" t="s">
        <v>5</v>
      </c>
      <c r="G1" s="12" t="s">
        <v>6</v>
      </c>
      <c r="H1" s="8" t="s">
        <v>7</v>
      </c>
      <c r="I1" s="13" t="s">
        <v>8</v>
      </c>
      <c r="J1" s="13" t="s">
        <v>135</v>
      </c>
      <c r="K1" s="47" t="s">
        <v>10</v>
      </c>
      <c r="L1" s="43" t="s">
        <v>11</v>
      </c>
      <c r="M1" s="43" t="s">
        <v>12</v>
      </c>
      <c r="N1" s="44" t="s">
        <v>13</v>
      </c>
      <c r="O1" s="45" t="s">
        <v>136</v>
      </c>
      <c r="P1" s="46" t="s">
        <v>15</v>
      </c>
      <c r="Q1" s="26">
        <f>39306*7</f>
        <v>275142</v>
      </c>
    </row>
    <row r="2" spans="1:17" ht="15" customHeight="1" x14ac:dyDescent="0.25">
      <c r="A2" s="3" t="s">
        <v>16</v>
      </c>
      <c r="B2" s="20">
        <v>28049390</v>
      </c>
      <c r="C2" s="3" t="s">
        <v>157</v>
      </c>
      <c r="D2" s="3" t="s">
        <v>18</v>
      </c>
      <c r="E2" s="3" t="s">
        <v>19</v>
      </c>
      <c r="F2" s="30" t="s">
        <v>20</v>
      </c>
      <c r="G2" s="31">
        <v>727990401</v>
      </c>
      <c r="H2" s="32" t="s">
        <v>21</v>
      </c>
      <c r="I2" s="3" t="s">
        <v>137</v>
      </c>
      <c r="J2" s="20">
        <v>1</v>
      </c>
      <c r="K2" s="48" t="s">
        <v>138</v>
      </c>
      <c r="L2" s="6" t="s">
        <v>139</v>
      </c>
      <c r="M2" s="6">
        <v>60.61</v>
      </c>
      <c r="N2" s="27">
        <f>Tabulka1[[#This Row],[ENP - max. počet OZP]]*$Q$1</f>
        <v>16676356.619999999</v>
      </c>
      <c r="O2" s="27">
        <v>871.82</v>
      </c>
      <c r="P2" s="27">
        <f>Tabulka1[[#This Row],[Fakturace k 31. 12. 2022]]</f>
        <v>871.82</v>
      </c>
    </row>
    <row r="3" spans="1:17" ht="15" customHeight="1" x14ac:dyDescent="0.25">
      <c r="A3" s="3" t="s">
        <v>22</v>
      </c>
      <c r="B3" s="20">
        <v>25324675</v>
      </c>
      <c r="C3" s="3" t="s">
        <v>23</v>
      </c>
      <c r="D3" s="3" t="s">
        <v>72</v>
      </c>
      <c r="E3" s="3" t="s">
        <v>78</v>
      </c>
      <c r="F3" s="30" t="s">
        <v>24</v>
      </c>
      <c r="G3" s="33" t="s">
        <v>25</v>
      </c>
      <c r="H3" s="42" t="s">
        <v>26</v>
      </c>
      <c r="I3" s="6"/>
      <c r="J3" s="34">
        <v>3</v>
      </c>
      <c r="K3" s="48" t="s">
        <v>140</v>
      </c>
      <c r="L3" s="6" t="s">
        <v>141</v>
      </c>
      <c r="M3" s="6">
        <v>102.71</v>
      </c>
      <c r="N3" s="27">
        <f>Tabulka1[[#This Row],[ENP - max. počet OZP]]*$Q$1</f>
        <v>28259834.819999997</v>
      </c>
      <c r="O3" s="27">
        <v>320872</v>
      </c>
      <c r="P3" s="27">
        <f>Tabulka1[[#This Row],[Fakturace k 31. 12. 2022]]</f>
        <v>320872</v>
      </c>
    </row>
    <row r="4" spans="1:17" ht="15" customHeight="1" x14ac:dyDescent="0.25">
      <c r="A4" s="3" t="s">
        <v>33</v>
      </c>
      <c r="B4" s="20">
        <v>29374928</v>
      </c>
      <c r="C4" s="3" t="s">
        <v>34</v>
      </c>
      <c r="D4" s="3" t="s">
        <v>18</v>
      </c>
      <c r="E4" s="3" t="s">
        <v>158</v>
      </c>
      <c r="F4" s="30" t="s">
        <v>35</v>
      </c>
      <c r="G4" s="31">
        <v>602570518</v>
      </c>
      <c r="H4" s="22" t="s">
        <v>36</v>
      </c>
      <c r="I4" s="3" t="s">
        <v>142</v>
      </c>
      <c r="J4" s="20">
        <v>4</v>
      </c>
      <c r="K4" s="48" t="s">
        <v>140</v>
      </c>
      <c r="L4" s="29" t="s">
        <v>139</v>
      </c>
      <c r="M4" s="6">
        <v>67.98</v>
      </c>
      <c r="N4" s="27">
        <f>Tabulka1[[#This Row],[ENP - max. počet OZP]]*$Q$1</f>
        <v>18704153.16</v>
      </c>
      <c r="O4" s="27">
        <f>24437+13094.5</f>
        <v>37531.5</v>
      </c>
      <c r="P4" s="27">
        <f>Tabulka1[[#This Row],[Fakturace k 31. 12. 2022]]</f>
        <v>37531.5</v>
      </c>
    </row>
    <row r="5" spans="1:17" ht="15" customHeight="1" x14ac:dyDescent="0.25">
      <c r="A5" s="3" t="s">
        <v>37</v>
      </c>
      <c r="B5" s="20">
        <v>26949164</v>
      </c>
      <c r="C5" s="3" t="s">
        <v>38</v>
      </c>
      <c r="D5" s="3" t="s">
        <v>18</v>
      </c>
      <c r="E5" s="3" t="s">
        <v>101</v>
      </c>
      <c r="F5" s="30" t="s">
        <v>39</v>
      </c>
      <c r="G5" s="33">
        <v>720148069</v>
      </c>
      <c r="H5" s="42" t="s">
        <v>40</v>
      </c>
      <c r="I5" s="6"/>
      <c r="J5" s="34">
        <v>5</v>
      </c>
      <c r="K5" s="48" t="s">
        <v>140</v>
      </c>
      <c r="L5" s="6" t="s">
        <v>139</v>
      </c>
      <c r="M5" s="6">
        <v>1.1499999999999999</v>
      </c>
      <c r="N5" s="27">
        <f>Tabulka1[[#This Row],[ENP - max. počet OZP]]*$Q$1</f>
        <v>316413.3</v>
      </c>
      <c r="O5" s="27">
        <v>14025.650000000001</v>
      </c>
      <c r="P5" s="27">
        <f>Tabulka1[[#This Row],[Fakturace k 31. 12. 2022]]</f>
        <v>14025.650000000001</v>
      </c>
    </row>
    <row r="6" spans="1:17" ht="15" customHeight="1" x14ac:dyDescent="0.25">
      <c r="A6" s="3" t="s">
        <v>143</v>
      </c>
      <c r="B6" s="20">
        <v>4411676</v>
      </c>
      <c r="C6" s="3" t="s">
        <v>43</v>
      </c>
      <c r="D6" s="3" t="s">
        <v>44</v>
      </c>
      <c r="E6" s="3" t="s">
        <v>45</v>
      </c>
      <c r="F6" s="36" t="s">
        <v>46</v>
      </c>
      <c r="G6" s="37">
        <v>773009550</v>
      </c>
      <c r="H6" s="22" t="s">
        <v>47</v>
      </c>
      <c r="I6" s="6"/>
      <c r="J6" s="34">
        <v>12</v>
      </c>
      <c r="K6" s="48" t="s">
        <v>140</v>
      </c>
      <c r="L6" s="29" t="s">
        <v>139</v>
      </c>
      <c r="M6" s="6">
        <v>312.87</v>
      </c>
      <c r="N6" s="27">
        <f>Tabulka1[[#This Row],[ENP - max. počet OZP]]*$Q$1</f>
        <v>86083677.540000007</v>
      </c>
      <c r="O6" s="27">
        <v>523063.99999999994</v>
      </c>
      <c r="P6" s="27">
        <f>Tabulka1[[#This Row],[Fakturace k 31. 12. 2022]]</f>
        <v>523063.99999999994</v>
      </c>
    </row>
    <row r="7" spans="1:17" ht="15" customHeight="1" x14ac:dyDescent="0.25">
      <c r="A7" s="3" t="s">
        <v>48</v>
      </c>
      <c r="B7" s="20">
        <v>26949032</v>
      </c>
      <c r="C7" s="3" t="s">
        <v>159</v>
      </c>
      <c r="D7" s="3" t="s">
        <v>160</v>
      </c>
      <c r="E7" s="3" t="s">
        <v>161</v>
      </c>
      <c r="F7" s="36" t="s">
        <v>50</v>
      </c>
      <c r="G7" s="37">
        <v>724226264</v>
      </c>
      <c r="H7" s="22" t="s">
        <v>51</v>
      </c>
      <c r="I7" s="6" t="s">
        <v>137</v>
      </c>
      <c r="J7" s="34">
        <v>7</v>
      </c>
      <c r="K7" s="48" t="s">
        <v>140</v>
      </c>
      <c r="L7" s="29" t="s">
        <v>139</v>
      </c>
      <c r="M7" s="6">
        <v>25.59</v>
      </c>
      <c r="N7" s="27">
        <f>Tabulka1[[#This Row],[ENP - max. počet OZP]]*$Q$1</f>
        <v>7040883.7800000003</v>
      </c>
      <c r="O7" s="27">
        <v>359820</v>
      </c>
      <c r="P7" s="27">
        <f>Tabulka1[[#This Row],[Fakturace k 31. 12. 2022]]</f>
        <v>359820</v>
      </c>
    </row>
    <row r="8" spans="1:17" ht="15" customHeight="1" x14ac:dyDescent="0.25">
      <c r="A8" s="3" t="s">
        <v>144</v>
      </c>
      <c r="B8" s="20">
        <v>1399918</v>
      </c>
      <c r="C8" s="3" t="s">
        <v>91</v>
      </c>
      <c r="D8" s="3" t="s">
        <v>18</v>
      </c>
      <c r="E8" s="3" t="s">
        <v>67</v>
      </c>
      <c r="F8" s="36" t="s">
        <v>145</v>
      </c>
      <c r="G8" s="37">
        <v>572540811</v>
      </c>
      <c r="H8" s="22" t="s">
        <v>146</v>
      </c>
      <c r="I8" s="6" t="s">
        <v>137</v>
      </c>
      <c r="J8" s="34">
        <v>1</v>
      </c>
      <c r="K8" s="48" t="s">
        <v>147</v>
      </c>
      <c r="L8" s="29" t="s">
        <v>139</v>
      </c>
      <c r="M8" s="6">
        <v>0.81</v>
      </c>
      <c r="N8" s="27">
        <f>Tabulka1[[#This Row],[ENP - max. počet OZP]]*$Q$1</f>
        <v>222865.02000000002</v>
      </c>
      <c r="O8" s="27">
        <v>13664</v>
      </c>
      <c r="P8" s="27">
        <f>Tabulka1[[#This Row],[Fakturace k 31. 12. 2022]]</f>
        <v>13664</v>
      </c>
    </row>
    <row r="9" spans="1:17" ht="15" customHeight="1" x14ac:dyDescent="0.25">
      <c r="A9" s="3" t="s">
        <v>52</v>
      </c>
      <c r="B9" s="20">
        <v>61057509</v>
      </c>
      <c r="C9" s="3" t="s">
        <v>53</v>
      </c>
      <c r="D9" s="3" t="s">
        <v>18</v>
      </c>
      <c r="E9" s="3" t="s">
        <v>45</v>
      </c>
      <c r="F9" s="36" t="s">
        <v>54</v>
      </c>
      <c r="G9" s="37" t="s">
        <v>55</v>
      </c>
      <c r="H9" s="22" t="s">
        <v>56</v>
      </c>
      <c r="I9" s="6" t="s">
        <v>148</v>
      </c>
      <c r="J9" s="34">
        <v>47</v>
      </c>
      <c r="K9" s="48" t="s">
        <v>140</v>
      </c>
      <c r="L9" s="29" t="s">
        <v>149</v>
      </c>
      <c r="M9" s="6">
        <v>39.28</v>
      </c>
      <c r="N9" s="27">
        <f>Tabulka1[[#This Row],[ENP - max. počet OZP]]*$Q$1</f>
        <v>10807577.76</v>
      </c>
      <c r="O9" s="27">
        <v>421996.61</v>
      </c>
      <c r="P9" s="27">
        <f>Tabulka1[[#This Row],[Fakturace k 31. 12. 2022]]</f>
        <v>421996.61</v>
      </c>
    </row>
    <row r="10" spans="1:17" s="18" customFormat="1" ht="4.5" hidden="1" customHeight="1" x14ac:dyDescent="0.25">
      <c r="A10" s="15" t="s">
        <v>150</v>
      </c>
      <c r="B10" s="19">
        <v>26640899</v>
      </c>
      <c r="C10" s="3"/>
      <c r="D10" s="3"/>
      <c r="E10" s="3"/>
      <c r="F10" s="17"/>
      <c r="G10" s="24">
        <v>737760712</v>
      </c>
      <c r="H10" s="23"/>
      <c r="I10" s="16"/>
      <c r="J10" s="19"/>
      <c r="K10" s="49"/>
      <c r="L10" s="6"/>
      <c r="M10" s="6"/>
      <c r="N10" s="27">
        <f>Tabulka1[[#This Row],[ENP - max. počet OZP]]*$Q$1</f>
        <v>0</v>
      </c>
      <c r="O10" s="27"/>
      <c r="P10" s="27">
        <f>Tabulka1[[#This Row],[Fakturace k 31. 12. 2022]]</f>
        <v>0</v>
      </c>
    </row>
    <row r="11" spans="1:17" s="38" customFormat="1" ht="15" customHeight="1" x14ac:dyDescent="0.25">
      <c r="A11" s="3" t="s">
        <v>57</v>
      </c>
      <c r="B11" s="20">
        <v>25997815</v>
      </c>
      <c r="C11" s="3" t="s">
        <v>162</v>
      </c>
      <c r="D11" s="3" t="s">
        <v>18</v>
      </c>
      <c r="E11" s="3" t="s">
        <v>163</v>
      </c>
      <c r="F11" s="36" t="s">
        <v>58</v>
      </c>
      <c r="G11" s="37">
        <v>469660912</v>
      </c>
      <c r="H11" s="32" t="s">
        <v>59</v>
      </c>
      <c r="I11" s="6" t="s">
        <v>137</v>
      </c>
      <c r="J11" s="34">
        <v>3</v>
      </c>
      <c r="K11" s="48" t="s">
        <v>140</v>
      </c>
      <c r="L11" s="6" t="s">
        <v>139</v>
      </c>
      <c r="M11" s="6">
        <v>213.94</v>
      </c>
      <c r="N11" s="27">
        <f>Tabulka1[[#This Row],[ENP - max. počet OZP]]*$Q$1</f>
        <v>58863879.479999997</v>
      </c>
      <c r="O11" s="27">
        <v>6736.37</v>
      </c>
      <c r="P11" s="27">
        <f>Tabulka1[[#This Row],[Fakturace k 31. 12. 2022]]</f>
        <v>6736.37</v>
      </c>
    </row>
    <row r="12" spans="1:17" ht="15" customHeight="1" x14ac:dyDescent="0.25">
      <c r="A12" s="6" t="s">
        <v>60</v>
      </c>
      <c r="B12" s="20">
        <v>60113677</v>
      </c>
      <c r="C12" s="3" t="s">
        <v>156</v>
      </c>
      <c r="D12" s="3" t="s">
        <v>18</v>
      </c>
      <c r="E12" s="3" t="s">
        <v>67</v>
      </c>
      <c r="F12" s="35" t="s">
        <v>61</v>
      </c>
      <c r="G12" s="39">
        <v>603440789</v>
      </c>
      <c r="H12" s="22"/>
      <c r="I12" s="3" t="s">
        <v>137</v>
      </c>
      <c r="J12" s="20">
        <v>1</v>
      </c>
      <c r="K12" s="48" t="s">
        <v>147</v>
      </c>
      <c r="L12" s="6" t="s">
        <v>151</v>
      </c>
      <c r="M12" s="6">
        <v>6.78</v>
      </c>
      <c r="N12" s="27">
        <f>Tabulka1[[#This Row],[ENP - max. počet OZP]]*$Q$1</f>
        <v>1865462.76</v>
      </c>
      <c r="O12" s="27">
        <v>14720</v>
      </c>
      <c r="P12" s="27">
        <f>Tabulka1[[#This Row],[Fakturace k 31. 12. 2022]]</f>
        <v>14720</v>
      </c>
    </row>
    <row r="13" spans="1:17" ht="15" customHeight="1" x14ac:dyDescent="0.25">
      <c r="A13" s="3" t="s">
        <v>62</v>
      </c>
      <c r="B13" s="20">
        <v>44164335</v>
      </c>
      <c r="C13" s="3" t="s">
        <v>63</v>
      </c>
      <c r="D13" s="3" t="s">
        <v>18</v>
      </c>
      <c r="E13" s="3" t="s">
        <v>78</v>
      </c>
      <c r="F13" s="35" t="s">
        <v>64</v>
      </c>
      <c r="G13" s="37">
        <v>733740048</v>
      </c>
      <c r="H13" s="22" t="s">
        <v>65</v>
      </c>
      <c r="I13" s="6" t="s">
        <v>137</v>
      </c>
      <c r="J13" s="34">
        <v>1</v>
      </c>
      <c r="K13" s="48" t="s">
        <v>138</v>
      </c>
      <c r="L13" s="6" t="s">
        <v>139</v>
      </c>
      <c r="M13" s="6">
        <v>24.48</v>
      </c>
      <c r="N13" s="27">
        <f>Tabulka1[[#This Row],[ENP - max. počet OZP]]*$Q$1</f>
        <v>6735476.1600000001</v>
      </c>
      <c r="O13" s="27">
        <v>43500</v>
      </c>
      <c r="P13" s="27">
        <f>Tabulka1[[#This Row],[Fakturace k 31. 12. 2022]]</f>
        <v>43500</v>
      </c>
    </row>
    <row r="14" spans="1:17" ht="15" customHeight="1" x14ac:dyDescent="0.25">
      <c r="A14" s="3" t="s">
        <v>66</v>
      </c>
      <c r="B14" s="20">
        <v>28742893</v>
      </c>
      <c r="C14" s="3" t="s">
        <v>34</v>
      </c>
      <c r="D14" s="3" t="s">
        <v>44</v>
      </c>
      <c r="E14" s="3" t="s">
        <v>67</v>
      </c>
      <c r="F14" s="36" t="s">
        <v>68</v>
      </c>
      <c r="G14" s="37">
        <v>733182258</v>
      </c>
      <c r="H14" s="22" t="s">
        <v>69</v>
      </c>
      <c r="I14" s="6"/>
      <c r="J14" s="34">
        <v>15</v>
      </c>
      <c r="K14" s="48" t="s">
        <v>140</v>
      </c>
      <c r="L14" s="6" t="s">
        <v>139</v>
      </c>
      <c r="M14" s="6">
        <v>18.03</v>
      </c>
      <c r="N14" s="27">
        <f>Tabulka1[[#This Row],[ENP - max. počet OZP]]*$Q$1</f>
        <v>4960810.2600000007</v>
      </c>
      <c r="O14" s="27">
        <v>509420.22000000009</v>
      </c>
      <c r="P14" s="27">
        <f>Tabulka1[[#This Row],[Fakturace k 31. 12. 2022]]</f>
        <v>509420.22000000009</v>
      </c>
    </row>
    <row r="15" spans="1:17" ht="15" customHeight="1" x14ac:dyDescent="0.25">
      <c r="A15" s="6" t="s">
        <v>70</v>
      </c>
      <c r="B15" s="33">
        <v>28312767</v>
      </c>
      <c r="C15" s="13" t="s">
        <v>71</v>
      </c>
      <c r="D15" s="13" t="s">
        <v>18</v>
      </c>
      <c r="E15" s="13" t="s">
        <v>164</v>
      </c>
      <c r="F15" s="30" t="s">
        <v>74</v>
      </c>
      <c r="G15" s="31">
        <v>728135915</v>
      </c>
      <c r="H15" s="22" t="s">
        <v>75</v>
      </c>
      <c r="I15" s="29" t="s">
        <v>137</v>
      </c>
      <c r="J15" s="40">
        <v>5</v>
      </c>
      <c r="K15" s="48" t="s">
        <v>140</v>
      </c>
      <c r="L15" s="6" t="s">
        <v>152</v>
      </c>
      <c r="M15" s="6">
        <v>26</v>
      </c>
      <c r="N15" s="27">
        <f>Tabulka1[[#This Row],[ENP - max. počet OZP]]*$Q$1</f>
        <v>7153692</v>
      </c>
      <c r="O15" s="27">
        <v>46872.75</v>
      </c>
      <c r="P15" s="27">
        <f>Tabulka1[[#This Row],[Fakturace k 31. 12. 2022]]</f>
        <v>46872.75</v>
      </c>
    </row>
    <row r="16" spans="1:17" ht="15" customHeight="1" x14ac:dyDescent="0.25">
      <c r="A16" s="3" t="s">
        <v>76</v>
      </c>
      <c r="B16" s="20">
        <v>25274988</v>
      </c>
      <c r="C16" s="3" t="s">
        <v>77</v>
      </c>
      <c r="D16" s="3" t="s">
        <v>18</v>
      </c>
      <c r="E16" s="3" t="s">
        <v>78</v>
      </c>
      <c r="F16" s="30" t="s">
        <v>79</v>
      </c>
      <c r="G16" s="31">
        <v>725317053</v>
      </c>
      <c r="H16" s="32" t="s">
        <v>80</v>
      </c>
      <c r="I16" s="6"/>
      <c r="J16" s="34">
        <v>8</v>
      </c>
      <c r="K16" s="48" t="s">
        <v>147</v>
      </c>
      <c r="L16" s="6" t="s">
        <v>139</v>
      </c>
      <c r="M16" s="6">
        <v>12.25</v>
      </c>
      <c r="N16" s="27">
        <f>Tabulka1[[#This Row],[ENP - max. počet OZP]]*$Q$1</f>
        <v>3370489.5</v>
      </c>
      <c r="O16" s="27">
        <v>48555</v>
      </c>
      <c r="P16" s="27">
        <f>Tabulka1[[#This Row],[Fakturace k 31. 12. 2022]]</f>
        <v>48555</v>
      </c>
    </row>
    <row r="17" spans="1:18" ht="15" customHeight="1" x14ac:dyDescent="0.25">
      <c r="A17" s="3" t="s">
        <v>81</v>
      </c>
      <c r="B17" s="20">
        <v>27687660</v>
      </c>
      <c r="C17" s="3" t="s">
        <v>82</v>
      </c>
      <c r="D17" s="3" t="s">
        <v>18</v>
      </c>
      <c r="E17" s="3" t="s">
        <v>165</v>
      </c>
      <c r="F17" s="30" t="s">
        <v>84</v>
      </c>
      <c r="G17" s="31">
        <v>545217902</v>
      </c>
      <c r="H17" s="32" t="s">
        <v>85</v>
      </c>
      <c r="I17" s="6" t="s">
        <v>137</v>
      </c>
      <c r="J17" s="34">
        <v>26</v>
      </c>
      <c r="K17" s="48" t="s">
        <v>140</v>
      </c>
      <c r="L17" s="6" t="s">
        <v>139</v>
      </c>
      <c r="M17" s="6">
        <v>169.69</v>
      </c>
      <c r="N17" s="27">
        <f>Tabulka1[[#This Row],[ENP - max. počet OZP]]*$Q$1</f>
        <v>46688845.979999997</v>
      </c>
      <c r="O17" s="27">
        <v>506159.7</v>
      </c>
      <c r="P17" s="27">
        <f>Tabulka1[[#This Row],[Fakturace k 31. 12. 2022]]</f>
        <v>506159.7</v>
      </c>
    </row>
    <row r="18" spans="1:18" ht="15" customHeight="1" x14ac:dyDescent="0.25">
      <c r="A18" s="6" t="s">
        <v>86</v>
      </c>
      <c r="B18" s="20">
        <v>2836823</v>
      </c>
      <c r="C18" s="3" t="s">
        <v>87</v>
      </c>
      <c r="D18" s="3" t="s">
        <v>18</v>
      </c>
      <c r="E18" s="3" t="s">
        <v>101</v>
      </c>
      <c r="F18" s="35" t="s">
        <v>88</v>
      </c>
      <c r="G18" s="31">
        <v>703177503</v>
      </c>
      <c r="H18" s="22" t="s">
        <v>89</v>
      </c>
      <c r="I18" s="22" t="s">
        <v>137</v>
      </c>
      <c r="J18" s="41">
        <v>1</v>
      </c>
      <c r="K18" s="48" t="s">
        <v>140</v>
      </c>
      <c r="L18" s="6" t="s">
        <v>139</v>
      </c>
      <c r="M18" s="6">
        <v>262.83</v>
      </c>
      <c r="N18" s="27">
        <f>Tabulka1[[#This Row],[ENP - max. počet OZP]]*$Q$1</f>
        <v>72315571.859999999</v>
      </c>
      <c r="O18" s="27">
        <v>9680</v>
      </c>
      <c r="P18" s="27">
        <f>Tabulka1[[#This Row],[Fakturace k 31. 12. 2022]]</f>
        <v>9680</v>
      </c>
    </row>
    <row r="19" spans="1:18" ht="15" customHeight="1" x14ac:dyDescent="0.25">
      <c r="A19" s="3" t="s">
        <v>94</v>
      </c>
      <c r="B19" s="20">
        <v>26293102</v>
      </c>
      <c r="C19" s="3" t="s">
        <v>95</v>
      </c>
      <c r="D19" s="3" t="s">
        <v>44</v>
      </c>
      <c r="E19" s="3" t="s">
        <v>96</v>
      </c>
      <c r="F19" s="30" t="s">
        <v>97</v>
      </c>
      <c r="G19" s="31">
        <v>778541513</v>
      </c>
      <c r="H19" s="32" t="s">
        <v>98</v>
      </c>
      <c r="I19" s="6" t="s">
        <v>153</v>
      </c>
      <c r="J19" s="34">
        <v>14</v>
      </c>
      <c r="K19" s="48" t="s">
        <v>140</v>
      </c>
      <c r="L19" s="6" t="s">
        <v>139</v>
      </c>
      <c r="M19" s="6">
        <v>185.33</v>
      </c>
      <c r="N19" s="27">
        <f>Tabulka1[[#This Row],[ENP - max. počet OZP]]*$Q$1</f>
        <v>50992066.860000007</v>
      </c>
      <c r="O19" s="27">
        <v>10823514.949999999</v>
      </c>
      <c r="P19" s="27">
        <f>Tabulka1[[#This Row],[Fakturace k 31. 12. 2022]]</f>
        <v>10823514.949999999</v>
      </c>
    </row>
    <row r="20" spans="1:18" ht="15" customHeight="1" x14ac:dyDescent="0.25">
      <c r="A20" s="3" t="s">
        <v>99</v>
      </c>
      <c r="B20" s="20">
        <v>70288101</v>
      </c>
      <c r="C20" s="3" t="s">
        <v>100</v>
      </c>
      <c r="D20" s="3" t="s">
        <v>18</v>
      </c>
      <c r="E20" s="3" t="s">
        <v>166</v>
      </c>
      <c r="F20" s="30" t="s">
        <v>102</v>
      </c>
      <c r="G20" s="34" t="s">
        <v>103</v>
      </c>
      <c r="H20" s="32" t="s">
        <v>104</v>
      </c>
      <c r="I20" s="3"/>
      <c r="J20" s="20">
        <v>42</v>
      </c>
      <c r="K20" s="48" t="s">
        <v>140</v>
      </c>
      <c r="L20" s="6" t="s">
        <v>139</v>
      </c>
      <c r="M20" s="6">
        <v>55.72</v>
      </c>
      <c r="N20" s="27">
        <f>Tabulka1[[#This Row],[ENP - max. počet OZP]]*$Q$1</f>
        <v>15330912.24</v>
      </c>
      <c r="O20" s="27">
        <v>183752.52</v>
      </c>
      <c r="P20" s="27">
        <f>Tabulka1[[#This Row],[Fakturace k 31. 12. 2022]]</f>
        <v>183752.52</v>
      </c>
    </row>
    <row r="21" spans="1:18" ht="45" x14ac:dyDescent="0.25">
      <c r="A21" s="3" t="s">
        <v>105</v>
      </c>
      <c r="B21" s="20">
        <v>25563289</v>
      </c>
      <c r="C21" s="3" t="s">
        <v>106</v>
      </c>
      <c r="D21" s="3" t="s">
        <v>160</v>
      </c>
      <c r="E21" s="3" t="s">
        <v>167</v>
      </c>
      <c r="F21" s="30" t="s">
        <v>108</v>
      </c>
      <c r="G21" s="33">
        <v>545234196</v>
      </c>
      <c r="H21" s="42" t="s">
        <v>109</v>
      </c>
      <c r="I21" s="6"/>
      <c r="J21" s="34">
        <v>171</v>
      </c>
      <c r="K21" s="48" t="s">
        <v>140</v>
      </c>
      <c r="L21" s="6" t="s">
        <v>154</v>
      </c>
      <c r="M21" s="6">
        <v>12.94</v>
      </c>
      <c r="N21" s="27">
        <f>Tabulka1[[#This Row],[ENP - max. počet OZP]]*$Q$1</f>
        <v>3560337.48</v>
      </c>
      <c r="O21" s="27">
        <v>2310366.1900000004</v>
      </c>
      <c r="P21" s="27">
        <f>Tabulka1[[#This Row],[Fakturace k 31. 12. 2022]]</f>
        <v>2310366.1900000004</v>
      </c>
    </row>
    <row r="22" spans="1:18" ht="15" customHeight="1" x14ac:dyDescent="0.25">
      <c r="A22" s="3" t="s">
        <v>110</v>
      </c>
      <c r="B22" s="20">
        <v>29312302</v>
      </c>
      <c r="C22" s="3" t="s">
        <v>111</v>
      </c>
      <c r="D22" s="3" t="s">
        <v>18</v>
      </c>
      <c r="E22" s="3" t="s">
        <v>168</v>
      </c>
      <c r="F22" s="35" t="s">
        <v>112</v>
      </c>
      <c r="G22" s="37">
        <v>608778878</v>
      </c>
      <c r="H22" s="22" t="s">
        <v>113</v>
      </c>
      <c r="I22" s="6"/>
      <c r="J22" s="34">
        <v>2</v>
      </c>
      <c r="K22" s="48" t="s">
        <v>140</v>
      </c>
      <c r="L22" s="6" t="s">
        <v>139</v>
      </c>
      <c r="M22" s="6">
        <v>29.41</v>
      </c>
      <c r="N22" s="27">
        <f>Tabulka1[[#This Row],[ENP - max. počet OZP]]*$Q$1</f>
        <v>8091926.2199999997</v>
      </c>
      <c r="O22" s="27">
        <v>7814.87</v>
      </c>
      <c r="P22" s="27">
        <f>Tabulka1[[#This Row],[Fakturace k 31. 12. 2022]]</f>
        <v>7814.87</v>
      </c>
    </row>
    <row r="23" spans="1:18" ht="15" customHeight="1" x14ac:dyDescent="0.25">
      <c r="A23" s="3" t="s">
        <v>114</v>
      </c>
      <c r="B23" s="20">
        <v>62968041</v>
      </c>
      <c r="C23" s="3" t="s">
        <v>115</v>
      </c>
      <c r="D23" s="3" t="s">
        <v>18</v>
      </c>
      <c r="E23" s="3" t="s">
        <v>116</v>
      </c>
      <c r="F23" s="30" t="s">
        <v>117</v>
      </c>
      <c r="G23" s="31">
        <v>777913415</v>
      </c>
      <c r="H23" s="32" t="s">
        <v>118</v>
      </c>
      <c r="I23" s="6"/>
      <c r="J23" s="34">
        <v>166</v>
      </c>
      <c r="K23" s="48" t="s">
        <v>140</v>
      </c>
      <c r="L23" s="6" t="s">
        <v>139</v>
      </c>
      <c r="M23" s="6">
        <v>21.47</v>
      </c>
      <c r="N23" s="27">
        <f>Tabulka1[[#This Row],[ENP - max. počet OZP]]*$Q$1</f>
        <v>5907298.7399999993</v>
      </c>
      <c r="O23" s="27">
        <v>900093.7799999998</v>
      </c>
      <c r="P23" s="27">
        <f>Tabulka1[[#This Row],[Fakturace k 31. 12. 2022]]</f>
        <v>900093.7799999998</v>
      </c>
    </row>
    <row r="24" spans="1:18" ht="15" customHeight="1" x14ac:dyDescent="0.25">
      <c r="A24" s="3" t="s">
        <v>119</v>
      </c>
      <c r="B24" s="20">
        <v>26909863</v>
      </c>
      <c r="C24" s="3" t="s">
        <v>43</v>
      </c>
      <c r="D24" s="3" t="s">
        <v>44</v>
      </c>
      <c r="E24" s="3" t="s">
        <v>120</v>
      </c>
      <c r="F24" s="36" t="s">
        <v>121</v>
      </c>
      <c r="G24" s="37">
        <v>548137506</v>
      </c>
      <c r="H24" s="22" t="s">
        <v>122</v>
      </c>
      <c r="I24" s="3"/>
      <c r="J24" s="20">
        <v>12</v>
      </c>
      <c r="K24" s="48" t="s">
        <v>140</v>
      </c>
      <c r="L24" s="6" t="s">
        <v>139</v>
      </c>
      <c r="M24" s="6">
        <v>29.73</v>
      </c>
      <c r="N24" s="27">
        <f>Tabulka1[[#This Row],[ENP - max. počet OZP]]*$Q$1</f>
        <v>8179971.6600000001</v>
      </c>
      <c r="O24" s="27">
        <v>450855</v>
      </c>
      <c r="P24" s="27">
        <f>Tabulka1[[#This Row],[Fakturace k 31. 12. 2022]]</f>
        <v>450855</v>
      </c>
    </row>
    <row r="25" spans="1:18" ht="15" customHeight="1" x14ac:dyDescent="0.25">
      <c r="A25" s="3" t="s">
        <v>123</v>
      </c>
      <c r="B25" s="20">
        <v>28650808</v>
      </c>
      <c r="C25" s="3" t="s">
        <v>124</v>
      </c>
      <c r="D25" s="3" t="s">
        <v>18</v>
      </c>
      <c r="E25" s="3" t="s">
        <v>45</v>
      </c>
      <c r="F25" s="30" t="s">
        <v>125</v>
      </c>
      <c r="G25" s="34" t="s">
        <v>55</v>
      </c>
      <c r="H25" s="32" t="s">
        <v>56</v>
      </c>
      <c r="I25" s="3"/>
      <c r="J25" s="20">
        <v>14</v>
      </c>
      <c r="K25" s="48" t="s">
        <v>147</v>
      </c>
      <c r="L25" s="6" t="s">
        <v>139</v>
      </c>
      <c r="M25" s="6">
        <v>32.869999999999997</v>
      </c>
      <c r="N25" s="27">
        <f>Tabulka1[[#This Row],[ENP - max. počet OZP]]*$Q$1</f>
        <v>9043917.5399999991</v>
      </c>
      <c r="O25" s="27">
        <v>86174</v>
      </c>
      <c r="P25" s="27">
        <f>Tabulka1[[#This Row],[Fakturace k 31. 12. 2022]]</f>
        <v>86174</v>
      </c>
    </row>
    <row r="26" spans="1:18" ht="15" customHeight="1" x14ac:dyDescent="0.25">
      <c r="A26" s="51" t="s">
        <v>128</v>
      </c>
      <c r="B26" s="20"/>
      <c r="C26" s="3"/>
      <c r="D26" s="3"/>
      <c r="E26" s="3"/>
      <c r="F26" s="5"/>
      <c r="G26" s="7"/>
      <c r="H26" s="22"/>
      <c r="I26" s="3"/>
      <c r="J26" s="20">
        <f>SUBTOTAL(109,J2:J25)</f>
        <v>561</v>
      </c>
      <c r="K26" s="48"/>
      <c r="L26" s="6"/>
      <c r="M26" s="6"/>
      <c r="N26" s="27"/>
      <c r="O26" s="27">
        <f>SUBTOTAL(109,O2:O25)</f>
        <v>17640060.93</v>
      </c>
      <c r="P26" s="27">
        <f>Tabulka1[[#This Row],[Fakturace k 31. 12. 2022]]</f>
        <v>17640060.93</v>
      </c>
    </row>
    <row r="27" spans="1:18" x14ac:dyDescent="0.25">
      <c r="Q27" s="28"/>
      <c r="R27" s="28"/>
    </row>
  </sheetData>
  <hyperlinks>
    <hyperlink ref="F25" r:id="rId1" xr:uid="{FA16EEC9-9D7F-4D36-90DE-CB66FF15EF2A}"/>
    <hyperlink ref="F20" r:id="rId2" xr:uid="{8344350C-B071-449B-B64C-02DE40B2F179}"/>
    <hyperlink ref="F23" r:id="rId3" xr:uid="{30A015DC-6F86-4824-88A9-1A8B356DC0AE}"/>
    <hyperlink ref="G23" r:id="rId4" display="tel:777" xr:uid="{77424AA5-761E-41B1-822A-9656805EF776}"/>
    <hyperlink ref="F21" r:id="rId5" xr:uid="{E6003D63-6008-4DE9-86B1-C1AC2C629F9C}"/>
    <hyperlink ref="F4" r:id="rId6" xr:uid="{E6BAC1F1-3FB1-44AD-A0D9-BF09229F1224}"/>
    <hyperlink ref="F15" r:id="rId7" xr:uid="{492ED54A-33D1-4638-8E28-01A9299B2794}"/>
    <hyperlink ref="F6" r:id="rId8" xr:uid="{B7E0D1F6-91E5-4566-97BA-A8E1E1DB6BD5}"/>
    <hyperlink ref="F9" r:id="rId9" xr:uid="{A29F4247-AB39-4CDC-B66F-B9C8F802B35C}"/>
    <hyperlink ref="G5" r:id="rId10" tooltip="Telefon" display="tel:+420720148069" xr:uid="{4794FF5B-361A-4CED-8B1C-7B403048E42C}"/>
    <hyperlink ref="F5" r:id="rId11" xr:uid="{93F762AE-2B1B-4501-9E4A-DF1DFEFFB1BF}"/>
    <hyperlink ref="F16" r:id="rId12" xr:uid="{3A0B1276-8F2C-4305-BEA7-4E01BC1FA94E}"/>
    <hyperlink ref="F3" r:id="rId13" xr:uid="{0AA0ACEE-86B0-4B2F-ABA1-B5B3EBA7ABE2}"/>
    <hyperlink ref="F2" r:id="rId14" xr:uid="{4360DADD-F064-46D1-A0BD-1D566ED60D3C}"/>
    <hyperlink ref="F7" r:id="rId15" xr:uid="{F409DC34-164C-41BD-8184-E1669C0D41EE}"/>
    <hyperlink ref="F8" r:id="rId16" xr:uid="{B36D6D3D-1E12-4F01-86D2-9D59CB3913AE}"/>
    <hyperlink ref="F11" r:id="rId17" xr:uid="{ABCDA045-8685-4326-B467-6E8963F8FB4F}"/>
    <hyperlink ref="F12" r:id="rId18" xr:uid="{4C417223-DAA7-4F49-8729-1E3A4B5E34A5}"/>
    <hyperlink ref="F13" r:id="rId19" xr:uid="{88BC82F1-8707-43F0-A8DD-31C09E81B4BF}"/>
    <hyperlink ref="F17" r:id="rId20" xr:uid="{D41EC1D3-F9BF-4AAB-A223-126829F738BD}"/>
    <hyperlink ref="F14" r:id="rId21" xr:uid="{36BBB72A-4E20-4473-9E30-E920DA7B8F32}"/>
    <hyperlink ref="F19" r:id="rId22" xr:uid="{9420086D-9305-48F2-A5B5-09DFBF331B9E}"/>
    <hyperlink ref="F22" r:id="rId23" xr:uid="{AF787B97-F3BC-4870-8AC6-FF3D1BB2569F}"/>
    <hyperlink ref="F24" r:id="rId24" xr:uid="{2B9A4ACF-D49E-4E74-A746-83892585CCCD}"/>
    <hyperlink ref="F18" r:id="rId25" xr:uid="{4C54EE37-98D8-490F-A037-5266D65C00EE}"/>
  </hyperlinks>
  <pageMargins left="0.7" right="0.7" top="0.78740157499999996" bottom="0.78740157499999996" header="0.3" footer="0.3"/>
  <pageSetup orientation="portrait" r:id="rId26"/>
  <legacyDrawing r:id="rId27"/>
  <tableParts count="1">
    <tablePart r:id="rId2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674419FC9FD104C88B5E55FA640AAB0" ma:contentTypeVersion="12" ma:contentTypeDescription="Vytvoří nový dokument" ma:contentTypeScope="" ma:versionID="b5c2949eefcea3f8b8ab8be5ec62a182">
  <xsd:schema xmlns:xsd="http://www.w3.org/2001/XMLSchema" xmlns:xs="http://www.w3.org/2001/XMLSchema" xmlns:p="http://schemas.microsoft.com/office/2006/metadata/properties" xmlns:ns2="3dc3808b-b02d-4772-926e-f1c08986c19b" xmlns:ns3="85ad2ba5-0f0e-4ee3-8d7f-b66a40ab06f7" targetNamespace="http://schemas.microsoft.com/office/2006/metadata/properties" ma:root="true" ma:fieldsID="8b2f9187d3e26f869bd3aed9107e4f17" ns2:_="" ns3:_="">
    <xsd:import namespace="3dc3808b-b02d-4772-926e-f1c08986c19b"/>
    <xsd:import namespace="85ad2ba5-0f0e-4ee3-8d7f-b66a40ab06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c3808b-b02d-4772-926e-f1c08986c1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05144c32-5194-445f-8fa8-b47f4d440b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d2ba5-0f0e-4ee3-8d7f-b66a40ab06f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8af1cb5-0232-459e-b0b3-087fcacf8a2b}" ma:internalName="TaxCatchAll" ma:showField="CatchAllData" ma:web="85ad2ba5-0f0e-4ee3-8d7f-b66a40ab06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ad2ba5-0f0e-4ee3-8d7f-b66a40ab06f7" xsi:nil="true"/>
    <lcf76f155ced4ddcb4097134ff3c332f xmlns="3dc3808b-b02d-4772-926e-f1c08986c19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D4952AE-1620-40CA-A50C-0D0D9C080D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10B1DE-9BE8-482B-A4EA-1FD1B34D00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c3808b-b02d-4772-926e-f1c08986c19b"/>
    <ds:schemaRef ds:uri="85ad2ba5-0f0e-4ee3-8d7f-b66a40ab06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48BA60-756B-42C3-89BB-5574C91A5DD9}">
  <ds:schemaRefs>
    <ds:schemaRef ds:uri="http://schemas.microsoft.com/office/2006/metadata/properties"/>
    <ds:schemaRef ds:uri="http://schemas.microsoft.com/office/infopath/2007/PartnerControls"/>
    <ds:schemaRef ds:uri="85ad2ba5-0f0e-4ee3-8d7f-b66a40ab06f7"/>
    <ds:schemaRef ds:uri="3dc3808b-b02d-4772-926e-f1c08986c19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2023</vt:lpstr>
      <vt:lpstr>2022</vt:lpstr>
    </vt:vector>
  </TitlesOfParts>
  <Manager/>
  <Company>Masarykova univerzita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Havlíčková</dc:creator>
  <cp:keywords/>
  <dc:description/>
  <cp:lastModifiedBy>Irena Šmahelová</cp:lastModifiedBy>
  <cp:revision/>
  <dcterms:created xsi:type="dcterms:W3CDTF">2021-09-06T10:00:24Z</dcterms:created>
  <dcterms:modified xsi:type="dcterms:W3CDTF">2024-03-28T10:30:17Z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0x010100F674419FC9FD104C88B5E55FA640AAB0</vt:lpwstr>
  </property>
  <property fmtid="{D5CDD505-2E9C-101B-9397-08002B2CF9AE}" pid="3" name="MediaServiceImageTags">
    <vt:lpwstr/>
  </property>
</Properties>
</file>