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ýroční zprávy k odeslání\"/>
    </mc:Choice>
  </mc:AlternateContent>
  <bookViews>
    <workbookView xWindow="0" yWindow="0" windowWidth="23040" windowHeight="8830" tabRatio="823" activeTab="8"/>
  </bookViews>
  <sheets>
    <sheet name="1" sheetId="27" r:id="rId1"/>
    <sheet name="2" sheetId="24" r:id="rId2"/>
    <sheet name="3" sheetId="3" r:id="rId3"/>
    <sheet name="4-nepovinná" sheetId="28" r:id="rId4"/>
    <sheet name="5 " sheetId="5" r:id="rId5"/>
    <sheet name="5.a" sheetId="6" r:id="rId6"/>
    <sheet name="5.b" sheetId="25" r:id="rId7"/>
    <sheet name="5.c" sheetId="8" r:id="rId8"/>
    <sheet name="5.d" sheetId="9" r:id="rId9"/>
    <sheet name="6" sheetId="10" r:id="rId10"/>
    <sheet name="7" sheetId="11" r:id="rId11"/>
    <sheet name="8" sheetId="29" r:id="rId12"/>
    <sheet name="9 (Bc. a NMgr.)" sheetId="31" r:id="rId13"/>
    <sheet name="9 (DSP)" sheetId="30" r:id="rId14"/>
    <sheet name="9" sheetId="13" r:id="rId15"/>
    <sheet name="10" sheetId="14" r:id="rId16"/>
    <sheet name="11" sheetId="15" r:id="rId17"/>
    <sheet name="11.a" sheetId="16" r:id="rId18"/>
    <sheet name="11.b" sheetId="17" r:id="rId19"/>
    <sheet name="11.c" sheetId="18" r:id="rId20"/>
    <sheet name="11.d" sheetId="19" r:id="rId21"/>
    <sheet name="11.e" sheetId="20" r:id="rId22"/>
    <sheet name="11.f" sheetId="21" r:id="rId23"/>
    <sheet name="11.g" sheetId="22" r:id="rId24"/>
  </sheets>
  <externalReferences>
    <externalReference r:id="rId25"/>
  </externalReferences>
  <definedNames>
    <definedName name="_xlnm._FilterDatabase" localSheetId="4" hidden="1">'5 '!$A$1:$I$35</definedName>
    <definedName name="_xlnm.Print_Titles" localSheetId="4">'5 '!$3:$5</definedName>
    <definedName name="_xlnm.Print_Area" localSheetId="18">'11.b'!$A$1:$C$26</definedName>
    <definedName name="_xlnm.Print_Area" localSheetId="1">'2'!$A$1:$E$83</definedName>
    <definedName name="_xlnm.Print_Area" localSheetId="2">'3'!$A$1:$D$14</definedName>
    <definedName name="_xlnm.Print_Area" localSheetId="9">'6'!$A$1:$F$30</definedName>
    <definedName name="_xlnm.Print_Area" localSheetId="11">'8'!$A$1:$X$40</definedName>
    <definedName name="Z_2AF6EA2A_E5C5_45EB_B6C4_875AD1E4E056_.wvu.FilterData" localSheetId="4" hidden="1">'5 '!$A$1:$I$35</definedName>
    <definedName name="Z_2AF6EA2A_E5C5_45EB_B6C4_875AD1E4E056_.wvu.PrintArea" localSheetId="18" hidden="1">'11.b'!$A$1:$C$26</definedName>
    <definedName name="Z_2AF6EA2A_E5C5_45EB_B6C4_875AD1E4E056_.wvu.PrintArea" localSheetId="2" hidden="1">'3'!$A$1:$D$14</definedName>
    <definedName name="Z_2AF6EA2A_E5C5_45EB_B6C4_875AD1E4E056_.wvu.PrintArea" localSheetId="9" hidden="1">'6'!$A$1:$F$30</definedName>
    <definedName name="Z_2AF6EA2A_E5C5_45EB_B6C4_875AD1E4E056_.wvu.PrintArea" localSheetId="11" hidden="1">'8'!$A$1:$X$40</definedName>
    <definedName name="Z_2AF6EA2A_E5C5_45EB_B6C4_875AD1E4E056_.wvu.PrintTitles" localSheetId="4" hidden="1">'5 '!$3:$5</definedName>
  </definedNames>
  <calcPr calcId="152511" concurrentCalc="0"/>
  <customWorkbookViews>
    <customWorkbookView name="Uldrichová Marie – osobní zobrazení" guid="{2AF6EA2A-E5C5-45EB-B6C4-875AD1E4E056}" mergeInterval="0" personalView="1" maximized="1" windowWidth="1676" windowHeight="755" tabRatio="823" activeSheetId="10"/>
  </customWorkbookViews>
</workbook>
</file>

<file path=xl/calcChain.xml><?xml version="1.0" encoding="utf-8"?>
<calcChain xmlns="http://schemas.openxmlformats.org/spreadsheetml/2006/main">
  <c r="F18" i="24" l="1"/>
  <c r="F71" i="24"/>
  <c r="F44" i="24"/>
  <c r="D7" i="31"/>
  <c r="D7" i="30"/>
  <c r="D7" i="13"/>
  <c r="D24" i="13"/>
  <c r="E24" i="13"/>
  <c r="F24" i="13"/>
  <c r="G24" i="13"/>
  <c r="H24" i="13"/>
  <c r="D23" i="13"/>
  <c r="G23" i="13"/>
  <c r="H23" i="13"/>
  <c r="D22" i="13"/>
  <c r="F22" i="13"/>
  <c r="G22" i="13"/>
  <c r="H22" i="13"/>
  <c r="D19" i="13"/>
  <c r="E19" i="13"/>
  <c r="F19" i="13"/>
  <c r="G19" i="13"/>
  <c r="H19" i="13"/>
  <c r="D13" i="13"/>
  <c r="F13" i="13"/>
  <c r="G13" i="13"/>
  <c r="H13" i="13"/>
  <c r="D10" i="13"/>
  <c r="G10" i="13"/>
  <c r="H10" i="13"/>
  <c r="D9" i="13"/>
  <c r="E9" i="13"/>
  <c r="F9" i="13"/>
  <c r="G9" i="13"/>
  <c r="H9" i="13"/>
  <c r="E8" i="13"/>
  <c r="G8" i="13"/>
  <c r="H8" i="13"/>
  <c r="E7" i="31"/>
  <c r="E7" i="30"/>
  <c r="E7" i="13"/>
  <c r="F7" i="31"/>
  <c r="F7" i="30"/>
  <c r="F7" i="13"/>
  <c r="G7" i="13"/>
  <c r="H7" i="13"/>
  <c r="G19" i="31"/>
  <c r="H19" i="31"/>
  <c r="H8" i="31"/>
  <c r="H9" i="31"/>
  <c r="G10" i="31"/>
  <c r="H10" i="31"/>
  <c r="G12" i="31"/>
  <c r="H12" i="31"/>
  <c r="H13" i="31"/>
  <c r="G15" i="31"/>
  <c r="H15" i="31"/>
  <c r="G22" i="31"/>
  <c r="H22" i="31"/>
  <c r="H7" i="31"/>
  <c r="G25" i="31"/>
  <c r="H25" i="31"/>
  <c r="G23" i="31"/>
  <c r="H23" i="31"/>
  <c r="G21" i="31"/>
  <c r="H21" i="31"/>
  <c r="G20" i="31"/>
  <c r="H20" i="31"/>
  <c r="G18" i="31"/>
  <c r="H18" i="31"/>
  <c r="G17" i="31"/>
  <c r="H17" i="31"/>
  <c r="G16" i="31"/>
  <c r="H16" i="31"/>
  <c r="G14" i="31"/>
  <c r="H14" i="31"/>
  <c r="G11" i="31"/>
  <c r="H11" i="31"/>
  <c r="F11" i="11"/>
  <c r="F9" i="11"/>
  <c r="F7" i="11"/>
  <c r="F6" i="11"/>
  <c r="G13" i="31"/>
  <c r="G9" i="31"/>
  <c r="G8" i="31"/>
  <c r="I7" i="31"/>
  <c r="G7" i="31"/>
  <c r="G25" i="30"/>
  <c r="G23" i="30"/>
  <c r="G22" i="30"/>
  <c r="G21" i="30"/>
  <c r="G20" i="30"/>
  <c r="G19" i="30"/>
  <c r="G18" i="30"/>
  <c r="G17" i="30"/>
  <c r="G16" i="30"/>
  <c r="G15" i="30"/>
  <c r="G14" i="30"/>
  <c r="G13" i="30"/>
  <c r="G12" i="30"/>
  <c r="G11" i="30"/>
  <c r="G10" i="30"/>
  <c r="G9" i="30"/>
  <c r="G8" i="30"/>
  <c r="I7" i="30"/>
  <c r="H7" i="30"/>
  <c r="G7" i="30"/>
  <c r="F28" i="29"/>
  <c r="I28" i="29"/>
  <c r="L28" i="29"/>
  <c r="E28" i="29"/>
  <c r="H28" i="29"/>
  <c r="K28" i="29"/>
  <c r="M28" i="29"/>
  <c r="L29" i="29"/>
  <c r="K29" i="29"/>
  <c r="M29" i="29"/>
  <c r="L30" i="29"/>
  <c r="K30" i="29"/>
  <c r="M30" i="29"/>
  <c r="M33" i="29"/>
  <c r="L31" i="29"/>
  <c r="L32" i="29"/>
  <c r="L33" i="29"/>
  <c r="K31" i="29"/>
  <c r="K32" i="29"/>
  <c r="K33" i="29"/>
  <c r="J28" i="29"/>
  <c r="J29" i="29"/>
  <c r="J30" i="29"/>
  <c r="J33" i="29"/>
  <c r="I33" i="29"/>
  <c r="H33" i="29"/>
  <c r="G28" i="29"/>
  <c r="G29" i="29"/>
  <c r="G30" i="29"/>
  <c r="G33" i="29"/>
  <c r="F33" i="29"/>
  <c r="E33" i="29"/>
  <c r="L27" i="29"/>
  <c r="K27" i="29"/>
  <c r="M27" i="29"/>
  <c r="J27" i="29"/>
  <c r="G27" i="29"/>
  <c r="L26" i="29"/>
  <c r="K26" i="29"/>
  <c r="M26" i="29"/>
  <c r="J26" i="29"/>
  <c r="G26" i="29"/>
  <c r="L25" i="29"/>
  <c r="K25" i="29"/>
  <c r="M25" i="29"/>
  <c r="J25" i="29"/>
  <c r="G25" i="29"/>
  <c r="L24" i="29"/>
  <c r="K24" i="29"/>
  <c r="M24" i="29"/>
  <c r="J24" i="29"/>
  <c r="G24" i="29"/>
  <c r="L23" i="29"/>
  <c r="K23" i="29"/>
  <c r="M23" i="29"/>
  <c r="J23" i="29"/>
  <c r="G23" i="29"/>
  <c r="L22" i="29"/>
  <c r="K22" i="29"/>
  <c r="M22" i="29"/>
  <c r="J22" i="29"/>
  <c r="G22" i="29"/>
  <c r="X10" i="29"/>
  <c r="X11" i="29"/>
  <c r="X12" i="29"/>
  <c r="X13" i="29"/>
  <c r="X14" i="29"/>
  <c r="X15" i="29"/>
  <c r="W10" i="29"/>
  <c r="W11" i="29"/>
  <c r="W12" i="29"/>
  <c r="W13" i="29"/>
  <c r="W14" i="29"/>
  <c r="W15" i="29"/>
  <c r="V15" i="29"/>
  <c r="U15" i="29"/>
  <c r="T15" i="29"/>
  <c r="S15" i="29"/>
  <c r="R15" i="29"/>
  <c r="Q15" i="29"/>
  <c r="P15" i="29"/>
  <c r="O15" i="29"/>
  <c r="N15" i="29"/>
  <c r="M15" i="29"/>
  <c r="L15" i="29"/>
  <c r="K15" i="29"/>
  <c r="J15" i="29"/>
  <c r="I15" i="29"/>
  <c r="H15" i="29"/>
  <c r="G15" i="29"/>
  <c r="F15" i="29"/>
  <c r="E15" i="29"/>
  <c r="F30" i="25"/>
  <c r="K34" i="5"/>
  <c r="E30" i="25"/>
  <c r="J34" i="5"/>
  <c r="D30" i="25"/>
  <c r="I34" i="5"/>
  <c r="C30" i="25"/>
  <c r="H34" i="5"/>
  <c r="K33" i="5"/>
  <c r="J33" i="5"/>
  <c r="I33" i="5"/>
  <c r="H33" i="5"/>
  <c r="G29" i="6"/>
  <c r="K30" i="5"/>
  <c r="F29" i="6"/>
  <c r="J30" i="5"/>
  <c r="E29" i="6"/>
  <c r="I30" i="5"/>
  <c r="D29" i="6"/>
  <c r="H30" i="5"/>
  <c r="I24" i="5"/>
  <c r="H24" i="5"/>
  <c r="I23" i="5"/>
  <c r="H23" i="5"/>
  <c r="K24" i="5"/>
  <c r="J24" i="5"/>
  <c r="K23" i="5"/>
  <c r="J23" i="5"/>
  <c r="K20" i="5"/>
  <c r="J20" i="5"/>
  <c r="I20" i="5"/>
  <c r="H20" i="5"/>
  <c r="G8" i="6"/>
  <c r="K14" i="5"/>
  <c r="F8" i="6"/>
  <c r="J14" i="5"/>
  <c r="F17" i="6"/>
  <c r="J16" i="5"/>
  <c r="G17" i="6"/>
  <c r="K16" i="5"/>
  <c r="F8" i="25"/>
  <c r="F12" i="25"/>
  <c r="F7" i="25"/>
  <c r="K17" i="5"/>
  <c r="E8" i="25"/>
  <c r="E12" i="25"/>
  <c r="E7" i="25"/>
  <c r="J17" i="5"/>
  <c r="C8" i="25"/>
  <c r="C12" i="25"/>
  <c r="C7" i="25"/>
  <c r="H17" i="5"/>
  <c r="D8" i="25"/>
  <c r="D12" i="25"/>
  <c r="D7" i="25"/>
  <c r="I17" i="5"/>
  <c r="E17" i="6"/>
  <c r="I16" i="5"/>
  <c r="E8" i="6"/>
  <c r="I14" i="5"/>
  <c r="D17" i="6"/>
  <c r="H16" i="5"/>
  <c r="D8" i="6"/>
  <c r="H14" i="5"/>
  <c r="K13" i="5"/>
  <c r="J13" i="5"/>
  <c r="I13" i="5"/>
  <c r="H13" i="5"/>
  <c r="I11" i="5"/>
  <c r="H10" i="5"/>
  <c r="H11" i="5"/>
  <c r="I10" i="5"/>
  <c r="K11" i="5"/>
  <c r="J11" i="5"/>
  <c r="J7" i="9"/>
  <c r="K10" i="5"/>
  <c r="I7" i="9"/>
  <c r="J10" i="5"/>
  <c r="H7" i="9"/>
  <c r="H6" i="9"/>
  <c r="G7" i="9"/>
  <c r="G6" i="9"/>
  <c r="A7" i="9"/>
  <c r="A8" i="9"/>
  <c r="A9" i="9"/>
  <c r="A10" i="9"/>
  <c r="A11" i="9"/>
  <c r="A12" i="9"/>
  <c r="A13" i="9"/>
  <c r="A14" i="9"/>
  <c r="A15" i="9"/>
  <c r="A16" i="9"/>
  <c r="G26" i="25"/>
  <c r="H26" i="25"/>
  <c r="L26" i="25"/>
  <c r="G27" i="25"/>
  <c r="H27" i="25"/>
  <c r="L27" i="25"/>
  <c r="G28" i="25"/>
  <c r="H28" i="25"/>
  <c r="L28" i="25"/>
  <c r="G24" i="25"/>
  <c r="H24" i="25"/>
  <c r="L24" i="25"/>
  <c r="L17" i="25"/>
  <c r="L18" i="25"/>
  <c r="L19" i="25"/>
  <c r="L20" i="25"/>
  <c r="G21" i="25"/>
  <c r="H21" i="25"/>
  <c r="L21" i="25"/>
  <c r="G16" i="25"/>
  <c r="H16" i="25"/>
  <c r="L16" i="25"/>
  <c r="C23" i="25"/>
  <c r="C22" i="25"/>
  <c r="C29" i="25"/>
  <c r="C33" i="25"/>
  <c r="C32" i="25"/>
  <c r="C36" i="25"/>
  <c r="E36" i="25"/>
  <c r="H34" i="25"/>
  <c r="H35" i="25"/>
  <c r="H33" i="25"/>
  <c r="G34" i="25"/>
  <c r="G35" i="25"/>
  <c r="G33"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D23" i="25"/>
  <c r="D22" i="25"/>
  <c r="I23" i="25"/>
  <c r="J23" i="25"/>
  <c r="K23" i="25"/>
  <c r="M23" i="25"/>
  <c r="O23" i="25"/>
  <c r="G25" i="25"/>
  <c r="H25" i="25"/>
  <c r="L25" i="25"/>
  <c r="L23" i="25"/>
  <c r="I12" i="25"/>
  <c r="J12" i="25"/>
  <c r="K12" i="25"/>
  <c r="M12" i="25"/>
  <c r="O12" i="25"/>
  <c r="H23" i="25"/>
  <c r="G23" i="25"/>
  <c r="I31" i="6"/>
  <c r="I32" i="6"/>
  <c r="I30" i="6"/>
  <c r="H31" i="6"/>
  <c r="H32" i="6"/>
  <c r="H30" i="6"/>
  <c r="I26" i="6"/>
  <c r="I27" i="6"/>
  <c r="I25" i="6"/>
  <c r="H26" i="6"/>
  <c r="H27" i="6"/>
  <c r="H25" i="6"/>
  <c r="H24" i="6"/>
  <c r="I36" i="6"/>
  <c r="I37" i="6"/>
  <c r="H36" i="6"/>
  <c r="H37"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E24" i="6"/>
  <c r="F24" i="6"/>
  <c r="G24" i="6"/>
  <c r="I24" i="6"/>
  <c r="J24" i="6"/>
  <c r="K24" i="6"/>
  <c r="L24" i="6"/>
  <c r="M24" i="6"/>
  <c r="N24" i="6"/>
  <c r="O24" i="6"/>
  <c r="P24" i="6"/>
  <c r="D24" i="6"/>
  <c r="D46" i="24"/>
  <c r="D48" i="24"/>
  <c r="D53" i="24"/>
  <c r="D60" i="24"/>
  <c r="D66" i="24"/>
  <c r="D69" i="24"/>
  <c r="D71" i="24"/>
  <c r="D24" i="24"/>
  <c r="M33" i="25"/>
  <c r="M32" i="25"/>
  <c r="M30" i="25"/>
  <c r="M29" i="25"/>
  <c r="M8" i="25"/>
  <c r="M7" i="25"/>
  <c r="L15" i="9"/>
  <c r="S15" i="9"/>
  <c r="K15" i="9"/>
  <c r="L14" i="9"/>
  <c r="S14" i="9"/>
  <c r="K14" i="9"/>
  <c r="L13" i="9"/>
  <c r="S13" i="9"/>
  <c r="K13" i="9"/>
  <c r="L12" i="9"/>
  <c r="S12" i="9"/>
  <c r="K12" i="9"/>
  <c r="L11" i="9"/>
  <c r="S11" i="9"/>
  <c r="K11" i="9"/>
  <c r="L10" i="9"/>
  <c r="S10" i="9"/>
  <c r="K10" i="9"/>
  <c r="L9" i="9"/>
  <c r="S9" i="9"/>
  <c r="K9" i="9"/>
  <c r="L8" i="9"/>
  <c r="S8" i="9"/>
  <c r="K8" i="9"/>
  <c r="O8" i="9"/>
  <c r="L6" i="9"/>
  <c r="S6" i="9"/>
  <c r="K6" i="9"/>
  <c r="K16" i="9"/>
  <c r="L7" i="9"/>
  <c r="S7" i="9"/>
  <c r="K7" i="9"/>
  <c r="G14" i="25"/>
  <c r="H14" i="25"/>
  <c r="P14" i="25"/>
  <c r="E134" i="27"/>
  <c r="D134" i="27"/>
  <c r="E110" i="27"/>
  <c r="E100" i="27"/>
  <c r="E102" i="27"/>
  <c r="E99" i="27"/>
  <c r="E91" i="27"/>
  <c r="E95" i="27"/>
  <c r="E90" i="27"/>
  <c r="E137" i="27"/>
  <c r="D110" i="27"/>
  <c r="D100" i="27"/>
  <c r="D102" i="27"/>
  <c r="D99" i="27"/>
  <c r="D91" i="27"/>
  <c r="D95" i="27"/>
  <c r="D90" i="27"/>
  <c r="D137" i="27"/>
  <c r="E85" i="27"/>
  <c r="D85" i="27"/>
  <c r="E77" i="27"/>
  <c r="E47" i="27"/>
  <c r="E57" i="27"/>
  <c r="E46" i="27"/>
  <c r="E8" i="27"/>
  <c r="E16" i="27"/>
  <c r="E27" i="27"/>
  <c r="E34" i="27"/>
  <c r="E7" i="27"/>
  <c r="E88" i="27"/>
  <c r="D77" i="27"/>
  <c r="D57" i="27"/>
  <c r="D47" i="27"/>
  <c r="D46" i="27"/>
  <c r="D8" i="27"/>
  <c r="D16" i="27"/>
  <c r="D27" i="27"/>
  <c r="D7" i="27"/>
  <c r="D88" i="27"/>
  <c r="H13" i="6"/>
  <c r="I13" i="6"/>
  <c r="P13" i="6"/>
  <c r="H12" i="6"/>
  <c r="I16" i="9"/>
  <c r="G16" i="9"/>
  <c r="P35" i="25"/>
  <c r="O33" i="25"/>
  <c r="O32" i="25"/>
  <c r="K33" i="25"/>
  <c r="K32" i="25"/>
  <c r="J33" i="25"/>
  <c r="J32" i="25"/>
  <c r="F33" i="25"/>
  <c r="F32" i="25"/>
  <c r="E33" i="25"/>
  <c r="E32" i="25"/>
  <c r="D33" i="25"/>
  <c r="D32" i="25"/>
  <c r="G32" i="25"/>
  <c r="P31" i="25"/>
  <c r="O30" i="25"/>
  <c r="O29" i="25"/>
  <c r="K30" i="25"/>
  <c r="K29" i="25"/>
  <c r="J30" i="25"/>
  <c r="J29" i="25"/>
  <c r="G30" i="25"/>
  <c r="F29" i="25"/>
  <c r="E29" i="25"/>
  <c r="D29" i="25"/>
  <c r="P16" i="25"/>
  <c r="H15" i="25"/>
  <c r="P15" i="25"/>
  <c r="G15" i="25"/>
  <c r="H13" i="25"/>
  <c r="P13" i="25"/>
  <c r="G13" i="25"/>
  <c r="H11" i="25"/>
  <c r="P11" i="25"/>
  <c r="G11" i="25"/>
  <c r="H10" i="25"/>
  <c r="P10" i="25"/>
  <c r="G10" i="25"/>
  <c r="H9" i="25"/>
  <c r="P9" i="25"/>
  <c r="G9" i="25"/>
  <c r="O8" i="25"/>
  <c r="O7" i="25"/>
  <c r="K8" i="25"/>
  <c r="J8" i="25"/>
  <c r="J7" i="25"/>
  <c r="A36" i="25"/>
  <c r="E60" i="24"/>
  <c r="E53" i="24"/>
  <c r="E48" i="24"/>
  <c r="E46" i="24"/>
  <c r="E42" i="24"/>
  <c r="D42" i="24"/>
  <c r="E40" i="24"/>
  <c r="D40" i="24"/>
  <c r="E34" i="24"/>
  <c r="D34" i="24"/>
  <c r="E26" i="24"/>
  <c r="D26" i="24"/>
  <c r="E24" i="24"/>
  <c r="E18" i="24"/>
  <c r="D18" i="24"/>
  <c r="E14" i="24"/>
  <c r="D14" i="24"/>
  <c r="E7" i="24"/>
  <c r="D7" i="24"/>
  <c r="C10" i="11"/>
  <c r="J7" i="15"/>
  <c r="J8" i="15"/>
  <c r="J10" i="15"/>
  <c r="J15" i="15"/>
  <c r="J6" i="15"/>
  <c r="C10" i="22"/>
  <c r="I15" i="15"/>
  <c r="C16" i="22"/>
  <c r="K15" i="15"/>
  <c r="C10" i="21"/>
  <c r="K14" i="15"/>
  <c r="H14" i="15"/>
  <c r="I14" i="15"/>
  <c r="L14" i="15"/>
  <c r="F4" i="20"/>
  <c r="F5" i="20"/>
  <c r="F6" i="20"/>
  <c r="F7" i="20"/>
  <c r="F8" i="20"/>
  <c r="H11" i="15"/>
  <c r="H12" i="15"/>
  <c r="H13" i="15"/>
  <c r="D8" i="20"/>
  <c r="E8" i="20"/>
  <c r="F9" i="20"/>
  <c r="F10" i="20"/>
  <c r="F11" i="20"/>
  <c r="I12" i="15"/>
  <c r="F12" i="20"/>
  <c r="I13" i="15"/>
  <c r="D13" i="20"/>
  <c r="E13" i="20"/>
  <c r="F14" i="20"/>
  <c r="F15" i="20"/>
  <c r="F16" i="20"/>
  <c r="K12" i="15"/>
  <c r="F17" i="20"/>
  <c r="K13" i="15"/>
  <c r="D18" i="20"/>
  <c r="E18" i="20"/>
  <c r="F18" i="20"/>
  <c r="K11" i="15"/>
  <c r="D19" i="20"/>
  <c r="E19" i="20"/>
  <c r="F19" i="20"/>
  <c r="D20" i="20"/>
  <c r="E20" i="20"/>
  <c r="F20" i="20"/>
  <c r="D21" i="20"/>
  <c r="E21" i="20"/>
  <c r="F21" i="20"/>
  <c r="D22" i="20"/>
  <c r="E22" i="20"/>
  <c r="F22" i="20"/>
  <c r="C9" i="19"/>
  <c r="C15" i="19"/>
  <c r="C16" i="19"/>
  <c r="C7" i="18"/>
  <c r="C9" i="18"/>
  <c r="C14" i="17"/>
  <c r="I8" i="15"/>
  <c r="C15" i="17"/>
  <c r="C21" i="17"/>
  <c r="C25" i="17"/>
  <c r="K8" i="15"/>
  <c r="C8" i="16"/>
  <c r="I7" i="15"/>
  <c r="C14" i="16"/>
  <c r="K7" i="15"/>
  <c r="A7" i="15"/>
  <c r="A8" i="15"/>
  <c r="A9" i="15"/>
  <c r="A10" i="15"/>
  <c r="A11" i="15"/>
  <c r="A14" i="15"/>
  <c r="A15" i="15"/>
  <c r="H7" i="15"/>
  <c r="H8" i="15"/>
  <c r="H9" i="15"/>
  <c r="I9" i="15"/>
  <c r="K9" i="15"/>
  <c r="H10" i="15"/>
  <c r="I10" i="15"/>
  <c r="H15" i="15"/>
  <c r="I9" i="14"/>
  <c r="M9" i="14"/>
  <c r="L9" i="14"/>
  <c r="A10" i="14"/>
  <c r="I10" i="14"/>
  <c r="L10" i="14"/>
  <c r="N10" i="14"/>
  <c r="A11" i="14"/>
  <c r="A12" i="14"/>
  <c r="A13" i="14"/>
  <c r="A14" i="14"/>
  <c r="I11" i="14"/>
  <c r="M11" i="14"/>
  <c r="L11" i="14"/>
  <c r="N11" i="14"/>
  <c r="I12" i="14"/>
  <c r="M12" i="14"/>
  <c r="L12" i="14"/>
  <c r="N12" i="14"/>
  <c r="I13" i="14"/>
  <c r="M13" i="14"/>
  <c r="L13" i="14"/>
  <c r="N13" i="14"/>
  <c r="C14" i="14"/>
  <c r="D14" i="14"/>
  <c r="E14" i="14"/>
  <c r="F14" i="14"/>
  <c r="G14" i="14"/>
  <c r="H14" i="14"/>
  <c r="J14" i="14"/>
  <c r="K14" i="14"/>
  <c r="I27" i="14"/>
  <c r="M27" i="14"/>
  <c r="L27" i="14"/>
  <c r="N27" i="14"/>
  <c r="A28" i="14"/>
  <c r="A29" i="14"/>
  <c r="A30" i="14"/>
  <c r="A31" i="14"/>
  <c r="A32" i="14"/>
  <c r="I28" i="14"/>
  <c r="M28" i="14"/>
  <c r="L28" i="14"/>
  <c r="I29" i="14"/>
  <c r="M29" i="14"/>
  <c r="L29" i="14"/>
  <c r="N29" i="14"/>
  <c r="I30" i="14"/>
  <c r="M30" i="14"/>
  <c r="L30" i="14"/>
  <c r="N30" i="14"/>
  <c r="I31" i="14"/>
  <c r="M31" i="14"/>
  <c r="L31" i="14"/>
  <c r="N31" i="14"/>
  <c r="C32" i="14"/>
  <c r="D32" i="14"/>
  <c r="E32" i="14"/>
  <c r="F32" i="14"/>
  <c r="G32" i="14"/>
  <c r="H32" i="14"/>
  <c r="J32" i="14"/>
  <c r="K32" i="14"/>
  <c r="I7" i="13"/>
  <c r="C5" i="11"/>
  <c r="C14" i="11"/>
  <c r="D5" i="11"/>
  <c r="D14" i="11"/>
  <c r="E5" i="11"/>
  <c r="E10" i="11"/>
  <c r="E14" i="11"/>
  <c r="D5" i="10"/>
  <c r="E5" i="10"/>
  <c r="F5" i="10"/>
  <c r="F6" i="10"/>
  <c r="F7" i="10"/>
  <c r="F8" i="10"/>
  <c r="F9" i="10"/>
  <c r="F10" i="10"/>
  <c r="D11" i="10"/>
  <c r="E11" i="10"/>
  <c r="F12" i="10"/>
  <c r="F13" i="10"/>
  <c r="F14" i="10"/>
  <c r="D16" i="10"/>
  <c r="E16" i="10"/>
  <c r="F16" i="10"/>
  <c r="F17" i="10"/>
  <c r="F18" i="10"/>
  <c r="F20" i="10"/>
  <c r="F21" i="10"/>
  <c r="H16" i="9"/>
  <c r="J16" i="9"/>
  <c r="M16" i="9"/>
  <c r="N16" i="9"/>
  <c r="P16" i="9"/>
  <c r="R16" i="9"/>
  <c r="H6" i="8"/>
  <c r="I6" i="8"/>
  <c r="A7" i="8"/>
  <c r="H7" i="8"/>
  <c r="I7" i="8"/>
  <c r="N7" i="8"/>
  <c r="A8" i="8"/>
  <c r="A9" i="8"/>
  <c r="A10" i="8"/>
  <c r="A11" i="8"/>
  <c r="A12" i="8"/>
  <c r="A13" i="8"/>
  <c r="A14" i="8"/>
  <c r="H8" i="8"/>
  <c r="I8" i="8"/>
  <c r="H9" i="8"/>
  <c r="I9" i="8"/>
  <c r="J9" i="8"/>
  <c r="N9" i="8"/>
  <c r="H10" i="8"/>
  <c r="I10" i="8"/>
  <c r="N10" i="8"/>
  <c r="H11" i="8"/>
  <c r="I11" i="8"/>
  <c r="J11" i="8"/>
  <c r="N11" i="8"/>
  <c r="H12" i="8"/>
  <c r="I12" i="8"/>
  <c r="J12" i="8"/>
  <c r="N12" i="8"/>
  <c r="H13" i="8"/>
  <c r="I13" i="8"/>
  <c r="J13" i="8"/>
  <c r="N13" i="8"/>
  <c r="D14" i="8"/>
  <c r="E14" i="8"/>
  <c r="F14" i="8"/>
  <c r="G14" i="8"/>
  <c r="L14" i="8"/>
  <c r="M14" i="8"/>
  <c r="E7" i="6"/>
  <c r="J8" i="6"/>
  <c r="K8" i="6"/>
  <c r="K17" i="6"/>
  <c r="K7" i="6"/>
  <c r="L8" i="6"/>
  <c r="O8" i="6"/>
  <c r="O17" i="6"/>
  <c r="O7" i="6"/>
  <c r="H9" i="6"/>
  <c r="I9" i="6"/>
  <c r="H10" i="6"/>
  <c r="I10" i="6"/>
  <c r="P10" i="6"/>
  <c r="H11" i="6"/>
  <c r="I11" i="6"/>
  <c r="P11" i="6"/>
  <c r="I12" i="6"/>
  <c r="P12" i="6"/>
  <c r="H14" i="6"/>
  <c r="I14" i="6"/>
  <c r="P14" i="6"/>
  <c r="H15" i="6"/>
  <c r="I15" i="6"/>
  <c r="P15" i="6"/>
  <c r="H16" i="6"/>
  <c r="I16" i="6"/>
  <c r="F7" i="6"/>
  <c r="J17" i="6"/>
  <c r="L17" i="6"/>
  <c r="L7" i="6"/>
  <c r="H18" i="6"/>
  <c r="I18" i="6"/>
  <c r="P18" i="6"/>
  <c r="H19" i="6"/>
  <c r="I19" i="6"/>
  <c r="P19" i="6"/>
  <c r="H20" i="6"/>
  <c r="I20" i="6"/>
  <c r="P20" i="6"/>
  <c r="H21" i="6"/>
  <c r="I21" i="6"/>
  <c r="P21" i="6"/>
  <c r="H22" i="6"/>
  <c r="I22" i="6"/>
  <c r="P22" i="6"/>
  <c r="D23" i="6"/>
  <c r="E23" i="6"/>
  <c r="F23" i="6"/>
  <c r="G23" i="6"/>
  <c r="J23" i="6"/>
  <c r="K23" i="6"/>
  <c r="L23" i="6"/>
  <c r="O23" i="6"/>
  <c r="H23" i="6"/>
  <c r="P23" i="6"/>
  <c r="D28" i="6"/>
  <c r="E28" i="6"/>
  <c r="F28" i="6"/>
  <c r="G28" i="6"/>
  <c r="J29" i="6"/>
  <c r="J28" i="6"/>
  <c r="K29" i="6"/>
  <c r="K28" i="6"/>
  <c r="L29" i="6"/>
  <c r="L28" i="6"/>
  <c r="O29" i="6"/>
  <c r="O28" i="6"/>
  <c r="H29" i="6"/>
  <c r="H28" i="6"/>
  <c r="I29" i="6"/>
  <c r="I28" i="6"/>
  <c r="D34" i="6"/>
  <c r="D33" i="6"/>
  <c r="E34" i="6"/>
  <c r="E33" i="6"/>
  <c r="F34" i="6"/>
  <c r="F33" i="6"/>
  <c r="G34" i="6"/>
  <c r="G33" i="6"/>
  <c r="J34" i="6"/>
  <c r="J33" i="6"/>
  <c r="K34" i="6"/>
  <c r="K33" i="6"/>
  <c r="L34" i="6"/>
  <c r="L33" i="6"/>
  <c r="O34" i="6"/>
  <c r="O33" i="6"/>
  <c r="H35" i="6"/>
  <c r="H34" i="6"/>
  <c r="H33" i="6"/>
  <c r="I35" i="6"/>
  <c r="P35" i="6"/>
  <c r="P34" i="6"/>
  <c r="P33" i="6"/>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6" i="5"/>
  <c r="G37" i="5"/>
  <c r="G38" i="5"/>
  <c r="G39" i="5"/>
  <c r="G40" i="5"/>
  <c r="G41" i="5"/>
  <c r="G42" i="5"/>
  <c r="G43" i="5"/>
  <c r="G44" i="5"/>
  <c r="G45" i="5"/>
  <c r="G46" i="5"/>
  <c r="G47" i="5"/>
  <c r="G48" i="5"/>
  <c r="G49" i="5"/>
  <c r="G50" i="5"/>
  <c r="G51" i="5"/>
  <c r="G52" i="5"/>
  <c r="G53" i="5"/>
  <c r="G54" i="5"/>
  <c r="G55" i="5"/>
  <c r="H9" i="5"/>
  <c r="I9" i="5"/>
  <c r="J9" i="5"/>
  <c r="K9" i="5"/>
  <c r="L10" i="5"/>
  <c r="L11" i="5"/>
  <c r="L9" i="5"/>
  <c r="M10" i="5"/>
  <c r="M11" i="5"/>
  <c r="I12" i="5"/>
  <c r="H12" i="5"/>
  <c r="H38" i="5"/>
  <c r="J12" i="5"/>
  <c r="J8" i="5"/>
  <c r="K12" i="5"/>
  <c r="L14" i="5"/>
  <c r="M14" i="5"/>
  <c r="L15" i="5"/>
  <c r="M15" i="5"/>
  <c r="L16" i="5"/>
  <c r="M16" i="5"/>
  <c r="M13" i="5"/>
  <c r="L17" i="5"/>
  <c r="M17" i="5"/>
  <c r="H19" i="5"/>
  <c r="I19" i="5"/>
  <c r="J19" i="5"/>
  <c r="K19" i="5"/>
  <c r="L20" i="5"/>
  <c r="M20" i="5"/>
  <c r="L21" i="5"/>
  <c r="M21" i="5"/>
  <c r="H22" i="5"/>
  <c r="I22" i="5"/>
  <c r="J22" i="5"/>
  <c r="K22" i="5"/>
  <c r="L23" i="5"/>
  <c r="M23" i="5"/>
  <c r="L24" i="5"/>
  <c r="M24" i="5"/>
  <c r="M44" i="5"/>
  <c r="H26" i="5"/>
  <c r="I26" i="5"/>
  <c r="J26" i="5"/>
  <c r="K26" i="5"/>
  <c r="L27" i="5"/>
  <c r="M27" i="5"/>
  <c r="L28" i="5"/>
  <c r="M28" i="5"/>
  <c r="H29" i="5"/>
  <c r="H25" i="5"/>
  <c r="I29" i="5"/>
  <c r="I25" i="5"/>
  <c r="J29" i="5"/>
  <c r="J25" i="5"/>
  <c r="K29" i="5"/>
  <c r="K25" i="5"/>
  <c r="L30" i="5"/>
  <c r="L40" i="5"/>
  <c r="M30" i="5"/>
  <c r="M40" i="5"/>
  <c r="L31" i="5"/>
  <c r="M31" i="5"/>
  <c r="M45" i="5"/>
  <c r="H32" i="5"/>
  <c r="I32" i="5"/>
  <c r="J32" i="5"/>
  <c r="K32" i="5"/>
  <c r="L33" i="5"/>
  <c r="L41" i="5"/>
  <c r="M33" i="5"/>
  <c r="M41" i="5"/>
  <c r="L34" i="5"/>
  <c r="L46" i="5"/>
  <c r="M34" i="5"/>
  <c r="M55" i="5"/>
  <c r="I38" i="5"/>
  <c r="J38" i="5"/>
  <c r="H39" i="5"/>
  <c r="I39" i="5"/>
  <c r="J39" i="5"/>
  <c r="K39" i="5"/>
  <c r="H40" i="5"/>
  <c r="I40" i="5"/>
  <c r="J40" i="5"/>
  <c r="K40" i="5"/>
  <c r="H41" i="5"/>
  <c r="I41" i="5"/>
  <c r="J41" i="5"/>
  <c r="K41" i="5"/>
  <c r="H43" i="5"/>
  <c r="I43" i="5"/>
  <c r="J43" i="5"/>
  <c r="K43" i="5"/>
  <c r="H44" i="5"/>
  <c r="I44" i="5"/>
  <c r="J44" i="5"/>
  <c r="K44" i="5"/>
  <c r="H45" i="5"/>
  <c r="I45" i="5"/>
  <c r="J45" i="5"/>
  <c r="K45" i="5"/>
  <c r="H46" i="5"/>
  <c r="I46" i="5"/>
  <c r="J46" i="5"/>
  <c r="K46" i="5"/>
  <c r="H49" i="5"/>
  <c r="I49" i="5"/>
  <c r="J49" i="5"/>
  <c r="K49" i="5"/>
  <c r="I50" i="5"/>
  <c r="J50" i="5"/>
  <c r="H51" i="5"/>
  <c r="I51" i="5"/>
  <c r="J51" i="5"/>
  <c r="K51" i="5"/>
  <c r="H53" i="5"/>
  <c r="I53" i="5"/>
  <c r="J53" i="5"/>
  <c r="K53" i="5"/>
  <c r="H54" i="5"/>
  <c r="I54" i="5"/>
  <c r="J54" i="5"/>
  <c r="K54" i="5"/>
  <c r="H55" i="5"/>
  <c r="I55" i="5"/>
  <c r="J55" i="5"/>
  <c r="K55" i="5"/>
  <c r="L55" i="5"/>
  <c r="D4" i="3"/>
  <c r="D5" i="3"/>
  <c r="D6" i="3"/>
  <c r="D7" i="3"/>
  <c r="D8" i="3"/>
  <c r="D9" i="3"/>
  <c r="D10" i="3"/>
  <c r="D11" i="3"/>
  <c r="B11" i="3"/>
  <c r="C11" i="3"/>
  <c r="I52" i="5"/>
  <c r="N9" i="14"/>
  <c r="N14" i="14"/>
  <c r="J8" i="8"/>
  <c r="N8" i="8"/>
  <c r="H50" i="5"/>
  <c r="M10" i="14"/>
  <c r="M14" i="14"/>
  <c r="I14" i="14"/>
  <c r="C11" i="21"/>
  <c r="J10" i="8"/>
  <c r="H14" i="8"/>
  <c r="J6" i="8"/>
  <c r="J7" i="8"/>
  <c r="J14" i="8"/>
  <c r="I32" i="14"/>
  <c r="K50" i="5"/>
  <c r="K38" i="5"/>
  <c r="M46" i="5"/>
  <c r="L26" i="5"/>
  <c r="N6" i="8"/>
  <c r="N14" i="8"/>
  <c r="I14" i="8"/>
  <c r="L14" i="14"/>
  <c r="M32" i="14"/>
  <c r="M26" i="5"/>
  <c r="E23" i="20"/>
  <c r="L22" i="5"/>
  <c r="M51" i="5"/>
  <c r="M22" i="5"/>
  <c r="F11" i="10"/>
  <c r="L32" i="5"/>
  <c r="N28" i="14"/>
  <c r="N32" i="14"/>
  <c r="L32" i="14"/>
  <c r="P16" i="6"/>
  <c r="D7" i="6"/>
  <c r="I23" i="6"/>
  <c r="F36" i="25"/>
  <c r="L31" i="25"/>
  <c r="L30" i="25"/>
  <c r="P25" i="25"/>
  <c r="P24" i="25"/>
  <c r="H30" i="25"/>
  <c r="L53" i="5"/>
  <c r="L45" i="5"/>
  <c r="L13" i="15"/>
  <c r="C15" i="16"/>
  <c r="J7" i="6"/>
  <c r="G7" i="6"/>
  <c r="M16" i="6"/>
  <c r="M18" i="6"/>
  <c r="M15" i="6"/>
  <c r="M9" i="6"/>
  <c r="M12" i="6"/>
  <c r="I34" i="6"/>
  <c r="I33" i="6"/>
  <c r="P9" i="6"/>
  <c r="L38" i="6"/>
  <c r="J38" i="6"/>
  <c r="M13" i="6"/>
  <c r="D38" i="6"/>
  <c r="O38" i="6"/>
  <c r="K38" i="6"/>
  <c r="M10" i="6"/>
  <c r="M22" i="6"/>
  <c r="M21" i="6"/>
  <c r="P17" i="6"/>
  <c r="I17" i="6"/>
  <c r="M35" i="6"/>
  <c r="M34" i="6"/>
  <c r="M33" i="6"/>
  <c r="M20" i="6"/>
  <c r="E38" i="6"/>
  <c r="G38" i="6"/>
  <c r="M23" i="6"/>
  <c r="M14" i="6"/>
  <c r="P32" i="6"/>
  <c r="P29" i="6"/>
  <c r="P28" i="6"/>
  <c r="M32" i="6"/>
  <c r="M29" i="6"/>
  <c r="M28" i="6"/>
  <c r="M19" i="6"/>
  <c r="F38" i="6"/>
  <c r="H17" i="6"/>
  <c r="I8" i="6"/>
  <c r="I7" i="6"/>
  <c r="M11" i="6"/>
  <c r="P8" i="6"/>
  <c r="H8" i="6"/>
  <c r="H7" i="6"/>
  <c r="H38" i="6"/>
  <c r="E71" i="24"/>
  <c r="D44" i="24"/>
  <c r="D72" i="24"/>
  <c r="D73" i="24"/>
  <c r="E44" i="24"/>
  <c r="E72" i="24"/>
  <c r="E73" i="24"/>
  <c r="L15" i="15"/>
  <c r="C17" i="22"/>
  <c r="F13" i="20"/>
  <c r="I11" i="15"/>
  <c r="I6" i="15"/>
  <c r="L12" i="15"/>
  <c r="D23" i="20"/>
  <c r="F23" i="20"/>
  <c r="L11" i="15"/>
  <c r="K10" i="15"/>
  <c r="L10" i="15"/>
  <c r="L9" i="15"/>
  <c r="K6" i="15"/>
  <c r="C26" i="17"/>
  <c r="L8" i="15"/>
  <c r="L7" i="15"/>
  <c r="H6" i="15"/>
  <c r="I38" i="6"/>
  <c r="P7" i="6"/>
  <c r="P38" i="6"/>
  <c r="M8" i="6"/>
  <c r="M17" i="6"/>
  <c r="D76" i="24"/>
  <c r="D75" i="24"/>
  <c r="L6" i="15"/>
  <c r="M7" i="6"/>
  <c r="M38" i="6"/>
  <c r="M32" i="5"/>
  <c r="L51" i="5"/>
  <c r="L29" i="5"/>
  <c r="L25" i="5"/>
  <c r="K42" i="5"/>
  <c r="M29" i="5"/>
  <c r="M25" i="5"/>
  <c r="H42" i="5"/>
  <c r="L44" i="5"/>
  <c r="J18" i="5"/>
  <c r="H18" i="5"/>
  <c r="M39" i="5"/>
  <c r="K18" i="5"/>
  <c r="I18" i="5"/>
  <c r="M54" i="5"/>
  <c r="K48" i="5"/>
  <c r="L19" i="5"/>
  <c r="L18" i="5"/>
  <c r="I8" i="5"/>
  <c r="I7" i="5"/>
  <c r="I6" i="5"/>
  <c r="L43" i="5"/>
  <c r="L42" i="5"/>
  <c r="H8" i="5"/>
  <c r="J42" i="5"/>
  <c r="J7" i="5"/>
  <c r="J6" i="5"/>
  <c r="L39" i="5"/>
  <c r="I37" i="5"/>
  <c r="L49" i="5"/>
  <c r="M19" i="5"/>
  <c r="M18" i="5"/>
  <c r="L13" i="5"/>
  <c r="L50" i="5"/>
  <c r="M43" i="5"/>
  <c r="I48" i="5"/>
  <c r="I47" i="5"/>
  <c r="L54" i="5"/>
  <c r="M9" i="5"/>
  <c r="J37" i="5"/>
  <c r="K8" i="5"/>
  <c r="K7" i="5"/>
  <c r="K6" i="5"/>
  <c r="L52" i="5"/>
  <c r="M42" i="5"/>
  <c r="M49" i="5"/>
  <c r="K37" i="5"/>
  <c r="K36" i="5"/>
  <c r="H48" i="5"/>
  <c r="J48" i="5"/>
  <c r="I42" i="5"/>
  <c r="H37" i="5"/>
  <c r="H36" i="5"/>
  <c r="L12" i="5"/>
  <c r="L8" i="5"/>
  <c r="M12" i="5"/>
  <c r="M50" i="5"/>
  <c r="M38" i="5"/>
  <c r="J52" i="5"/>
  <c r="H52" i="5"/>
  <c r="K52" i="5"/>
  <c r="K47" i="5"/>
  <c r="M53" i="5"/>
  <c r="M52" i="5"/>
  <c r="S16" i="9"/>
  <c r="O9" i="9"/>
  <c r="O10" i="9"/>
  <c r="O11" i="9"/>
  <c r="O12" i="9"/>
  <c r="O13" i="9"/>
  <c r="O14" i="9"/>
  <c r="O15" i="9"/>
  <c r="O6" i="9"/>
  <c r="L16" i="9"/>
  <c r="O7" i="9"/>
  <c r="P30" i="25"/>
  <c r="L13" i="25"/>
  <c r="L15" i="25"/>
  <c r="P21" i="25"/>
  <c r="P12" i="25"/>
  <c r="H12" i="25"/>
  <c r="G12" i="25"/>
  <c r="P26" i="25"/>
  <c r="P27" i="25"/>
  <c r="P23" i="25"/>
  <c r="H32" i="25"/>
  <c r="P32" i="25"/>
  <c r="P33" i="25"/>
  <c r="K7" i="25"/>
  <c r="G29" i="25"/>
  <c r="L35" i="25"/>
  <c r="L33" i="25"/>
  <c r="L10" i="25"/>
  <c r="H8" i="25"/>
  <c r="H7" i="25"/>
  <c r="L11" i="25"/>
  <c r="L14" i="25"/>
  <c r="H29" i="25"/>
  <c r="P29" i="25"/>
  <c r="P8" i="25"/>
  <c r="L9" i="25"/>
  <c r="L8" i="25"/>
  <c r="G8" i="25"/>
  <c r="J47" i="5"/>
  <c r="L7" i="5"/>
  <c r="L6" i="5"/>
  <c r="H7" i="5"/>
  <c r="H6" i="5"/>
  <c r="M37" i="5"/>
  <c r="M36" i="5"/>
  <c r="L38" i="5"/>
  <c r="L37" i="5"/>
  <c r="M48" i="5"/>
  <c r="J36" i="5"/>
  <c r="M8" i="5"/>
  <c r="M7" i="5"/>
  <c r="M6" i="5"/>
  <c r="L48" i="5"/>
  <c r="L47" i="5"/>
  <c r="I36" i="5"/>
  <c r="H47" i="5"/>
  <c r="M47" i="5"/>
  <c r="L36" i="5"/>
  <c r="O16" i="9"/>
  <c r="P7" i="25"/>
  <c r="L32" i="25"/>
  <c r="L12" i="25"/>
  <c r="L7" i="25"/>
  <c r="L29" i="25"/>
  <c r="G7" i="25"/>
  <c r="G22" i="25"/>
  <c r="I22" i="25"/>
  <c r="L22" i="25"/>
  <c r="K22" i="25"/>
  <c r="K36" i="25"/>
  <c r="H22" i="25"/>
  <c r="H36" i="25"/>
  <c r="M22" i="25"/>
  <c r="M36" i="25"/>
  <c r="J22" i="25"/>
  <c r="J36" i="25"/>
  <c r="D36" i="25"/>
  <c r="L36" i="25"/>
  <c r="G36" i="25"/>
  <c r="O22" i="25"/>
  <c r="O36" i="25"/>
  <c r="P22" i="25"/>
  <c r="P36" i="25"/>
  <c r="E22" i="25"/>
  <c r="E23" i="25"/>
  <c r="F22" i="25"/>
  <c r="F23" i="25"/>
</calcChain>
</file>

<file path=xl/sharedStrings.xml><?xml version="1.0" encoding="utf-8"?>
<sst xmlns="http://schemas.openxmlformats.org/spreadsheetml/2006/main" count="1510" uniqueCount="1028">
  <si>
    <t>AKTIVA</t>
  </si>
  <si>
    <t xml:space="preserve">A.Dlouhodobý majetek celkem            </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</si>
  <si>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</si>
  <si>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</si>
  <si>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</si>
  <si>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</si>
  <si>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</si>
  <si>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</si>
  <si>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</si>
  <si>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</si>
  <si>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</si>
  <si>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</si>
  <si>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</si>
  <si>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</si>
  <si>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</si>
  <si>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</si>
  <si>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</si>
  <si>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</si>
  <si>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</si>
  <si>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</si>
  <si>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</si>
  <si>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</si>
  <si>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</si>
  <si>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</si>
  <si>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</si>
  <si>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</si>
  <si>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</si>
  <si>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</si>
  <si>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</si>
  <si>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</si>
  <si>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</si>
  <si>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</si>
  <si>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</si>
  <si>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032</t>
  </si>
  <si>
    <t>0012</t>
  </si>
  <si>
    <t xml:space="preserve">                    3.Stavby</t>
  </si>
  <si>
    <t>021</t>
  </si>
  <si>
    <t>0013</t>
  </si>
  <si>
    <t>022</t>
  </si>
  <si>
    <t>0014</t>
  </si>
  <si>
    <t xml:space="preserve">                    5.Pěstitelské celky trvalých porostů</t>
  </si>
  <si>
    <t>025</t>
  </si>
  <si>
    <t>0015</t>
  </si>
  <si>
    <t>026</t>
  </si>
  <si>
    <t>0016</t>
  </si>
  <si>
    <t xml:space="preserve">                    7.Drobný dlouhodobý hmotný majetek</t>
  </si>
  <si>
    <t>028</t>
  </si>
  <si>
    <t>0017</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</si>
  <si>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</si>
  <si>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</si>
  <si>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</si>
  <si>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</si>
  <si>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</si>
  <si>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</si>
  <si>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</si>
  <si>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</si>
  <si>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</si>
  <si>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</si>
  <si>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0021</t>
  </si>
  <si>
    <t>061</t>
  </si>
  <si>
    <t>0022</t>
  </si>
  <si>
    <t>062</t>
  </si>
  <si>
    <t>0023</t>
  </si>
  <si>
    <t xml:space="preserve">                    3.Dluhové cenné papíry držené do splatnosti</t>
  </si>
  <si>
    <t>063</t>
  </si>
  <si>
    <t>0024</t>
  </si>
  <si>
    <t>066</t>
  </si>
  <si>
    <t>0025</t>
  </si>
  <si>
    <t>067</t>
  </si>
  <si>
    <t>0026</t>
  </si>
  <si>
    <t xml:space="preserve">                    6.Ostatní dlouhodobý finanční majetek</t>
  </si>
  <si>
    <t>069</t>
  </si>
  <si>
    <t>0027</t>
  </si>
  <si>
    <t>0028</t>
  </si>
  <si>
    <t xml:space="preserve">    IV. Oprávky k dlouhodobému majetku celkem    </t>
  </si>
  <si>
    <t>0029</t>
  </si>
  <si>
    <t xml:space="preserve">                    1.Oprávky k nehmotným výsledkům výzkumu a vývoje</t>
  </si>
  <si>
    <t>072</t>
  </si>
  <si>
    <t>0030</t>
  </si>
  <si>
    <t xml:space="preserve">                    2.Oprávky k softwaru</t>
  </si>
  <si>
    <t>073</t>
  </si>
  <si>
    <t>0031</t>
  </si>
  <si>
    <t xml:space="preserve">                    3.Oprávky k ocenitelným právům</t>
  </si>
  <si>
    <t>074</t>
  </si>
  <si>
    <t>0032</t>
  </si>
  <si>
    <t>078</t>
  </si>
  <si>
    <t>0033</t>
  </si>
  <si>
    <t>079</t>
  </si>
  <si>
    <t>0034</t>
  </si>
  <si>
    <t xml:space="preserve">                    6.Oprávky ke stavbám</t>
  </si>
  <si>
    <t>081</t>
  </si>
  <si>
    <t>0035</t>
  </si>
  <si>
    <t>082</t>
  </si>
  <si>
    <t>0036</t>
  </si>
  <si>
    <t xml:space="preserve">                    8.Oprávky k pěstitelským celkům trvalých porostů</t>
  </si>
  <si>
    <t>085</t>
  </si>
  <si>
    <t>0037</t>
  </si>
  <si>
    <t xml:space="preserve">                    9.Oprávky k základnímu stádu a tažným zvířatům</t>
  </si>
  <si>
    <t>086</t>
  </si>
  <si>
    <t>0038</t>
  </si>
  <si>
    <t>088</t>
  </si>
  <si>
    <t>0039</t>
  </si>
  <si>
    <t>089</t>
  </si>
  <si>
    <t>0040</t>
  </si>
  <si>
    <t xml:space="preserve">B. Krátkodobý majetek celkem                    </t>
  </si>
  <si>
    <t>0041</t>
  </si>
  <si>
    <t xml:space="preserve">    I. Zásoby celkem                                          </t>
  </si>
  <si>
    <t>0042</t>
  </si>
  <si>
    <t xml:space="preserve">                    1.Materiál na skladě</t>
  </si>
  <si>
    <t>112</t>
  </si>
  <si>
    <t>0043</t>
  </si>
  <si>
    <t xml:space="preserve">                    2.Materiál na cestě</t>
  </si>
  <si>
    <t>119</t>
  </si>
  <si>
    <t>0044</t>
  </si>
  <si>
    <t xml:space="preserve">                    3.Nedokončená výroba</t>
  </si>
  <si>
    <t>121</t>
  </si>
  <si>
    <t>0045</t>
  </si>
  <si>
    <t xml:space="preserve">                    4.Polotovary vlastní výroby</t>
  </si>
  <si>
    <t>122</t>
  </si>
  <si>
    <t>0046</t>
  </si>
  <si>
    <t xml:space="preserve">                    5.Výrobky</t>
  </si>
  <si>
    <t>123</t>
  </si>
  <si>
    <t>0047</t>
  </si>
  <si>
    <t>124</t>
  </si>
  <si>
    <t>0048</t>
  </si>
  <si>
    <t xml:space="preserve">                    7.Zboží na skladě a v prodejnách</t>
  </si>
  <si>
    <t>132</t>
  </si>
  <si>
    <t>0049</t>
  </si>
  <si>
    <t xml:space="preserve">                    8.Zboží na cestě</t>
  </si>
  <si>
    <t>139</t>
  </si>
  <si>
    <t>0050</t>
  </si>
  <si>
    <t xml:space="preserve">                    9.Poskytnuté zálohy na zásoby</t>
  </si>
  <si>
    <t>z 314</t>
  </si>
  <si>
    <t>0051</t>
  </si>
  <si>
    <t xml:space="preserve">   II. Pohledávky celkem                                       </t>
  </si>
  <si>
    <t>0052</t>
  </si>
  <si>
    <t xml:space="preserve">                    1.Odběratelé</t>
  </si>
  <si>
    <t>311</t>
  </si>
  <si>
    <t>0053</t>
  </si>
  <si>
    <t xml:space="preserve">                    2.Směnky k inkasu</t>
  </si>
  <si>
    <t>312</t>
  </si>
  <si>
    <t>0054</t>
  </si>
  <si>
    <t xml:space="preserve">                    3.Pohledávky za eskontované cenné papíry</t>
  </si>
  <si>
    <t>313</t>
  </si>
  <si>
    <t>0055</t>
  </si>
  <si>
    <t xml:space="preserve">                    4.Poskytnuté provozní zálohy</t>
  </si>
  <si>
    <t>0056</t>
  </si>
  <si>
    <t xml:space="preserve">                    5.Ostatní pohledávky</t>
  </si>
  <si>
    <t>315</t>
  </si>
  <si>
    <t>0057</t>
  </si>
  <si>
    <t xml:space="preserve">                    6.Pohledávky za zaměstnanci</t>
  </si>
  <si>
    <t>335</t>
  </si>
  <si>
    <t>0058</t>
  </si>
  <si>
    <t>336</t>
  </si>
  <si>
    <t>0059</t>
  </si>
  <si>
    <t xml:space="preserve">                    8.Daň z příjmů</t>
  </si>
  <si>
    <t>341</t>
  </si>
  <si>
    <t>0060</t>
  </si>
  <si>
    <t xml:space="preserve">                    9.Ostatní přímé daně</t>
  </si>
  <si>
    <t>342</t>
  </si>
  <si>
    <t>0061</t>
  </si>
  <si>
    <t xml:space="preserve">                   10.Daň z přidané hodnoty</t>
  </si>
  <si>
    <t>343</t>
  </si>
  <si>
    <t>0062</t>
  </si>
  <si>
    <t xml:space="preserve">                   11.Ostatní daně a poplatky</t>
  </si>
  <si>
    <t>345</t>
  </si>
  <si>
    <t>0063</t>
  </si>
  <si>
    <t>346</t>
  </si>
  <si>
    <t>0064</t>
  </si>
  <si>
    <t>348</t>
  </si>
  <si>
    <t>0065</t>
  </si>
  <si>
    <t>358</t>
  </si>
  <si>
    <t>0066</t>
  </si>
  <si>
    <t>373</t>
  </si>
  <si>
    <t>0067</t>
  </si>
  <si>
    <t>375</t>
  </si>
  <si>
    <t>0068</t>
  </si>
  <si>
    <t xml:space="preserve">                   17.Jiné pohledávky</t>
  </si>
  <si>
    <t>378</t>
  </si>
  <si>
    <t>0069</t>
  </si>
  <si>
    <t xml:space="preserve">                   18.Dohadné účty aktivní</t>
  </si>
  <si>
    <t>388</t>
  </si>
  <si>
    <t>0070</t>
  </si>
  <si>
    <t xml:space="preserve">                   19.Opravná položka k pohledávkám</t>
  </si>
  <si>
    <t>391</t>
  </si>
  <si>
    <t>0071</t>
  </si>
  <si>
    <t xml:space="preserve">   III. Krátkodobý finanční majetek celkem             </t>
  </si>
  <si>
    <t>0072</t>
  </si>
  <si>
    <t>211</t>
  </si>
  <si>
    <t>0073</t>
  </si>
  <si>
    <t xml:space="preserve">                     2.Ceniny</t>
  </si>
  <si>
    <t>213</t>
  </si>
  <si>
    <t>0074</t>
  </si>
  <si>
    <t>221</t>
  </si>
  <si>
    <t>0075</t>
  </si>
  <si>
    <t xml:space="preserve">                     4.Majetkové cenné papíry k obchodování</t>
  </si>
  <si>
    <t>251</t>
  </si>
  <si>
    <t>0076</t>
  </si>
  <si>
    <t xml:space="preserve">                     5.Dluhové cenné papíry k obchodování</t>
  </si>
  <si>
    <t>253</t>
  </si>
  <si>
    <t>0077</t>
  </si>
  <si>
    <t xml:space="preserve">                     6.Ostatní cenné papíry</t>
  </si>
  <si>
    <t>256</t>
  </si>
  <si>
    <t>0078</t>
  </si>
  <si>
    <t>0079</t>
  </si>
  <si>
    <t>261</t>
  </si>
  <si>
    <t>0080</t>
  </si>
  <si>
    <t xml:space="preserve">    IV. Jiná aktiva celkem                                    </t>
  </si>
  <si>
    <t>0081</t>
  </si>
  <si>
    <t xml:space="preserve">                     1.Náklady příštích období</t>
  </si>
  <si>
    <t>381</t>
  </si>
  <si>
    <t>0082</t>
  </si>
  <si>
    <t xml:space="preserve">                     2.Příjmy příštích období</t>
  </si>
  <si>
    <t>385</t>
  </si>
  <si>
    <t>0083</t>
  </si>
  <si>
    <t>0084</t>
  </si>
  <si>
    <t xml:space="preserve">Aktiva celkem                                                        </t>
  </si>
  <si>
    <t>0085</t>
  </si>
  <si>
    <t xml:space="preserve">PASIVA  </t>
  </si>
  <si>
    <t xml:space="preserve"> </t>
  </si>
  <si>
    <t xml:space="preserve">A. Vlastní zdroje celkem                                       </t>
  </si>
  <si>
    <t>0086</t>
  </si>
  <si>
    <t xml:space="preserve">     I. Jmění celkem                                          </t>
  </si>
  <si>
    <t>0087</t>
  </si>
  <si>
    <t xml:space="preserve">                     1.Vlastní jmění</t>
  </si>
  <si>
    <t>901</t>
  </si>
  <si>
    <t>0088</t>
  </si>
  <si>
    <t xml:space="preserve">                     2.Fondy</t>
  </si>
  <si>
    <t>911</t>
  </si>
  <si>
    <t>0089</t>
  </si>
  <si>
    <t xml:space="preserve">                     3.Oceňovací rozdíly z přecenění finančního majetku a závazků</t>
  </si>
  <si>
    <t>921</t>
  </si>
  <si>
    <t>0090</t>
  </si>
  <si>
    <t>0091</t>
  </si>
  <si>
    <t xml:space="preserve">                     1.Účet výsledku hospodaření</t>
  </si>
  <si>
    <t>963</t>
  </si>
  <si>
    <t>0092</t>
  </si>
  <si>
    <t xml:space="preserve">                     2.Výsledek hospodaření ve schvalovacím řízení</t>
  </si>
  <si>
    <t>931</t>
  </si>
  <si>
    <t>0093</t>
  </si>
  <si>
    <t>932</t>
  </si>
  <si>
    <t>0094</t>
  </si>
  <si>
    <t xml:space="preserve">B. Cizí zdroje celkem                              </t>
  </si>
  <si>
    <t>0095</t>
  </si>
  <si>
    <t xml:space="preserve">     I. Rezervy celkem                                                </t>
  </si>
  <si>
    <t>0096</t>
  </si>
  <si>
    <t xml:space="preserve">                     1.Rezervy</t>
  </si>
  <si>
    <t>941</t>
  </si>
  <si>
    <t>0097</t>
  </si>
  <si>
    <t xml:space="preserve">     II. Dlouhodobé závazky celkem                   </t>
  </si>
  <si>
    <t>0098</t>
  </si>
  <si>
    <t>951</t>
  </si>
  <si>
    <t>0099</t>
  </si>
  <si>
    <t>953</t>
  </si>
  <si>
    <t>0100</t>
  </si>
  <si>
    <t xml:space="preserve">                     3.Závazky z pronájmu</t>
  </si>
  <si>
    <t>954</t>
  </si>
  <si>
    <t>0101</t>
  </si>
  <si>
    <t xml:space="preserve">                     4.Přijaté dlouhodobé zálohy</t>
  </si>
  <si>
    <t>955</t>
  </si>
  <si>
    <t>0102</t>
  </si>
  <si>
    <t xml:space="preserve">                     5.Dlouhodobé směnky k úhradě</t>
  </si>
  <si>
    <t>958</t>
  </si>
  <si>
    <t>0103</t>
  </si>
  <si>
    <t xml:space="preserve">                     6.Dohadné účty pasivní</t>
  </si>
  <si>
    <t>z389</t>
  </si>
  <si>
    <t>0104</t>
  </si>
  <si>
    <t xml:space="preserve">                     7.Ostatní dlouhodobé závazky</t>
  </si>
  <si>
    <t>959</t>
  </si>
  <si>
    <t>0105</t>
  </si>
  <si>
    <t xml:space="preserve">    III. Krátkodobé závazky celkem                   </t>
  </si>
  <si>
    <t>0106</t>
  </si>
  <si>
    <t xml:space="preserve">                     1.Dodavatelé</t>
  </si>
  <si>
    <t>321</t>
  </si>
  <si>
    <t>0107</t>
  </si>
  <si>
    <t xml:space="preserve">                     2.Směnky k úhradě</t>
  </si>
  <si>
    <t>322</t>
  </si>
  <si>
    <t>0108</t>
  </si>
  <si>
    <t xml:space="preserve">                     3.Přijaté zálohy</t>
  </si>
  <si>
    <t>324</t>
  </si>
  <si>
    <t>0109</t>
  </si>
  <si>
    <t xml:space="preserve">                     4.Ostatní závazky</t>
  </si>
  <si>
    <t>325</t>
  </si>
  <si>
    <t>0110</t>
  </si>
  <si>
    <t xml:space="preserve">                     5.Zaměstnanci</t>
  </si>
  <si>
    <t>331</t>
  </si>
  <si>
    <t>0111</t>
  </si>
  <si>
    <t xml:space="preserve">                     6.Ostatní závazky vůči zaměstnancům</t>
  </si>
  <si>
    <t>333</t>
  </si>
  <si>
    <t>0112</t>
  </si>
  <si>
    <t>0113</t>
  </si>
  <si>
    <t xml:space="preserve">                     8.Daň z příjmu</t>
  </si>
  <si>
    <t>0114</t>
  </si>
  <si>
    <t xml:space="preserve">                     9.Ostatní přímé daně</t>
  </si>
  <si>
    <t>0115</t>
  </si>
  <si>
    <t xml:space="preserve">                    10.Daň z přidané hodnoty</t>
  </si>
  <si>
    <t>0116</t>
  </si>
  <si>
    <t xml:space="preserve">                    11.Ostatní daně a poplatky</t>
  </si>
  <si>
    <t>0117</t>
  </si>
  <si>
    <t xml:space="preserve">                    12.Závazky ze vztahu ke státnímu rozpočtu</t>
  </si>
  <si>
    <t>0118</t>
  </si>
  <si>
    <t>0119</t>
  </si>
  <si>
    <t>367</t>
  </si>
  <si>
    <t>0120</t>
  </si>
  <si>
    <t>368</t>
  </si>
  <si>
    <t>0121</t>
  </si>
  <si>
    <t xml:space="preserve">                    16.Závazky z pevných termínovaných operací a opcí</t>
  </si>
  <si>
    <t>0122</t>
  </si>
  <si>
    <t xml:space="preserve">                    17.Jiné závazky</t>
  </si>
  <si>
    <t>379</t>
  </si>
  <si>
    <t>0123</t>
  </si>
  <si>
    <t>231</t>
  </si>
  <si>
    <t>0124</t>
  </si>
  <si>
    <t xml:space="preserve">                    19.Eskontní úvěry</t>
  </si>
  <si>
    <t>232</t>
  </si>
  <si>
    <t>0125</t>
  </si>
  <si>
    <t>241</t>
  </si>
  <si>
    <t>0126</t>
  </si>
  <si>
    <t xml:space="preserve">                    21.Vlastní dluhopisy</t>
  </si>
  <si>
    <t>255</t>
  </si>
  <si>
    <t>0127</t>
  </si>
  <si>
    <t xml:space="preserve">                    22.Dohadné účty pasivní</t>
  </si>
  <si>
    <t>0128</t>
  </si>
  <si>
    <t xml:space="preserve">                    23.Ostatní krátkodobé finanční výpomoci</t>
  </si>
  <si>
    <t>249</t>
  </si>
  <si>
    <t>0129</t>
  </si>
  <si>
    <t xml:space="preserve">    IV. Jiná pasiva celkem                                </t>
  </si>
  <si>
    <t>0130</t>
  </si>
  <si>
    <t xml:space="preserve">                      1.Výdaje příštích období</t>
  </si>
  <si>
    <t>383</t>
  </si>
  <si>
    <t xml:space="preserve">                      2.Výnosy příštích období</t>
  </si>
  <si>
    <t>384</t>
  </si>
  <si>
    <t xml:space="preserve">Pasiva celkem                                                    </t>
  </si>
  <si>
    <t>A. Náklady</t>
  </si>
  <si>
    <t xml:space="preserve">     VII.Poskytnuté příspěvky celkem</t>
  </si>
  <si>
    <t xml:space="preserve">     VIII.Daň z příjmů celkem</t>
  </si>
  <si>
    <t>Náklady celkem</t>
  </si>
  <si>
    <t>B. Výnosy</t>
  </si>
  <si>
    <t>Výnosy celkem</t>
  </si>
  <si>
    <t>C. Výsledek hospodaření před zdaněním</t>
  </si>
  <si>
    <t>D. Výsledek hospodaření po zdanění</t>
  </si>
  <si>
    <t>č.ř.</t>
  </si>
  <si>
    <t>použito</t>
  </si>
  <si>
    <t xml:space="preserve">v tom: </t>
  </si>
  <si>
    <t xml:space="preserve">ostatní </t>
  </si>
  <si>
    <t>ostatní</t>
  </si>
  <si>
    <t xml:space="preserve">
Název údaje</t>
  </si>
  <si>
    <t>zůstatek</t>
  </si>
  <si>
    <t>tvorba</t>
  </si>
  <si>
    <t>čerpání</t>
  </si>
  <si>
    <t xml:space="preserve">  (+)</t>
  </si>
  <si>
    <t>Fond rezervní</t>
  </si>
  <si>
    <t>Fond reprodukce investičního majetku</t>
  </si>
  <si>
    <t>Stipendijní fond</t>
  </si>
  <si>
    <t>Fond odměn</t>
  </si>
  <si>
    <t>Fond účelově určených prostředků</t>
  </si>
  <si>
    <t>Fond sociální</t>
  </si>
  <si>
    <t>Fond provozních prostředků</t>
  </si>
  <si>
    <t>z toho:</t>
  </si>
  <si>
    <t>na jednotlivé projekty VaV či výzkumné záměry</t>
  </si>
  <si>
    <t>jiné podpory z veřejných prostředků</t>
  </si>
  <si>
    <t>(tis. Kč)</t>
  </si>
  <si>
    <t xml:space="preserve">Celkem </t>
  </si>
  <si>
    <t>Celkem</t>
  </si>
  <si>
    <t>sl.2</t>
  </si>
  <si>
    <t>(v tis. Kč)</t>
  </si>
  <si>
    <t>Doplňková činnost</t>
  </si>
  <si>
    <t>z toho</t>
  </si>
  <si>
    <t>pozemky</t>
  </si>
  <si>
    <t>budovy, stavby, haly</t>
  </si>
  <si>
    <t>Položka</t>
  </si>
  <si>
    <t>poplatky za úkony spojené s příjímacím řízením (§ 58 odst. 1)</t>
  </si>
  <si>
    <t>poplatky za studium v cizím jazyce (§58 odst. 5)</t>
  </si>
  <si>
    <t>mzdy</t>
  </si>
  <si>
    <t>Ukazatel</t>
  </si>
  <si>
    <t>KaM</t>
  </si>
  <si>
    <t>vědečtí pracovníci</t>
  </si>
  <si>
    <t>celkem</t>
  </si>
  <si>
    <t>Stav k 1.1.</t>
  </si>
  <si>
    <t>Stav k 31.12.</t>
  </si>
  <si>
    <t>Tvorba</t>
  </si>
  <si>
    <t>z fondu reprodukce inv. majetku</t>
  </si>
  <si>
    <t>z fondu odměn</t>
  </si>
  <si>
    <t>z fondu provozních prostředků</t>
  </si>
  <si>
    <t>Čerpání</t>
  </si>
  <si>
    <t>krytí ztrát minulých účetních období</t>
  </si>
  <si>
    <t>do fondu reprodukce inv. majetku</t>
  </si>
  <si>
    <t>do fondu odměn</t>
  </si>
  <si>
    <t>do fondu provozních prostředků</t>
  </si>
  <si>
    <t>z odpisů</t>
  </si>
  <si>
    <t xml:space="preserve">ze zůstatku příspěvku </t>
  </si>
  <si>
    <t xml:space="preserve">zůstat.cena nehm. a hmot.dlouhod. majektu </t>
  </si>
  <si>
    <t>Převod z fondů celkem</t>
  </si>
  <si>
    <t>v tom: z fondu odměn</t>
  </si>
  <si>
    <t xml:space="preserve">            z fondu provozních prostředků</t>
  </si>
  <si>
    <t xml:space="preserve">            z rezervního fondu</t>
  </si>
  <si>
    <t xml:space="preserve">            stroje a zařízení</t>
  </si>
  <si>
    <t xml:space="preserve">            nákupy nemovitostí</t>
  </si>
  <si>
    <t>Převod do fondů celkem</t>
  </si>
  <si>
    <t>v tom: do fondu odměn</t>
  </si>
  <si>
    <t xml:space="preserve">            do fondu provozních prostředků</t>
  </si>
  <si>
    <t xml:space="preserve">            do rezervního fondu</t>
  </si>
  <si>
    <t>daňově uznatelné výdaje podle zák. 586/1992 Sb. o daních z příjmů</t>
  </si>
  <si>
    <t xml:space="preserve">Stav k 31.12. </t>
  </si>
  <si>
    <t>z rezervního fondu</t>
  </si>
  <si>
    <t>mzdové náklady</t>
  </si>
  <si>
    <t>do rezervního fondu</t>
  </si>
  <si>
    <t>Neinvestice</t>
  </si>
  <si>
    <t>Investice</t>
  </si>
  <si>
    <t>účelově určené dary § 18 odst. 9 a) zák. č. 111/1998 Sb.</t>
  </si>
  <si>
    <t>účelově určené peněžní prostředky ze zahraničí § 18 odst. 9 b) zák. č. 111/1998 Sb.</t>
  </si>
  <si>
    <t xml:space="preserve">Tvorba </t>
  </si>
  <si>
    <t xml:space="preserve">Čerpání </t>
  </si>
  <si>
    <t>Příděl podle § 18 odst. 12 zák. č. 111/1998 Sb.</t>
  </si>
  <si>
    <t>ze zůstatku příspěvku</t>
  </si>
  <si>
    <t>na provozní náklady dle vnitřního předpisu VŠ</t>
  </si>
  <si>
    <t>a</t>
  </si>
  <si>
    <t>b</t>
  </si>
  <si>
    <t>c</t>
  </si>
  <si>
    <t>d</t>
  </si>
  <si>
    <t>e</t>
  </si>
  <si>
    <t>f</t>
  </si>
  <si>
    <t>g</t>
  </si>
  <si>
    <t>h</t>
  </si>
  <si>
    <t>i</t>
  </si>
  <si>
    <t>j</t>
  </si>
  <si>
    <t>za vynikající studijní výsledky dle § 91 odst. 2 písm. a)</t>
  </si>
  <si>
    <t>za vynikající vědecké, výzkumné, vývojové, umělecké nebo další tvůrčí výsledky přispívající k prohloubení znalostí dle § 91 odst. 2 písm. b)</t>
  </si>
  <si>
    <t>v případě tíživé sociální situace studenta dle § 91 odst. 3)</t>
  </si>
  <si>
    <t>ubytovací stipendium</t>
  </si>
  <si>
    <t>na podporu studia v zahraničí dle § 91 odst. 4 písm. a)</t>
  </si>
  <si>
    <t>SOCRATES</t>
  </si>
  <si>
    <t>CEEPUS</t>
  </si>
  <si>
    <t>na podporu studia v ČR dle § 91 odst. 4 písm. b)</t>
  </si>
  <si>
    <t>AKTION</t>
  </si>
  <si>
    <t xml:space="preserve">studentům doktorských studijních programů dle § 91 odst. 4 písm. c) </t>
  </si>
  <si>
    <t>(v tis.Kč)</t>
  </si>
  <si>
    <t>Výnosy</t>
  </si>
  <si>
    <t>v hlavní činnosti</t>
  </si>
  <si>
    <t>v doplňkové činnosti</t>
  </si>
  <si>
    <t xml:space="preserve">od studentů </t>
  </si>
  <si>
    <t>od cizích strávníků</t>
  </si>
  <si>
    <t>od cizích ubytovaných</t>
  </si>
  <si>
    <t xml:space="preserve">z dotace MŠMT </t>
  </si>
  <si>
    <t>sl. 1</t>
  </si>
  <si>
    <t>sl. 2</t>
  </si>
  <si>
    <t>Identifikační číslo EDS (ISPROFIN)</t>
  </si>
  <si>
    <t>(tis. kč)</t>
  </si>
  <si>
    <t>Hlavní   činnost</t>
  </si>
  <si>
    <t>poplatky za nadstandardní dobu studia (§58 odst. 3)</t>
  </si>
  <si>
    <t>poplatky za studium v dalším stud. programu (§58 odst. 4)</t>
  </si>
  <si>
    <t>úplata za poskytování U3V</t>
  </si>
  <si>
    <t>úplata za poskytování programů CŽV (§ 60) mimo U3V</t>
  </si>
  <si>
    <t>Investiční celkem</t>
  </si>
  <si>
    <t>účelově určené prostředky na VaV kapitoly 333-MŠMT, § 18 odst.9 c) zák. č. 111/1998 Sb.</t>
  </si>
  <si>
    <t>účelově určené prostředky z jiné podpory z veř. prostředků, § 18 odst.9 c) zák. č. 111/1998 Sb.</t>
  </si>
  <si>
    <t xml:space="preserve">Poznámky: </t>
  </si>
  <si>
    <t xml:space="preserve">                   15.Pohledávky z pevných termínovaných operací a opcí</t>
  </si>
  <si>
    <t xml:space="preserve">                   16.Pohledávky z vydaných dluhopisů</t>
  </si>
  <si>
    <t xml:space="preserve">                     2.Vydané dluhopisy</t>
  </si>
  <si>
    <t xml:space="preserve">                    20.Vydané krátkodobé dluhopisy</t>
  </si>
  <si>
    <r>
      <t xml:space="preserve"> Příloha č.1 k vyhlášce č. </t>
    </r>
    <r>
      <rPr>
        <b/>
        <sz val="9"/>
        <rFont val="Calibri"/>
        <family val="2"/>
        <charset val="238"/>
      </rPr>
      <t>504/2002 Sb.</t>
    </r>
    <r>
      <rPr>
        <sz val="9"/>
        <rFont val="Calibri"/>
        <family val="2"/>
        <charset val="238"/>
      </rPr>
      <t xml:space="preserve"> ve znění pozdějších předpisů</t>
    </r>
  </si>
  <si>
    <r>
      <t xml:space="preserve"> Příloha č.2 k vyhlášce č. </t>
    </r>
    <r>
      <rPr>
        <b/>
        <sz val="9"/>
        <rFont val="Calibri"/>
        <family val="2"/>
        <charset val="238"/>
      </rPr>
      <t>504/2002 Sb.</t>
    </r>
    <r>
      <rPr>
        <sz val="9"/>
        <rFont val="Calibri"/>
        <family val="2"/>
        <charset val="238"/>
      </rPr>
      <t xml:space="preserve"> ve znění pozdějších předpisů</t>
    </r>
  </si>
  <si>
    <t>k</t>
  </si>
  <si>
    <t>profesoři</t>
  </si>
  <si>
    <t>docenti</t>
  </si>
  <si>
    <t>odborní asistenti</t>
  </si>
  <si>
    <t>asistenti</t>
  </si>
  <si>
    <t>lektoři</t>
  </si>
  <si>
    <t>akademičtí pracovníci</t>
  </si>
  <si>
    <t>CELKEM</t>
  </si>
  <si>
    <t>Fondy</t>
  </si>
  <si>
    <t>bez VaV</t>
  </si>
  <si>
    <t>Operační programy EU</t>
  </si>
  <si>
    <t>Ostatní zdroje</t>
  </si>
  <si>
    <t>Počet pracovníků</t>
  </si>
  <si>
    <t>Průměrná měsíční mzda</t>
  </si>
  <si>
    <t>Kapitola 333 - MŠMT</t>
  </si>
  <si>
    <t>VZaLS</t>
  </si>
  <si>
    <t>Vysoká škola</t>
  </si>
  <si>
    <t>VaV</t>
  </si>
  <si>
    <t>VaV z ostatních zdrojů (bez operačních progr.)</t>
  </si>
  <si>
    <t>VaV ze zahraničí</t>
  </si>
  <si>
    <t>vysoká škola</t>
  </si>
  <si>
    <t>ostatní poskytovatelé</t>
  </si>
  <si>
    <t>kapitola 333 - MŠMT</t>
  </si>
  <si>
    <t>Mzdy</t>
  </si>
  <si>
    <t>ostatní zdroje rozpočtu VŠ</t>
  </si>
  <si>
    <t>Zdroj financování</t>
  </si>
  <si>
    <t>Poznámky</t>
  </si>
  <si>
    <t>v tom</t>
  </si>
  <si>
    <t>poskytnuté</t>
  </si>
  <si>
    <t>poskytnuto</t>
  </si>
  <si>
    <t>e=a+c</t>
  </si>
  <si>
    <t>f=b+d</t>
  </si>
  <si>
    <t>MŠMT</t>
  </si>
  <si>
    <t>použité</t>
  </si>
  <si>
    <t>Výsledek hospodaření</t>
  </si>
  <si>
    <t>l=h-b</t>
  </si>
  <si>
    <t>m=k-c</t>
  </si>
  <si>
    <r>
      <t xml:space="preserve">Koleje a ostatní ubytovací zařízení provozované VVŠ </t>
    </r>
    <r>
      <rPr>
        <sz val="8"/>
        <rFont val="Calibri"/>
        <family val="2"/>
        <charset val="238"/>
      </rPr>
      <t>(1)</t>
    </r>
  </si>
  <si>
    <r>
      <rPr>
        <sz val="8"/>
        <rFont val="Calibri"/>
        <family val="2"/>
        <charset val="238"/>
      </rPr>
      <t>(1)</t>
    </r>
    <r>
      <rPr>
        <sz val="10"/>
        <rFont val="Calibri"/>
        <family val="2"/>
        <charset val="238"/>
      </rPr>
      <t xml:space="preserve"> V případě potřeby rozšířit počet řádků.</t>
    </r>
  </si>
  <si>
    <t>sl.  3</t>
  </si>
  <si>
    <t>sl. 4</t>
  </si>
  <si>
    <t xml:space="preserve">                     7.Závazky k institucím sociálního zabezpečení a veřejného zdravotního pojištění</t>
  </si>
  <si>
    <t>celkem (+)</t>
  </si>
  <si>
    <t>k 31.12.</t>
  </si>
  <si>
    <t>e=a+b-d</t>
  </si>
  <si>
    <t xml:space="preserve">Fondy celkem  </t>
  </si>
  <si>
    <t>6a</t>
  </si>
  <si>
    <t>6b</t>
  </si>
  <si>
    <r>
      <t>Počet studentů</t>
    </r>
    <r>
      <rPr>
        <sz val="8"/>
        <rFont val="Calibri"/>
        <family val="2"/>
        <charset val="238"/>
      </rPr>
      <t xml:space="preserve"> (2)</t>
    </r>
  </si>
  <si>
    <t>Poznámka</t>
  </si>
  <si>
    <t>(1)</t>
  </si>
  <si>
    <t>STIPENDIA přiznána a vyplacena</t>
  </si>
  <si>
    <t>na výzkumnou, vývojovou a inovační činnost podle zvláštního právního předpisu, § 91 odst.2 písm. c)</t>
  </si>
  <si>
    <t>v případech zvláštního zřetele hodných dle § 91 odst. 2 písm. e)</t>
  </si>
  <si>
    <t>v případě tíživé sociální situace studenta dle § 91 odst. 2 písm. d)</t>
  </si>
  <si>
    <t>Příspěvek / dotace MŠMT</t>
  </si>
  <si>
    <t>Stipendijní fond VŠ</t>
  </si>
  <si>
    <r>
      <t xml:space="preserve">Ostatní </t>
    </r>
    <r>
      <rPr>
        <sz val="8"/>
        <rFont val="Calibri"/>
        <family val="2"/>
        <charset val="238"/>
      </rPr>
      <t>(1)</t>
    </r>
  </si>
  <si>
    <r>
      <t xml:space="preserve">Celkem vyplaceno </t>
    </r>
    <r>
      <rPr>
        <sz val="8"/>
        <rFont val="Calibri"/>
        <family val="2"/>
        <charset val="238"/>
      </rPr>
      <t>(2)</t>
    </r>
  </si>
  <si>
    <t>Studenti</t>
  </si>
  <si>
    <t>Ostatní</t>
  </si>
  <si>
    <t>jiná stipendia</t>
  </si>
  <si>
    <t>Kontrolní vazba</t>
  </si>
  <si>
    <t>Kontrolní vazby</t>
  </si>
  <si>
    <t xml:space="preserve">                    13.Závazky ze vztahu k rozpočtu orgánů územních samosprávných celků</t>
  </si>
  <si>
    <t xml:space="preserve">                   13.Nároky na dotace a ostatní zúčtování s rozpočtem orgánů územních samospr. celků</t>
  </si>
  <si>
    <t xml:space="preserve">                   10.Oprávky k drobnému dlouhodobému hmotnému majetku</t>
  </si>
  <si>
    <t xml:space="preserve">                   11.Oprávky k ostatnímu dlouhodobému hmotnému majetku</t>
  </si>
  <si>
    <t xml:space="preserve">     II. Výsledek hospodaření celkem</t>
  </si>
  <si>
    <t xml:space="preserve">                    14.Závazky z upsaných nesplacených cenných papírů a podílů</t>
  </si>
  <si>
    <t xml:space="preserve">                     3.Nerozdělený zisk, neuhrazená ztráta minulých let</t>
  </si>
  <si>
    <t>v tom: stavby</t>
  </si>
  <si>
    <t>Druh stipendia</t>
  </si>
  <si>
    <t>Poplatky stanovené dle § 58 zákona 111/1998 Sb.</t>
  </si>
  <si>
    <t>Pronájem</t>
  </si>
  <si>
    <t>Tržby z prodeje majetku</t>
  </si>
  <si>
    <t>Dary</t>
  </si>
  <si>
    <t>Dědictví</t>
  </si>
  <si>
    <t>Vybrané činnosti</t>
  </si>
  <si>
    <t>Zdroje</t>
  </si>
  <si>
    <r>
      <t xml:space="preserve">Součásti VVŠ </t>
    </r>
    <r>
      <rPr>
        <sz val="8"/>
        <rFont val="Calibri"/>
        <family val="2"/>
        <charset val="238"/>
      </rPr>
      <t>(1)</t>
    </r>
  </si>
  <si>
    <t>(1) Členění se uvádí podle § 22 odst.1 a) zákona č.111/1998 Sb. Počet řádků rozšířit dle potřeby.</t>
  </si>
  <si>
    <t>Zemědělské a lesní statky - celkem</t>
  </si>
  <si>
    <t>Koleje a menzy - celkem</t>
  </si>
  <si>
    <t>Ostatní součásti vysoké školy (výše neuvedené) - celkem</t>
  </si>
  <si>
    <r>
      <t xml:space="preserve">Průměrná částka na 1 studenta </t>
    </r>
    <r>
      <rPr>
        <sz val="8"/>
        <rFont val="Calibri"/>
        <family val="2"/>
        <charset val="238"/>
      </rPr>
      <t>(3)</t>
    </r>
  </si>
  <si>
    <r>
      <t xml:space="preserve">ostatní příjmy </t>
    </r>
    <r>
      <rPr>
        <sz val="10"/>
        <rFont val="Calibri"/>
        <family val="2"/>
        <charset val="238"/>
      </rPr>
      <t>(1)</t>
    </r>
  </si>
  <si>
    <r>
      <t xml:space="preserve">ostatní užití </t>
    </r>
    <r>
      <rPr>
        <sz val="10"/>
        <rFont val="Calibri"/>
        <family val="2"/>
        <charset val="238"/>
      </rPr>
      <t>(1)</t>
    </r>
  </si>
  <si>
    <r>
      <t xml:space="preserve">užití  </t>
    </r>
    <r>
      <rPr>
        <sz val="10"/>
        <rFont val="Calibri"/>
        <family val="2"/>
        <charset val="238"/>
      </rPr>
      <t>(1)</t>
    </r>
  </si>
  <si>
    <r>
      <t xml:space="preserve">poplatky za studium dle § 58 zákona 111/81998 Sb. </t>
    </r>
    <r>
      <rPr>
        <sz val="10"/>
        <color indexed="8"/>
        <rFont val="Calibri"/>
        <family val="2"/>
        <charset val="238"/>
      </rPr>
      <t>(1)</t>
    </r>
  </si>
  <si>
    <r>
      <t xml:space="preserve">ostatní příjmy </t>
    </r>
    <r>
      <rPr>
        <sz val="10"/>
        <color indexed="8"/>
        <rFont val="Calibri"/>
        <family val="2"/>
        <charset val="238"/>
      </rPr>
      <t>(2)</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</si>
  <si>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</si>
  <si>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</si>
  <si>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</si>
  <si>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</si>
  <si>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g=e-f</t>
  </si>
  <si>
    <t>h=e-f</t>
  </si>
  <si>
    <t>C  e  l  k  e  m</t>
  </si>
  <si>
    <t>Vratka nevyčerpaných prostředků</t>
  </si>
  <si>
    <t>Název údaje</t>
  </si>
  <si>
    <t>I. Běžné prostředky</t>
  </si>
  <si>
    <t>II. Kapitálové prostředky</t>
  </si>
  <si>
    <t>III. Celkem</t>
  </si>
  <si>
    <r>
      <t xml:space="preserve">poskytnuto </t>
    </r>
    <r>
      <rPr>
        <sz val="8"/>
        <rFont val="Calibri"/>
        <family val="2"/>
        <charset val="238"/>
      </rPr>
      <t>(2)</t>
    </r>
  </si>
  <si>
    <t>v tom:</t>
  </si>
  <si>
    <t>získané přes kapitolu MŠMT</t>
  </si>
  <si>
    <t>dotace spojené se vzdělávací činností</t>
  </si>
  <si>
    <t>dotace na VaV</t>
  </si>
  <si>
    <t xml:space="preserve">Název akce </t>
  </si>
  <si>
    <r>
      <t xml:space="preserve">Prostředky z veřejných zdrojů </t>
    </r>
    <r>
      <rPr>
        <b/>
        <sz val="10"/>
        <color indexed="8"/>
        <rFont val="Calibri"/>
        <family val="2"/>
        <charset val="238"/>
      </rPr>
      <t>celkem</t>
    </r>
    <r>
      <rPr>
        <sz val="10"/>
        <color indexed="8"/>
        <rFont val="Calibri"/>
        <family val="2"/>
        <charset val="238"/>
      </rPr>
      <t xml:space="preserve"> </t>
    </r>
  </si>
  <si>
    <t xml:space="preserve">poskytnuté </t>
  </si>
  <si>
    <t>j=f+h+i</t>
  </si>
  <si>
    <t>FRIM</t>
  </si>
  <si>
    <t>FPP</t>
  </si>
  <si>
    <t>FÚUP</t>
  </si>
  <si>
    <t>l= f+k</t>
  </si>
  <si>
    <t>C</t>
  </si>
  <si>
    <t>Stipendia pro studenty doktorských studijních programů</t>
  </si>
  <si>
    <t>D</t>
  </si>
  <si>
    <t>F</t>
  </si>
  <si>
    <t>Fond vzdělávací politiky</t>
  </si>
  <si>
    <t>Sociální stipendia</t>
  </si>
  <si>
    <t>Ubytovací stipendia</t>
  </si>
  <si>
    <t>I</t>
  </si>
  <si>
    <t>J</t>
  </si>
  <si>
    <t>Dotace na ubytování a stravování</t>
  </si>
  <si>
    <r>
      <t xml:space="preserve">Druh podpory (dotační položky a ukazatele) </t>
    </r>
    <r>
      <rPr>
        <sz val="8"/>
        <color indexed="8"/>
        <rFont val="Calibri"/>
        <family val="2"/>
        <charset val="238"/>
      </rPr>
      <t>(1)</t>
    </r>
  </si>
  <si>
    <r>
      <t>poskytnuté</t>
    </r>
    <r>
      <rPr>
        <sz val="8"/>
        <color indexed="8"/>
        <rFont val="Calibri"/>
        <family val="2"/>
        <charset val="238"/>
      </rPr>
      <t xml:space="preserve"> (2)</t>
    </r>
  </si>
  <si>
    <r>
      <t>použité</t>
    </r>
    <r>
      <rPr>
        <sz val="8"/>
        <color indexed="8"/>
        <rFont val="Calibri"/>
        <family val="2"/>
        <charset val="238"/>
      </rPr>
      <t xml:space="preserve"> (3)</t>
    </r>
  </si>
  <si>
    <t>další dle specifikace VVŠ</t>
  </si>
  <si>
    <t>OON</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</si>
  <si>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</si>
  <si>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poskytnuté </t>
    </r>
    <r>
      <rPr>
        <sz val="8"/>
        <color indexed="8"/>
        <rFont val="Calibri"/>
        <family val="2"/>
        <charset val="238"/>
      </rPr>
      <t>(2)</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</si>
  <si>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</si>
  <si>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t>Územní rozpočty</t>
  </si>
  <si>
    <t>f*</t>
  </si>
  <si>
    <t>Ostatní kapitoly státního rozpočtu</t>
  </si>
  <si>
    <r>
      <t xml:space="preserve">Prostředky ze zahraničí </t>
    </r>
    <r>
      <rPr>
        <sz val="10"/>
        <color indexed="8"/>
        <rFont val="Calibri"/>
        <family val="2"/>
        <charset val="238"/>
      </rPr>
      <t>(získané přímo VVŠ)</t>
    </r>
  </si>
  <si>
    <t>specifikovat dle programu</t>
  </si>
  <si>
    <r>
      <t>Vlastní použité</t>
    </r>
    <r>
      <rPr>
        <sz val="8"/>
        <color indexed="8"/>
        <rFont val="Calibri"/>
        <family val="2"/>
        <charset val="238"/>
      </rPr>
      <t xml:space="preserve"> (3)</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</si>
  <si>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</si>
  <si>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t>f**</t>
  </si>
  <si>
    <r>
      <t xml:space="preserve">Operační program/prioritní osa/oblast podpory  </t>
    </r>
    <r>
      <rPr>
        <sz val="8"/>
        <color indexed="8"/>
        <rFont val="Calibri"/>
        <family val="2"/>
        <charset val="238"/>
      </rPr>
      <t>(1)</t>
    </r>
  </si>
  <si>
    <r>
      <t xml:space="preserve">poskytnuté </t>
    </r>
    <r>
      <rPr>
        <sz val="8"/>
        <color indexed="8"/>
        <rFont val="Calibri"/>
        <family val="2"/>
        <charset val="238"/>
      </rPr>
      <t>(3)</t>
    </r>
  </si>
  <si>
    <r>
      <t xml:space="preserve">použité </t>
    </r>
    <r>
      <rPr>
        <sz val="8"/>
        <color indexed="8"/>
        <rFont val="Calibri"/>
        <family val="2"/>
        <charset val="238"/>
      </rPr>
      <t>(4)</t>
    </r>
  </si>
  <si>
    <r>
      <t>z toho zdroje EU v</t>
    </r>
    <r>
      <rPr>
        <sz val="10"/>
        <color indexed="8"/>
        <rFont val="Calibri"/>
        <family val="2"/>
        <charset val="238"/>
      </rPr>
      <t xml:space="preserve"> %</t>
    </r>
    <r>
      <rPr>
        <sz val="8"/>
        <color indexed="8"/>
        <rFont val="Calibri"/>
        <family val="2"/>
        <charset val="238"/>
      </rPr>
      <t xml:space="preserve"> (5)</t>
    </r>
  </si>
  <si>
    <r>
      <t xml:space="preserve">VaV </t>
    </r>
    <r>
      <rPr>
        <sz val="8"/>
        <color indexed="8"/>
        <rFont val="Calibri"/>
        <family val="2"/>
        <charset val="238"/>
      </rPr>
      <t>(2)</t>
    </r>
  </si>
  <si>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 např. v případě OP VK zde bude uvedeno 85%.</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</si>
  <si>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t>
    </r>
  </si>
  <si>
    <r>
      <t>Prostředky ze zahraničí</t>
    </r>
    <r>
      <rPr>
        <b/>
        <sz val="10"/>
        <color indexed="8"/>
        <rFont val="Calibri"/>
        <family val="2"/>
        <charset val="238"/>
      </rPr>
      <t xml:space="preserve"> (získané přímo VVŠ)</t>
    </r>
  </si>
  <si>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</si>
  <si>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r>
      <t xml:space="preserve">  C  e  l  k  e  m</t>
    </r>
    <r>
      <rPr>
        <sz val="11"/>
        <rFont val="Calibri"/>
        <family val="2"/>
        <charset val="238"/>
      </rPr>
      <t xml:space="preserve"> </t>
    </r>
    <r>
      <rPr>
        <sz val="8"/>
        <rFont val="Calibri"/>
        <family val="2"/>
        <charset val="238"/>
      </rPr>
      <t xml:space="preserve"> (5)</t>
    </r>
  </si>
  <si>
    <t>Tabulka 7   Příjmy z poplatků a úhrad za další činnosti poskytované veřejnou vysokou školou</t>
  </si>
  <si>
    <r>
      <t xml:space="preserve">Tabulka 10   Neinvestiční náklady a výnosy - Koleje a menzy </t>
    </r>
    <r>
      <rPr>
        <sz val="12"/>
        <rFont val="Calibri"/>
      </rPr>
      <t>(KaM)</t>
    </r>
  </si>
  <si>
    <t>Tabulka 10.a   Neinvestiční náklady a výnosy - oblast stravování</t>
  </si>
  <si>
    <t>Tabulka 10.b   Neinvestiční náklady a výnosy - oblast ubytování</t>
  </si>
  <si>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</si>
  <si>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rFont val="Calibri"/>
        <family val="2"/>
        <charset val="238"/>
      </rPr>
      <t xml:space="preserve">(5)  </t>
    </r>
    <r>
      <rPr>
        <sz val="10"/>
        <rFont val="Calibri"/>
        <family val="2"/>
        <charset val="238"/>
      </rPr>
      <t>Součtová hodnota této tabulky se musí rovnat údaji uvedeném v tabulce 5, ř.10.</t>
    </r>
  </si>
  <si>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</si>
  <si>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</si>
  <si>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r>
      <t>stav k 1.1.</t>
    </r>
    <r>
      <rPr>
        <b/>
        <sz val="8"/>
        <rFont val="Calibri"/>
        <family val="2"/>
        <charset val="238"/>
      </rPr>
      <t xml:space="preserve"> </t>
    </r>
    <r>
      <rPr>
        <sz val="8"/>
        <rFont val="Calibri"/>
        <family val="2"/>
        <charset val="238"/>
      </rPr>
      <t>(4)</t>
    </r>
  </si>
  <si>
    <t xml:space="preserve">       dotace spojené s programy reprodukce majetku</t>
  </si>
  <si>
    <t xml:space="preserve">       příspěvek</t>
  </si>
  <si>
    <t xml:space="preserve">       ostatní dotace</t>
  </si>
  <si>
    <r>
      <t xml:space="preserve">Prostředky z veřejných zdrojů (dotace a příspěvky) národní i zahraniční  </t>
    </r>
    <r>
      <rPr>
        <b/>
        <sz val="8"/>
        <rFont val="Calibri"/>
        <family val="2"/>
        <charset val="238"/>
      </rPr>
      <t>(ř.2+ř.27)</t>
    </r>
  </si>
  <si>
    <r>
      <t xml:space="preserve"> v tom: </t>
    </r>
    <r>
      <rPr>
        <b/>
        <sz val="10"/>
        <rFont val="Calibri"/>
        <family val="2"/>
        <charset val="238"/>
      </rPr>
      <t xml:space="preserve">1. prostředky plynoucí přes (z) veřejné rozpočty ČR   </t>
    </r>
    <r>
      <rPr>
        <b/>
        <sz val="8"/>
        <rFont val="Calibri"/>
        <family val="2"/>
        <charset val="238"/>
      </rPr>
      <t>(ř.3+ř.13+ř.20)</t>
    </r>
  </si>
  <si>
    <r>
      <t xml:space="preserve">získané přes kapitolu MŠMT  </t>
    </r>
    <r>
      <rPr>
        <sz val="8"/>
        <rFont val="Calibri"/>
        <family val="2"/>
        <charset val="238"/>
      </rPr>
      <t>(ř.4+ř.7)</t>
    </r>
  </si>
  <si>
    <r>
      <t xml:space="preserve">dotace ostatní  </t>
    </r>
    <r>
      <rPr>
        <sz val="8"/>
        <rFont val="Calibri"/>
        <family val="2"/>
        <charset val="238"/>
      </rPr>
      <t>(ř.8+ř.12)</t>
    </r>
  </si>
  <si>
    <r>
      <t xml:space="preserve">dotace spojené se vzdělávací činností  </t>
    </r>
    <r>
      <rPr>
        <sz val="8"/>
        <rFont val="Calibri"/>
        <family val="2"/>
        <charset val="238"/>
      </rPr>
      <t>(ř.9+ř.10+ř.11)</t>
    </r>
  </si>
  <si>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</si>
  <si>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</si>
  <si>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</si>
  <si>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</si>
  <si>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</si>
  <si>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</si>
  <si>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r>
      <t xml:space="preserve">SOUHRN 1 </t>
    </r>
    <r>
      <rPr>
        <sz val="8"/>
        <rFont val="Calibri"/>
        <family val="2"/>
        <charset val="238"/>
      </rPr>
      <t>(4)  (ř.31+ř.36)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</si>
  <si>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</si>
  <si>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</si>
  <si>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</si>
  <si>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</si>
  <si>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</si>
  <si>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</si>
  <si>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</si>
  <si>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</si>
  <si>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</si>
  <si>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</si>
  <si>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</si>
  <si>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</si>
  <si>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</si>
  <si>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</si>
  <si>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</si>
  <si>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 xml:space="preserve">dotace ostatní </t>
    </r>
    <r>
      <rPr>
        <sz val="8"/>
        <rFont val="Calibri"/>
        <family val="2"/>
        <charset val="238"/>
      </rPr>
      <t xml:space="preserve"> (ř.12+ř.19+ř.26)</t>
    </r>
  </si>
  <si>
    <r>
      <t xml:space="preserve">veřejné prostředky ze zahraničí (získané přímo VVŠ)   </t>
    </r>
    <r>
      <rPr>
        <sz val="8"/>
        <rFont val="Calibri"/>
        <family val="2"/>
        <charset val="238"/>
      </rPr>
      <t>(ř.29)</t>
    </r>
  </si>
  <si>
    <t>j=e-f</t>
  </si>
  <si>
    <r>
      <t>Ostatní použité neveřejné zdroje celkem</t>
    </r>
    <r>
      <rPr>
        <sz val="8"/>
        <color indexed="8"/>
        <rFont val="Calibri"/>
        <family val="2"/>
        <charset val="238"/>
      </rPr>
      <t xml:space="preserve"> (4)</t>
    </r>
  </si>
  <si>
    <r>
      <t xml:space="preserve">Ostatní použ. neveřejné zdroje celkem </t>
    </r>
    <r>
      <rPr>
        <sz val="8"/>
        <color indexed="8"/>
        <rFont val="Calibri"/>
        <family val="2"/>
        <charset val="238"/>
      </rPr>
      <t>(9)</t>
    </r>
  </si>
  <si>
    <t>d=a+b+c</t>
  </si>
  <si>
    <r>
      <t xml:space="preserve">od zaměst-  nanců </t>
    </r>
    <r>
      <rPr>
        <sz val="8"/>
        <rFont val="Calibri"/>
        <family val="2"/>
        <charset val="238"/>
      </rPr>
      <t>(2)</t>
    </r>
  </si>
  <si>
    <r>
      <t xml:space="preserve">ostatní </t>
    </r>
    <r>
      <rPr>
        <sz val="8"/>
        <rFont val="Calibri"/>
        <family val="2"/>
        <charset val="238"/>
      </rPr>
      <t>(3)</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</si>
  <si>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</si>
  <si>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</si>
  <si>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r>
      <t xml:space="preserve">Úhrada za další činnosti poskytované vysokou školou </t>
    </r>
    <r>
      <rPr>
        <sz val="8"/>
        <rFont val="Calibri"/>
        <family val="2"/>
        <charset val="238"/>
      </rPr>
      <t>(4) (5)</t>
    </r>
  </si>
  <si>
    <t xml:space="preserve">     součtový řádek pro poskytovatele</t>
  </si>
  <si>
    <t xml:space="preserve">          Příspěvek</t>
  </si>
  <si>
    <t xml:space="preserve">          Dotace</t>
  </si>
  <si>
    <t xml:space="preserve">          součtový řádek pro poskytovatele</t>
  </si>
  <si>
    <t xml:space="preserve">     IP na mezinárodní spolupráci ČR ve VaV</t>
  </si>
  <si>
    <t xml:space="preserve">    součtový řádek pro poskytovatele</t>
  </si>
  <si>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</si>
  <si>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t>3=sl.2/12/sl.1</t>
  </si>
  <si>
    <t>6=sl.5/12     /sl.4</t>
  </si>
  <si>
    <t>9=sl.8/12   /sl.7</t>
  </si>
  <si>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</si>
  <si>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t>j= f+i</t>
  </si>
  <si>
    <r>
      <rPr>
        <sz val="8"/>
        <rFont val="Calibri"/>
        <family val="2"/>
        <charset val="238"/>
      </rPr>
      <t>(2)</t>
    </r>
    <r>
      <rPr>
        <sz val="10"/>
        <rFont val="Calibri"/>
        <family val="2"/>
        <charset val="238"/>
      </rPr>
      <t xml:space="preserve"> Jedná se o finanční prostředky poskytnuté  vysoké škole rozhodnutím (sloupec 1, 3, 5) a použité na určitý účel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na účel v souladu s rozhodnutím.</t>
    </r>
  </si>
  <si>
    <r>
      <t xml:space="preserve">dotace na programy strukturálních fondů </t>
    </r>
    <r>
      <rPr>
        <sz val="8"/>
        <rFont val="Calibri"/>
        <family val="2"/>
        <charset val="238"/>
      </rPr>
      <t xml:space="preserve">(3) </t>
    </r>
    <r>
      <rPr>
        <sz val="8"/>
        <rFont val="Calibri"/>
        <family val="2"/>
        <charset val="238"/>
      </rPr>
      <t xml:space="preserve"> (ř.5+ř.6)</t>
    </r>
  </si>
  <si>
    <r>
      <t xml:space="preserve">dotace na programy strukturálních fondů </t>
    </r>
    <r>
      <rPr>
        <sz val="8"/>
        <rFont val="Calibri"/>
        <family val="2"/>
        <charset val="238"/>
      </rPr>
      <t>(ř.5+ř.15+ř.22)</t>
    </r>
  </si>
  <si>
    <r>
      <t>dotace na programy strukturálních fondů</t>
    </r>
    <r>
      <rPr>
        <sz val="8"/>
        <rFont val="Calibri"/>
        <family val="2"/>
        <charset val="238"/>
      </rPr>
      <t xml:space="preserve">  (ř.6+ř.16+ř.23)</t>
    </r>
  </si>
  <si>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</si>
  <si>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</si>
  <si>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</si>
  <si>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</si>
  <si>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t xml:space="preserve">  (bez prostředků poskytovaných na programové financování, na operační programy a VaV)</t>
  </si>
  <si>
    <t xml:space="preserve">               (bez prostředků poskytovaných na operační programy EU) </t>
  </si>
  <si>
    <r>
      <t xml:space="preserve">dotace ostatní  </t>
    </r>
    <r>
      <rPr>
        <sz val="8"/>
        <rFont val="Calibri"/>
        <family val="2"/>
        <charset val="238"/>
      </rPr>
      <t>(ř.25+ř.26)</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</si>
  <si>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</si>
  <si>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t xml:space="preserve">Nevyčerp. z poskyt. veřejných prostředků v roce </t>
    </r>
    <r>
      <rPr>
        <sz val="8"/>
        <color indexed="8"/>
        <rFont val="Calibri"/>
        <family val="2"/>
        <charset val="238"/>
      </rPr>
      <t>(7)</t>
    </r>
  </si>
  <si>
    <r>
      <t xml:space="preserve">Vratka nevyčerp. prostředků  </t>
    </r>
    <r>
      <rPr>
        <sz val="8"/>
        <color indexed="8"/>
        <rFont val="Calibri"/>
        <family val="2"/>
        <charset val="238"/>
      </rPr>
      <t>(8)</t>
    </r>
  </si>
  <si>
    <r>
      <rPr>
        <sz val="8"/>
        <color indexed="8"/>
        <rFont val="Calibri"/>
        <family val="2"/>
        <charset val="238"/>
      </rPr>
      <t>(7)</t>
    </r>
    <r>
      <rPr>
        <sz val="10"/>
        <color indexed="8"/>
        <rFont val="Calibri"/>
        <family val="2"/>
        <charset val="238"/>
      </rPr>
      <t xml:space="preserve"> Lze vyplnit, pokud se nejedná o poslední rok projektu.</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</si>
  <si>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</si>
  <si>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(6)</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</si>
  <si>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</si>
  <si>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t xml:space="preserve">Ostatní použité neveřej. zdroje </t>
    </r>
    <r>
      <rPr>
        <sz val="8"/>
        <color indexed="8"/>
        <rFont val="Calibri"/>
        <family val="2"/>
        <charset val="238"/>
      </rPr>
      <t>(5)</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</si>
  <si>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</si>
  <si>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r>
      <t xml:space="preserve">Převody do fondů </t>
    </r>
    <r>
      <rPr>
        <sz val="8"/>
        <color indexed="8"/>
        <rFont val="Calibri"/>
        <family val="2"/>
        <charset val="238"/>
      </rPr>
      <t>(4)</t>
    </r>
  </si>
  <si>
    <r>
      <t>z toho zajištěno spoluřešit.</t>
    </r>
    <r>
      <rPr>
        <sz val="8"/>
        <color indexed="8"/>
        <rFont val="Calibri"/>
        <family val="2"/>
        <charset val="238"/>
      </rPr>
      <t xml:space="preserve"> (6)</t>
    </r>
  </si>
  <si>
    <t>příjmy z prodeje nehm. a hmot.dlouhod.majetku</t>
  </si>
  <si>
    <r>
      <t>ostatní příjmy celkem</t>
    </r>
    <r>
      <rPr>
        <sz val="10"/>
        <rFont val="Calibri"/>
        <family val="2"/>
        <charset val="238"/>
      </rPr>
      <t xml:space="preserve"> </t>
    </r>
    <r>
      <rPr>
        <sz val="8"/>
        <rFont val="Calibri"/>
        <family val="2"/>
        <charset val="238"/>
      </rPr>
      <t>(1)</t>
    </r>
  </si>
  <si>
    <r>
      <t xml:space="preserve">            ostatní inv. užití </t>
    </r>
    <r>
      <rPr>
        <sz val="8"/>
        <rFont val="Calibri"/>
        <family val="2"/>
        <charset val="238"/>
      </rPr>
      <t>(1)</t>
    </r>
  </si>
  <si>
    <r>
      <t>Neinvestiční celkem</t>
    </r>
    <r>
      <rPr>
        <sz val="8"/>
        <rFont val="Calibri"/>
        <family val="2"/>
        <charset val="238"/>
      </rPr>
      <t xml:space="preserve"> (1)</t>
    </r>
  </si>
  <si>
    <r>
      <t xml:space="preserve">Transfer znalostí </t>
    </r>
    <r>
      <rPr>
        <sz val="8"/>
        <rFont val="Calibri"/>
        <family val="2"/>
        <charset val="238"/>
      </rPr>
      <t>(1)</t>
    </r>
  </si>
  <si>
    <r>
      <t xml:space="preserve">Příjmy z licenčních smluv </t>
    </r>
    <r>
      <rPr>
        <sz val="8"/>
        <rFont val="Calibri"/>
        <family val="2"/>
        <charset val="238"/>
      </rPr>
      <t>(2)</t>
    </r>
  </si>
  <si>
    <r>
      <t xml:space="preserve">Příjmy ze smluvního výzkumu </t>
    </r>
    <r>
      <rPr>
        <sz val="8"/>
        <rFont val="Calibri"/>
        <family val="2"/>
        <charset val="238"/>
      </rPr>
      <t>(3)</t>
    </r>
  </si>
  <si>
    <r>
      <t xml:space="preserve">Placené vzdělávací kurzy pro zaměstnance subjektů aplikační sféry </t>
    </r>
    <r>
      <rPr>
        <sz val="8"/>
        <rFont val="Calibri"/>
        <family val="2"/>
        <charset val="238"/>
      </rPr>
      <t>(4)</t>
    </r>
  </si>
  <si>
    <r>
      <t xml:space="preserve">Konzultace a poradenství </t>
    </r>
    <r>
      <rPr>
        <sz val="8"/>
        <rFont val="Calibri"/>
        <family val="2"/>
        <charset val="238"/>
      </rPr>
      <t>(5)</t>
    </r>
  </si>
  <si>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</si>
  <si>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</si>
  <si>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t xml:space="preserve">prostory </t>
    </r>
    <r>
      <rPr>
        <sz val="8"/>
        <rFont val="Calibri"/>
        <family val="2"/>
        <charset val="238"/>
      </rPr>
      <t>(7)</t>
    </r>
  </si>
  <si>
    <r>
      <rPr>
        <sz val="8"/>
        <color indexed="8"/>
        <rFont val="Calibri"/>
        <family val="2"/>
        <charset val="238"/>
      </rPr>
      <t>(7)</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</si>
  <si>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</si>
  <si>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t>A</t>
  </si>
  <si>
    <t>A.1</t>
  </si>
  <si>
    <t>A.2</t>
  </si>
  <si>
    <t>A.3</t>
  </si>
  <si>
    <t>A.4</t>
  </si>
  <si>
    <t>B</t>
  </si>
  <si>
    <t>C.1</t>
  </si>
  <si>
    <t>C.2</t>
  </si>
  <si>
    <t>C.3</t>
  </si>
  <si>
    <t>C.4</t>
  </si>
  <si>
    <t>D.3</t>
  </si>
  <si>
    <t>D.1</t>
  </si>
  <si>
    <t>D.2</t>
  </si>
  <si>
    <t>E</t>
  </si>
  <si>
    <r>
      <t xml:space="preserve">Tržby  za vlastní služby </t>
    </r>
    <r>
      <rPr>
        <sz val="8"/>
        <rFont val="Calibri"/>
        <family val="2"/>
        <charset val="238"/>
      </rPr>
      <t>(6)</t>
    </r>
  </si>
  <si>
    <r>
      <rPr>
        <sz val="8"/>
        <color indexed="8"/>
        <rFont val="Calibri"/>
        <family val="2"/>
        <charset val="238"/>
      </rPr>
      <t>(6)</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</si>
  <si>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t xml:space="preserve">Tabulka 8   Pracovníci a mzdové prostředky </t>
  </si>
  <si>
    <r>
      <t xml:space="preserve">Tabulka 5   Veřejné zdroje financování VVŠ: prostředky poskytnuté a prostředky použité </t>
    </r>
    <r>
      <rPr>
        <sz val="8"/>
        <rFont val="Calibri"/>
        <family val="2"/>
        <charset val="238"/>
      </rPr>
      <t>(1)</t>
    </r>
  </si>
  <si>
    <t>Tabulka 5.a   Financování vzdělávací a vědecké, výzkumné, vývojové a inovační, umělecké a další tvůrčí činnosti</t>
  </si>
  <si>
    <t xml:space="preserve">Tabulka 5.b   Financování výzkumu a vývoje  </t>
  </si>
  <si>
    <t>Tabulka 5.c  Financování programů reprodukce majetku</t>
  </si>
  <si>
    <r>
      <rPr>
        <sz val="8"/>
        <rFont val="Calibri"/>
        <family val="2"/>
        <charset val="238"/>
      </rPr>
      <t>(2)</t>
    </r>
    <r>
      <rPr>
        <sz val="10"/>
        <rFont val="Calibri"/>
        <family val="2"/>
        <charset val="238"/>
      </rPr>
      <t xml:space="preserve"> Uvedou se finanční prostředky ve výši dle vystavených limitek k 31. 12. </t>
    </r>
  </si>
  <si>
    <t>Tabulka 5.d   Financování programů strukturálních fondů</t>
  </si>
  <si>
    <t xml:space="preserve">Tabulka 6  Přehled vybraných výnosů </t>
  </si>
  <si>
    <t>Tabulka 9  Stipendia</t>
  </si>
  <si>
    <t xml:space="preserve">Tabulka 11.a   Rezervní fond </t>
  </si>
  <si>
    <t xml:space="preserve">Tabulka 11.b   Fond reprodukce investičního majetku </t>
  </si>
  <si>
    <t xml:space="preserve">Tabulka 11.c   Stipendijní fond </t>
  </si>
  <si>
    <t xml:space="preserve">Tabulka 11.d   Fond odměn </t>
  </si>
  <si>
    <t xml:space="preserve">Tabulka 11.e   Fond účelově určených prostředků </t>
  </si>
  <si>
    <t xml:space="preserve">Tabulka 11.f   Fond sociální </t>
  </si>
  <si>
    <t xml:space="preserve">Tabulka 11.g   Fond provozních prostředků </t>
  </si>
  <si>
    <t>počáteční stav k 1. 1.</t>
  </si>
  <si>
    <r>
      <rPr>
        <sz val="8"/>
        <rFont val="Calibri"/>
        <family val="2"/>
        <charset val="238"/>
      </rPr>
      <t>(1)</t>
    </r>
    <r>
      <rPr>
        <sz val="10"/>
        <rFont val="Calibri"/>
        <family val="2"/>
        <charset val="238"/>
      </rPr>
      <t xml:space="preserve"> V případě použití tohoto řádku VVŠ blíže specifikuje.</t>
    </r>
  </si>
  <si>
    <t>ze zisku za předchozí rok</t>
  </si>
  <si>
    <t>ze  zisku za předchozí rok</t>
  </si>
  <si>
    <t xml:space="preserve">Tabulka 11   Fondy a návrh na příděly do fondů v následujícím roce </t>
  </si>
  <si>
    <t xml:space="preserve">z toho příděl ze zisku za předchozí r. </t>
  </si>
  <si>
    <r>
      <t xml:space="preserve">Návrh na příděl ze zisku do fondů v násled. roce </t>
    </r>
    <r>
      <rPr>
        <sz val="9"/>
        <rFont val="Calibri"/>
        <family val="2"/>
        <charset val="238"/>
      </rPr>
      <t>(1)</t>
    </r>
  </si>
  <si>
    <r>
      <t xml:space="preserve">Výnosy za rok </t>
    </r>
    <r>
      <rPr>
        <sz val="8"/>
        <rFont val="Calibri"/>
        <family val="2"/>
        <charset val="238"/>
      </rPr>
      <t xml:space="preserve"> (1)</t>
    </r>
  </si>
  <si>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</si>
  <si>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r>
      <rPr>
        <sz val="8"/>
        <rFont val="Calibri"/>
        <family val="2"/>
        <charset val="238"/>
      </rPr>
      <t>(4)</t>
    </r>
    <r>
      <rPr>
        <sz val="10"/>
        <rFont val="Calibri"/>
        <family val="2"/>
        <charset val="238"/>
      </rPr>
      <t xml:space="preserve"> Jedná se o činnosti související se studiem jiné než podle § 58 zák.111/1998 Sb.</t>
    </r>
  </si>
  <si>
    <r>
      <rPr>
        <sz val="8"/>
        <rFont val="Calibri"/>
        <family val="2"/>
        <charset val="238"/>
      </rPr>
      <t>(1)</t>
    </r>
    <r>
      <rPr>
        <sz val="10"/>
        <rFont val="Calibri"/>
        <family val="2"/>
        <charset val="238"/>
      </rPr>
      <t xml:space="preserve"> Údaje budou vyplněny v souladu s účetní evidencí vysoké školy.</t>
    </r>
  </si>
  <si>
    <r>
      <rPr>
        <sz val="8"/>
        <color indexed="8"/>
        <rFont val="Calibri"/>
        <family val="2"/>
        <charset val="238"/>
      </rPr>
      <t>(7)</t>
    </r>
    <r>
      <rPr>
        <sz val="10"/>
        <color indexed="8"/>
        <rFont val="Calibri"/>
        <family val="2"/>
        <charset val="238"/>
      </rPr>
      <t xml:space="preserve"> Hodnota mezd CELKEM v řádku 6 (CELKEM) tab. 8.a se rovná hodnotě mezd CELKEM ve sl. 8, ř. 11 tabulky 8.b.</t>
    </r>
  </si>
  <si>
    <r>
      <rPr>
        <sz val="8"/>
        <rFont val="Calibri"/>
        <family val="2"/>
        <charset val="238"/>
      </rPr>
      <t>(1)</t>
    </r>
    <r>
      <rPr>
        <sz val="10"/>
        <rFont val="Calibri"/>
        <family val="2"/>
        <charset val="238"/>
      </rPr>
      <t xml:space="preserve"> VVŠ uvede, jaké další zdroje použila k financování stipendií.</t>
    </r>
  </si>
  <si>
    <r>
      <rPr>
        <sz val="8"/>
        <rFont val="Calibri"/>
        <family val="2"/>
        <charset val="238"/>
      </rPr>
      <t>(2)</t>
    </r>
    <r>
      <rPr>
        <sz val="10"/>
        <rFont val="Calibri"/>
        <family val="2"/>
        <charset val="238"/>
      </rPr>
      <t xml:space="preserve"> VVŠ uvede celkovou částku, kterou vyplatila na stipendiích - odděleně pro studenty a pro ostatní účastníky vzdělávání.</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</si>
  <si>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</si>
  <si>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</si>
  <si>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</si>
  <si>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r>
      <rPr>
        <sz val="8"/>
        <rFont val="Calibri"/>
        <family val="2"/>
        <charset val="238"/>
      </rPr>
      <t>(1)</t>
    </r>
    <r>
      <rPr>
        <sz val="10"/>
        <rFont val="Calibri"/>
        <family val="2"/>
        <charset val="238"/>
      </rPr>
      <t xml:space="preserve"> V případě použití tohoto řádku, VVŠ blíže specifikuje.</t>
    </r>
  </si>
  <si>
    <r>
      <rPr>
        <sz val="8"/>
        <rFont val="Calibri"/>
        <family val="2"/>
        <charset val="238"/>
      </rPr>
      <t>(2)</t>
    </r>
    <r>
      <rPr>
        <sz val="10"/>
        <rFont val="Calibri"/>
        <family val="2"/>
        <charset val="238"/>
      </rPr>
      <t xml:space="preserve"> V případě použití tohoto řádku VVŠ blíže specifikuje.</t>
    </r>
  </si>
  <si>
    <t>Podle potřeby vložit další řádky.</t>
  </si>
  <si>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</si>
  <si>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</si>
  <si>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</si>
  <si>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"f" a pod tabulkou stručně upřesní, o co se jedná.</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</si>
  <si>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</si>
  <si>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t>tis. Kč</t>
  </si>
  <si>
    <r>
      <rPr>
        <sz val="8"/>
        <color indexed="8"/>
        <rFont val="Calibri"/>
        <family val="2"/>
        <charset val="238"/>
      </rPr>
      <t>(6)</t>
    </r>
    <r>
      <rPr>
        <sz val="10"/>
        <color indexed="8"/>
        <rFont val="Calibri"/>
        <family val="2"/>
        <charset val="238"/>
      </rPr>
      <t xml:space="preserve"> Úvazky pracovníků, kteří se nevěnují ani pedagogické ani vědecké činnosti. Jde zejména o technicko- hospodářské pracovníky, provozní a obchodně provozní pracovníky, zdravotní a ostatní pracovníky, atp.</t>
    </r>
  </si>
  <si>
    <t>Výnosy (1)</t>
  </si>
  <si>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</si>
  <si>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t>sl. b" Celkem = vazba na stipendijní fond (Tab. 11.c)</t>
  </si>
  <si>
    <r>
      <t xml:space="preserve">Z toho stipendijní fond - tvorba </t>
    </r>
    <r>
      <rPr>
        <sz val="8"/>
        <rFont val="Calibri"/>
        <family val="2"/>
        <charset val="238"/>
      </rPr>
      <t>(1)</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</si>
  <si>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</si>
  <si>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t xml:space="preserve">HV z hlavní činnosti </t>
    </r>
    <r>
      <rPr>
        <sz val="10"/>
        <rFont val="Calibri"/>
        <family val="2"/>
        <charset val="238"/>
      </rPr>
      <t>(2)</t>
    </r>
  </si>
  <si>
    <r>
      <t xml:space="preserve">HV z doplňkové činnosti </t>
    </r>
    <r>
      <rPr>
        <sz val="10"/>
        <rFont val="Calibri"/>
        <family val="2"/>
        <charset val="238"/>
      </rPr>
      <t>(2)</t>
    </r>
  </si>
  <si>
    <r>
      <t xml:space="preserve">HV celkem </t>
    </r>
    <r>
      <rPr>
        <sz val="10"/>
        <rFont val="Calibri"/>
        <family val="2"/>
        <charset val="238"/>
      </rPr>
      <t>(2)</t>
    </r>
  </si>
  <si>
    <t>(2) Uvádí se údaje po zdanění</t>
  </si>
  <si>
    <r>
      <t xml:space="preserve">C e l k e m  </t>
    </r>
    <r>
      <rPr>
        <sz val="10"/>
        <rFont val="Calibri"/>
        <family val="2"/>
        <charset val="238"/>
      </rPr>
      <t>(3)</t>
    </r>
    <r>
      <rPr>
        <b/>
        <sz val="10"/>
        <rFont val="Calibri"/>
        <family val="2"/>
        <charset val="238"/>
      </rPr>
      <t xml:space="preserve"> </t>
    </r>
  </si>
  <si>
    <t>Tabulka 3   Hospodářský výsledek (HV) - výsledek hospodaření</t>
  </si>
  <si>
    <t>A+K</t>
  </si>
  <si>
    <r>
      <t>Studijní programy a s nimi spojená tvůrčí činnost</t>
    </r>
    <r>
      <rPr>
        <sz val="8"/>
        <color indexed="8"/>
        <rFont val="Calibri"/>
        <family val="2"/>
        <charset val="238"/>
      </rPr>
      <t xml:space="preserve"> </t>
    </r>
  </si>
  <si>
    <t>Mezinárodní spolupráce</t>
  </si>
  <si>
    <t>S1</t>
  </si>
  <si>
    <t>U1</t>
  </si>
  <si>
    <t>(3) Údaje se shodují s údaji řádku č. 62 a řádku č. 64 z tab. č. 2</t>
  </si>
  <si>
    <t>Institucionální plány</t>
  </si>
  <si>
    <r>
      <t xml:space="preserve">Rozvaha (bilance) </t>
    </r>
    <r>
      <rPr>
        <sz val="8"/>
        <rFont val="Calibri"/>
        <family val="2"/>
        <charset val="238"/>
      </rPr>
      <t>(1)</t>
    </r>
  </si>
  <si>
    <r>
      <t>Jednotlivé položky se vykazují v tis. Kč (</t>
    </r>
    <r>
      <rPr>
        <sz val="10"/>
        <rFont val="Calibri"/>
        <family val="2"/>
        <charset val="238"/>
      </rPr>
      <t>§4, odst.3</t>
    </r>
    <r>
      <rPr>
        <b/>
        <sz val="10"/>
        <rFont val="Calibri"/>
        <family val="2"/>
        <charset val="238"/>
      </rPr>
      <t>)</t>
    </r>
  </si>
  <si>
    <r>
      <t>stav k 31.12.</t>
    </r>
    <r>
      <rPr>
        <sz val="10"/>
        <rFont val="Calibri"/>
        <family val="2"/>
        <charset val="238"/>
      </rPr>
      <t>(4</t>
    </r>
    <r>
      <rPr>
        <b/>
        <sz val="10"/>
        <rFont val="Calibri"/>
        <family val="2"/>
        <charset val="238"/>
      </rPr>
      <t>)</t>
    </r>
  </si>
  <si>
    <t>ř.2+10+21+28</t>
  </si>
  <si>
    <t xml:space="preserve">                    2.Umělecká díla, předměty a sbírky</t>
  </si>
  <si>
    <t xml:space="preserve">                    4.Hmotné movité věci a jejich soubory </t>
  </si>
  <si>
    <t xml:space="preserve">                    6.Dospělá zvířata a jejich skupiny</t>
  </si>
  <si>
    <t>ř.22 až 27</t>
  </si>
  <si>
    <t xml:space="preserve">                    1.Podíly - ovládaná nebo ovládající osoba</t>
  </si>
  <si>
    <t xml:space="preserve">                    2.Podíly -  podstatný vliv</t>
  </si>
  <si>
    <t xml:space="preserve">                    4.Zápůjčky organizačním složkám</t>
  </si>
  <si>
    <t xml:space="preserve">                    5.Ostatní dlouhodobé zápůjčky</t>
  </si>
  <si>
    <t>ř.29 až 39</t>
  </si>
  <si>
    <t xml:space="preserve">                    4.Oprávky k drobnému dlouhodobému nehmotnému  majetku</t>
  </si>
  <si>
    <t xml:space="preserve">                    5.Oprávky k ostatnímu dlouhodobému nehmotnému  majetku</t>
  </si>
  <si>
    <t xml:space="preserve">                    7.Oprávky k samost.hmotným movitým věcem a souboru hmotných movitých věcí</t>
  </si>
  <si>
    <t>ř.41+51+71+79</t>
  </si>
  <si>
    <t>ř.42 až 50</t>
  </si>
  <si>
    <t xml:space="preserve">                    6.Mladá a ostatní zvířata a jejich skupiny</t>
  </si>
  <si>
    <t>ř.52 až70</t>
  </si>
  <si>
    <t xml:space="preserve">                    7.Pohledávky za institucemi sociálního zabezpečení a veřejného zdravotního pojištění</t>
  </si>
  <si>
    <t xml:space="preserve">                   12.Nároky na dotace a ostatní zúčtování se státním rozpočtem</t>
  </si>
  <si>
    <t xml:space="preserve">                   14.Pohledávky za společníky sdruženými ve společnosti</t>
  </si>
  <si>
    <t>ř.72 až 78</t>
  </si>
  <si>
    <t xml:space="preserve">                     1.Peněžní prostředky v pokladně</t>
  </si>
  <si>
    <t xml:space="preserve">                     3.Peněžní  prostředky na účtech</t>
  </si>
  <si>
    <t xml:space="preserve">                     7.Peníze na cestě</t>
  </si>
  <si>
    <t>ř.80 až 81</t>
  </si>
  <si>
    <t>ř. 1+40</t>
  </si>
  <si>
    <t>ř.84+88</t>
  </si>
  <si>
    <t>ř.85 až 87</t>
  </si>
  <si>
    <t>ř.89 až 91</t>
  </si>
  <si>
    <t>ř.93+95+103+127</t>
  </si>
  <si>
    <t>ř.94</t>
  </si>
  <si>
    <t>ř.96 až 102</t>
  </si>
  <si>
    <t xml:space="preserve">                     1.Dlouhodobé úvěry</t>
  </si>
  <si>
    <t>ř.104 až 126</t>
  </si>
  <si>
    <t xml:space="preserve">                    15.Závazky ke společníkům sdruženým ve společnosti</t>
  </si>
  <si>
    <t xml:space="preserve">                    18.Krátkodobé úvěry</t>
  </si>
  <si>
    <t>ř.128 až 129</t>
  </si>
  <si>
    <t>ř.83+92</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</si>
  <si>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</si>
  <si>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</si>
  <si>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sz val="8"/>
        <rFont val="Calibri"/>
        <family val="2"/>
        <charset val="238"/>
      </rPr>
      <t>(3)</t>
    </r>
    <r>
      <rPr>
        <sz val="10"/>
        <rFont val="Calibri"/>
        <family val="2"/>
        <charset val="238"/>
      </rPr>
      <t xml:space="preserve"> Číslování řádků a sloupců je závazné </t>
    </r>
  </si>
  <si>
    <r>
      <rPr>
        <sz val="8"/>
        <rFont val="Calibri"/>
        <family val="2"/>
        <charset val="238"/>
      </rPr>
      <t>(4)</t>
    </r>
    <r>
      <rPr>
        <sz val="10"/>
        <rFont val="Calibri"/>
        <family val="2"/>
        <charset val="238"/>
      </rPr>
      <t xml:space="preserve"> Údaje se vyplňují  na celé tisíce bez desetinných míst.</t>
    </r>
  </si>
  <si>
    <r>
      <t xml:space="preserve">Výkaz zisku a ztráty </t>
    </r>
    <r>
      <rPr>
        <sz val="8"/>
        <rFont val="Calibri"/>
        <family val="2"/>
        <charset val="238"/>
      </rPr>
      <t>(1)</t>
    </r>
  </si>
  <si>
    <r>
      <t xml:space="preserve"> Jednotlivé položky se vykazují v tis. Kč (</t>
    </r>
    <r>
      <rPr>
        <sz val="10"/>
        <rFont val="Calibri"/>
        <family val="2"/>
        <charset val="238"/>
      </rPr>
      <t>§4, odst.3</t>
    </r>
    <r>
      <rPr>
        <b/>
        <sz val="10"/>
        <rFont val="Calibri"/>
        <family val="2"/>
        <charset val="238"/>
      </rPr>
      <t>)</t>
    </r>
  </si>
  <si>
    <r>
      <t xml:space="preserve">řádek </t>
    </r>
    <r>
      <rPr>
        <sz val="8"/>
        <rFont val="Calibri"/>
        <family val="2"/>
        <charset val="238"/>
      </rPr>
      <t>(3)</t>
    </r>
  </si>
  <si>
    <r>
      <t xml:space="preserve">hlavní činnost </t>
    </r>
    <r>
      <rPr>
        <sz val="10"/>
        <rFont val="Calibri"/>
        <family val="2"/>
        <charset val="238"/>
      </rPr>
      <t>(4)</t>
    </r>
  </si>
  <si>
    <r>
      <t xml:space="preserve">hospodářská/ doplňková činnost </t>
    </r>
    <r>
      <rPr>
        <sz val="10"/>
        <rFont val="Calibri"/>
        <family val="2"/>
        <charset val="238"/>
      </rPr>
      <t>(4)</t>
    </r>
  </si>
  <si>
    <t xml:space="preserve">     I. Spotřebované nákupy a nakupované služby</t>
  </si>
  <si>
    <t>ř.2 až 7</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</si>
  <si>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</si>
  <si>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</si>
  <si>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</si>
  <si>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</si>
  <si>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</si>
  <si>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</si>
  <si>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</si>
  <si>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</si>
  <si>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ř.9 až 11</t>
  </si>
  <si>
    <t xml:space="preserve">           7.Změna stavu zásob vlastní činnosti</t>
  </si>
  <si>
    <t xml:space="preserve">           8.Aktivace materiálu, zboží a vnitroorganizačních služeb</t>
  </si>
  <si>
    <t xml:space="preserve">           9.Aktivace dlouhodobého majetku</t>
  </si>
  <si>
    <t xml:space="preserve">     III.Osobní náklady </t>
  </si>
  <si>
    <t>ř.13 až 17</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</si>
  <si>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</si>
  <si>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</si>
  <si>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</si>
  <si>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</si>
  <si>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</si>
  <si>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 xml:space="preserve">    IV.Daně a poplatky </t>
  </si>
  <si>
    <t xml:space="preserve">ř.19 </t>
  </si>
  <si>
    <t xml:space="preserve">            15.Daně a poplatky</t>
  </si>
  <si>
    <t xml:space="preserve">    V.Ostatní náklady </t>
  </si>
  <si>
    <t>ř.21 až 27</t>
  </si>
  <si>
    <t xml:space="preserve">            16.Smluvní pokuty a úroky z prodlení, ostatní pokuty a penále</t>
  </si>
  <si>
    <t xml:space="preserve">            17.Odpis nedobytné pohledávky</t>
  </si>
  <si>
    <t xml:space="preserve">            18.Nákladové úroky</t>
  </si>
  <si>
    <t xml:space="preserve">            19.Kursové ztráty</t>
  </si>
  <si>
    <t xml:space="preserve">            20.Dary</t>
  </si>
  <si>
    <t xml:space="preserve">            21.Manka a škody</t>
  </si>
  <si>
    <t xml:space="preserve">            22.Jiné ostatní náklady</t>
  </si>
  <si>
    <t xml:space="preserve">     VI.Odpisy, prodaný majetek, tvorba rezerv a opravných položek </t>
  </si>
  <si>
    <t>ř.29 až 33</t>
  </si>
  <si>
    <t xml:space="preserve">            23.Odpisy dlouhodobého majetku</t>
  </si>
  <si>
    <t xml:space="preserve">            24.Prodaný dlouhodobý majetek</t>
  </si>
  <si>
    <t xml:space="preserve">            25.Prodané cenné papíry a podíly</t>
  </si>
  <si>
    <t xml:space="preserve">            26.Prodaný materiál</t>
  </si>
  <si>
    <t xml:space="preserve">            27.Tvorba a použití  rezerv a opravných položek</t>
  </si>
  <si>
    <t>556,558,559</t>
  </si>
  <si>
    <t>ř.35</t>
  </si>
  <si>
    <t xml:space="preserve">            28.Poskyt.členské příspěvky a příspěvky zúčt. mezi  organ. složkami</t>
  </si>
  <si>
    <t>ř.37</t>
  </si>
  <si>
    <t xml:space="preserve">            29.Daň z příjmů</t>
  </si>
  <si>
    <t xml:space="preserve">        I.Provozní dotace</t>
  </si>
  <si>
    <t xml:space="preserve">             1.Provozní dotace</t>
  </si>
  <si>
    <t xml:space="preserve">      II.Přijaté příspěvky </t>
  </si>
  <si>
    <t>ř.43 až 45</t>
  </si>
  <si>
    <t xml:space="preserve">             2.Přijaté příspěvky zúčtované mezi organizačními složkami</t>
  </si>
  <si>
    <t xml:space="preserve">            3.Přijaté příspěvky (dary)</t>
  </si>
  <si>
    <t xml:space="preserve">             4.Přijaté členské příspěvky</t>
  </si>
  <si>
    <t xml:space="preserve">        III.Tržby za vlastní výkony a za zboží celkem</t>
  </si>
  <si>
    <t>601,602,604</t>
  </si>
  <si>
    <t xml:space="preserve">        IV.Ostatní výnosy celkem</t>
  </si>
  <si>
    <t>ř.48 až 53</t>
  </si>
  <si>
    <t xml:space="preserve">             5.Smluvní pokuty, úroky z prodlení, ostatní pokuty a penále</t>
  </si>
  <si>
    <t xml:space="preserve">             6.Platby za odepsané pohledávky</t>
  </si>
  <si>
    <t xml:space="preserve">             7.Výnosové úroky</t>
  </si>
  <si>
    <t xml:space="preserve">             8.Kursové zisky</t>
  </si>
  <si>
    <t xml:space="preserve">             9.Zúčtování fondů</t>
  </si>
  <si>
    <t xml:space="preserve">             10.Jiné ostatní výnosy</t>
  </si>
  <si>
    <t xml:space="preserve">       V.Tržby z prodeje majetku</t>
  </si>
  <si>
    <t>ř.55 až 59</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</si>
  <si>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</si>
  <si>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</si>
  <si>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</si>
  <si>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</si>
  <si>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</si>
  <si>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hlavní + hospodářská činnost</t>
  </si>
  <si>
    <t xml:space="preserve"> Výsledek hospodaření před zdaněním celkem</t>
  </si>
  <si>
    <t>ř.61/sl.1+61/sl.2</t>
  </si>
  <si>
    <t xml:space="preserve"> Výsledek hospodaření po zdanění celkem</t>
  </si>
  <si>
    <t>ř.62/sl.1+62/sl.2</t>
  </si>
  <si>
    <r>
      <rPr>
        <sz val="8"/>
        <rFont val="Calibri"/>
        <family val="2"/>
        <charset val="238"/>
      </rPr>
      <t>(1)</t>
    </r>
    <r>
      <rPr>
        <sz val="10"/>
        <rFont val="Calibri"/>
        <family val="2"/>
        <charset val="238"/>
      </rPr>
      <t xml:space="preserve"> Zpracování "Výkazu zisku a ztraty" se řídí § 6 a §§ 26 až 28  Vyhlášky 504/2002 Sb.</t>
    </r>
  </si>
  <si>
    <r>
      <rPr>
        <sz val="8"/>
        <rFont val="Calibri"/>
        <family val="2"/>
        <charset val="238"/>
      </rPr>
      <t>(2)</t>
    </r>
    <r>
      <rPr>
        <sz val="10"/>
        <rFont val="Calibri"/>
        <family val="2"/>
        <charset val="238"/>
      </rPr>
      <t xml:space="preserve"> Vyhláškou je dáno pouze označení a členění textů; čísla příslušných účtů  a skupin jsou doplněna pro lepší orientaci ve výkazu.</t>
    </r>
  </si>
  <si>
    <t>Rozvojové programy - centralizované rozvojové projekty</t>
  </si>
  <si>
    <t>V případě potřeby vložit další řádky.</t>
  </si>
  <si>
    <r>
      <rPr>
        <sz val="8"/>
        <color indexed="8"/>
        <rFont val="Calibri"/>
        <family val="2"/>
        <charset val="238"/>
      </rPr>
      <t>(1)</t>
    </r>
    <r>
      <rPr>
        <sz val="10"/>
        <color indexed="8"/>
        <rFont val="Calibri"/>
        <family val="2"/>
        <charset val="238"/>
      </rPr>
      <t xml:space="preserve"> Součtové údaje řádků označených tmavě šedou barvou  se musí ve sloupcích a-f shodovat s údaji uvedenými v tabulce 5. Součtový údaj za MŠMT = Tab. 5, ř.9+ř.11;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</si>
  <si>
    <r>
      <t xml:space="preserve">Druh podpory/název programu </t>
    </r>
    <r>
      <rPr>
        <sz val="8"/>
        <color indexed="8"/>
        <rFont val="Calibri"/>
        <family val="2"/>
        <charset val="238"/>
      </rPr>
      <t>(1)</t>
    </r>
  </si>
  <si>
    <r>
      <t>z toho zdroje zahr. v</t>
    </r>
    <r>
      <rPr>
        <sz val="10"/>
        <color indexed="8"/>
        <rFont val="Calibri"/>
        <family val="2"/>
        <charset val="238"/>
      </rPr>
      <t xml:space="preserve"> %</t>
    </r>
    <r>
      <rPr>
        <sz val="8"/>
        <color indexed="8"/>
        <rFont val="Calibri"/>
        <family val="2"/>
        <charset val="238"/>
      </rPr>
      <t xml:space="preserve"> (4)</t>
    </r>
  </si>
  <si>
    <r>
      <t>z toho zajištěno spoluřešit.</t>
    </r>
    <r>
      <rPr>
        <sz val="8"/>
        <color indexed="8"/>
        <rFont val="Calibri"/>
        <family val="2"/>
        <charset val="238"/>
      </rPr>
      <t xml:space="preserve"> (5)</t>
    </r>
  </si>
  <si>
    <r>
      <t>z toho převody do FÚUP</t>
    </r>
    <r>
      <rPr>
        <sz val="8"/>
        <color indexed="8"/>
        <rFont val="Calibri"/>
        <family val="2"/>
        <charset val="238"/>
      </rPr>
      <t xml:space="preserve"> (6)</t>
    </r>
  </si>
  <si>
    <r>
      <t xml:space="preserve">použité </t>
    </r>
    <r>
      <rPr>
        <sz val="8"/>
        <color indexed="8"/>
        <rFont val="Calibri"/>
        <family val="2"/>
        <charset val="238"/>
      </rPr>
      <t>(3)</t>
    </r>
  </si>
  <si>
    <r>
      <t xml:space="preserve">     součtový řádek pro poskytovatele </t>
    </r>
    <r>
      <rPr>
        <sz val="8"/>
        <color indexed="8"/>
        <rFont val="Calibri"/>
        <family val="2"/>
        <charset val="238"/>
      </rPr>
      <t>(8)</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</si>
  <si>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</si>
  <si>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</si>
  <si>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</si>
  <si>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t xml:space="preserve">     OP VVV - Výzkum, vývoj a vzdělávání</t>
  </si>
  <si>
    <t>další dle operačního programu a PO</t>
  </si>
  <si>
    <t xml:space="preserve">     IP na dlouhodobý koncepční rozvoj výzk. org.</t>
  </si>
  <si>
    <r>
      <rPr>
        <sz val="8"/>
        <rFont val="Calibri"/>
        <family val="2"/>
        <charset val="238"/>
      </rPr>
      <t xml:space="preserve">(5) </t>
    </r>
    <r>
      <rPr>
        <sz val="10"/>
        <rFont val="Calibri"/>
        <family val="2"/>
        <charset val="238"/>
      </rPr>
      <t>VŠ vloží řádky dle potřeby. Může se jednat např. o úhradu nákladů spojených se zakončením studia, cizojazyčné potvrzení o studiu, duplikát výkazu o studiu, dodatečný zápis, atp. To se týká i případných příjmů podle § 60a novely zákona 111/1998 Sb.</t>
    </r>
  </si>
  <si>
    <r>
      <rPr>
        <sz val="8"/>
        <rFont val="Calibri"/>
        <family val="2"/>
        <charset val="238"/>
      </rPr>
      <t>(1)</t>
    </r>
    <r>
      <rPr>
        <sz val="10"/>
        <rFont val="Calibri"/>
        <family val="2"/>
        <charset val="238"/>
      </rPr>
      <t xml:space="preserve"> VVŠ uvede čerpání ve struktuře podle svých vnitřních předpisů</t>
    </r>
  </si>
  <si>
    <r>
      <rPr>
        <sz val="8"/>
        <rFont val="Calibri"/>
        <family val="2"/>
        <charset val="238"/>
      </rPr>
      <t>(1)</t>
    </r>
    <r>
      <rPr>
        <sz val="10"/>
        <rFont val="Calibri"/>
        <family val="2"/>
        <charset val="238"/>
      </rPr>
      <t xml:space="preserve"> Jedná se o poplatky definované v § 58, odst. 3 a 4 - zákona č. 111/1998 Sb.</t>
    </r>
  </si>
  <si>
    <t xml:space="preserve">   Stav k 1.1.</t>
  </si>
  <si>
    <r>
      <t xml:space="preserve">Menzy a ostatní stravovací zařízení na zákl. smluvního vztahu </t>
    </r>
    <r>
      <rPr>
        <sz val="8"/>
        <rFont val="Calibri"/>
        <family val="2"/>
        <charset val="238"/>
      </rPr>
      <t>(1)</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</si>
  <si>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</si>
  <si>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</si>
  <si>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color indexed="8"/>
        <rFont val="Calibri"/>
        <family val="2"/>
        <charset val="238"/>
      </rPr>
      <t>(1)</t>
    </r>
    <r>
      <rPr>
        <sz val="10"/>
        <color indexed="8"/>
        <rFont val="Calibri"/>
        <family val="2"/>
        <charset val="238"/>
      </rPr>
      <t xml:space="preserve"> Součtové údaje řádků označených tmavě šedou barvou  se musí shodovat s údaji uvedenými v tabulce 5. Součtový údaj za MŠMT </t>
    </r>
    <r>
      <rPr>
        <u/>
        <sz val="10"/>
        <color indexed="8"/>
        <rFont val="Calibri"/>
        <family val="2"/>
        <charset val="238"/>
      </rPr>
      <t>v částech označených VaV</t>
    </r>
    <r>
      <rPr>
        <sz val="10"/>
        <color indexed="8"/>
        <rFont val="Calibri"/>
        <family val="2"/>
        <charset val="238"/>
      </rPr>
      <t xml:space="preserve"> = Tab. 5, ř.6; za dotace ostatních kapitol státního rozpočtu = Tab. 5, ř.16; za územní rozpočty = Tab. 5, ř.23. Součtový údaj za MŠMT</t>
    </r>
    <r>
      <rPr>
        <u/>
        <sz val="10"/>
        <color indexed="8"/>
        <rFont val="Calibri"/>
        <family val="2"/>
        <charset val="238"/>
      </rPr>
      <t xml:space="preserve"> v částech neoznačených VaV</t>
    </r>
    <r>
      <rPr>
        <sz val="10"/>
        <color indexed="8"/>
        <rFont val="Calibri"/>
        <family val="2"/>
        <charset val="238"/>
      </rPr>
      <t xml:space="preserve"> = Tab. 5, ř.5; za dotace ostatních kapitol státního rozpočtu = Tab. 5, ř.15; za územní rozpočty = Tab. 5, ř.22.
Tabulka je tříděna podle poskytovatele, dále podle operačního programu, prioritní osy, oblasti podpory (nejpodrobnější údaj bude na úrovni oblasti podpory, není třeba vyplňovat tabulku na úroveň projektů). VVŠ uvede ty programy, ve kterých získává finanční prostředky (tzn. včetně IPN). Za každého poskytovatele VŠ vždy uvede součtový údaj. </t>
    </r>
  </si>
  <si>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</si>
  <si>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t xml:space="preserve">Nepovinná - podoba přehledu není předepsána </t>
  </si>
  <si>
    <t xml:space="preserve">Tabulka 4   Přehled o peněžních tocích (výkaz cash flow) </t>
  </si>
  <si>
    <t>specifikace VVŠ</t>
  </si>
  <si>
    <t>Součet hodnot sloupku "b", resp. "c"  za oblast stravování a sloupku "b", resp. "c" za oblast ubytování se rovná součtu hodnot z řádku 0038 sl. 1, resp. sl. 2 dílčího výkazu zisku a ztrát (Tab. 2) za součást školy KaM.</t>
  </si>
  <si>
    <t>Součet hodnot sloupků "h", resp. "k"  za oblast stravování a sloupků "h", resp. "k" za oblast ubytování se rovná součtu hodnot z řádku 0060 sl. 1, resp. sl. 2 dílčího výkazu zisku a ztrát (Tab. 2) za součást školy KaM.</t>
  </si>
  <si>
    <t>Součet počátečních stavů fondů k 1. 1. roku (pole a1) se rovná  údaji z řádku 0086 sl. 1 tab. 1 - Rozvaha.</t>
  </si>
  <si>
    <t>Součet koncových stavů fondů k 31. 12. roku (pole e1) se rovná  údaji z řádku 0086 sl. 2 tab. 1 - Rozvaha.</t>
  </si>
  <si>
    <r>
      <t xml:space="preserve">Tab. 8.a:    Pracovníci a mzdové prostředky </t>
    </r>
    <r>
      <rPr>
        <sz val="11"/>
        <rFont val="Calibri"/>
        <family val="2"/>
        <charset val="238"/>
      </rPr>
      <t>(v podrobném členění dle zdroje financování - mzdy vč. OON)</t>
    </r>
    <r>
      <rPr>
        <sz val="8"/>
        <rFont val="Calibri"/>
        <family val="2"/>
        <charset val="238"/>
      </rPr>
      <t xml:space="preserve"> (1)</t>
    </r>
  </si>
  <si>
    <r>
      <t xml:space="preserve">Tab. 8.b:    Pracovníci a mzdové prostředky </t>
    </r>
    <r>
      <rPr>
        <sz val="11"/>
        <rFont val="Calibri"/>
        <family val="2"/>
        <charset val="238"/>
      </rPr>
      <t>(v podrobném členění dle akademických kategorií -bez OON)</t>
    </r>
  </si>
  <si>
    <t xml:space="preserve">v gesci MŠMT </t>
  </si>
  <si>
    <r>
      <rPr>
        <sz val="8"/>
        <color indexed="8"/>
        <rFont val="Calibri"/>
        <family val="2"/>
        <charset val="238"/>
      </rPr>
      <t>(8)</t>
    </r>
    <r>
      <rPr>
        <sz val="10"/>
        <color indexed="8"/>
        <rFont val="Calibri"/>
        <family val="2"/>
        <charset val="238"/>
      </rPr>
      <t xml:space="preserve"> Hodnota mezd CELKEM ve sl. 2, ř. 11 tabulky 8.b. se rovná součtu hodnot mezd CELKEM ve sloupcích 1 a 3  řádku 6 tabulky 8.a.                                                 Hodnota mezd CELKEM ve sl. 5, ř. 11 tabulky 8.b. se rovná součtu hodnot mezd CELKEM ve sloupcích 5, 7, 9, 11, 13, 15 a 17  řádku 6 tabulky 8.a</t>
    </r>
  </si>
  <si>
    <r>
      <t>Vratka nevyčerpaných prostředků</t>
    </r>
    <r>
      <rPr>
        <sz val="6"/>
        <color indexed="8"/>
        <rFont val="Calibri"/>
        <family val="2"/>
        <charset val="238"/>
      </rPr>
      <t xml:space="preserve"> </t>
    </r>
    <r>
      <rPr>
        <sz val="8"/>
        <color indexed="8"/>
        <rFont val="Calibri"/>
        <family val="2"/>
        <charset val="238"/>
      </rPr>
      <t>(7)</t>
    </r>
  </si>
  <si>
    <t>h*</t>
  </si>
  <si>
    <t>j=f+i</t>
  </si>
  <si>
    <r>
      <t xml:space="preserve">Ostatní použité neveřejné zdroje </t>
    </r>
    <r>
      <rPr>
        <sz val="8"/>
        <color indexed="8"/>
        <rFont val="Calibri"/>
        <family val="2"/>
        <charset val="238"/>
      </rPr>
      <t>(9)</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</si>
  <si>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</si>
  <si>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</si>
  <si>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t>Tabulka 1   Rozvaha (bilance)</t>
  </si>
  <si>
    <t>Tabulka 2   Výkaz zisku a ztráty</t>
  </si>
  <si>
    <r>
      <t xml:space="preserve">z toho na zákl. fin. vypořádání </t>
    </r>
    <r>
      <rPr>
        <sz val="8"/>
        <color indexed="8"/>
        <rFont val="Calibri"/>
        <family val="2"/>
        <charset val="238"/>
      </rPr>
      <t>(8)</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</si>
  <si>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</si>
  <si>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(8)</t>
    </r>
    <r>
      <rPr>
        <sz val="10"/>
        <color indexed="8"/>
        <rFont val="Calibri"/>
        <family val="2"/>
        <charset val="238"/>
      </rPr>
      <t xml:space="preserve"> VVŠ uvede ty prostředky ze sloupce "h", které byly převedeny na depozitní účet při finančním vypořádání daného roku dle vyhlášky č. 367/2015 Sb., o zásadách a lhůtách finančního vypořádání vztahů se státním rozpočtem, státními finančními aktivy a Národním fondem (vyhláška o finančním vypořádání)</t>
    </r>
  </si>
  <si>
    <t>ř.1+8+12+18+20+ 28+34+36</t>
  </si>
  <si>
    <t xml:space="preserve">ř.41 </t>
  </si>
  <si>
    <t>ř.60 - 38+36</t>
  </si>
  <si>
    <t>ř.61 - 36</t>
  </si>
  <si>
    <t xml:space="preserve">penzijní připojištění </t>
  </si>
  <si>
    <t xml:space="preserve">očkování </t>
  </si>
  <si>
    <t xml:space="preserve">stravování </t>
  </si>
  <si>
    <t>6198,89347</t>
  </si>
  <si>
    <t xml:space="preserve">     VI. Přijaté příspěvky </t>
  </si>
  <si>
    <t xml:space="preserve">          16. Přijaté přípěvky </t>
  </si>
  <si>
    <t xml:space="preserve">          17. účelové příspěvky </t>
  </si>
  <si>
    <t xml:space="preserve">VII. Provozoní dotace celkem </t>
  </si>
  <si>
    <t xml:space="preserve">18. Provozní dotace </t>
  </si>
  <si>
    <t>ř. 61+62</t>
  </si>
  <si>
    <t>ř. 64</t>
  </si>
  <si>
    <t>691+692</t>
  </si>
  <si>
    <t>ř.40+42+46+47+54+60+64</t>
  </si>
  <si>
    <t xml:space="preserve">MSMT jiné odbory </t>
  </si>
  <si>
    <t xml:space="preserve">Dům zahraniční spolupráce </t>
  </si>
  <si>
    <t xml:space="preserve">MF ČR - FMN a jiné </t>
  </si>
  <si>
    <t>dotace města Brna</t>
  </si>
  <si>
    <t xml:space="preserve">JM kraj Programy spolufin. EU </t>
  </si>
  <si>
    <t>JM kraj SoMoPro</t>
  </si>
  <si>
    <t xml:space="preserve">TEMPUS </t>
  </si>
  <si>
    <t xml:space="preserve">Ostatní dotace ze zahraničí </t>
  </si>
  <si>
    <t xml:space="preserve">Ostatní příjmy ze zahraniční </t>
  </si>
  <si>
    <t>EROSTARS</t>
  </si>
  <si>
    <t xml:space="preserve">MOBILITY </t>
  </si>
  <si>
    <t>Specifický vysokoškolský výzkum</t>
  </si>
  <si>
    <t xml:space="preserve">Národní program udržitelnosti </t>
  </si>
  <si>
    <t xml:space="preserve">INTER-ACTION </t>
  </si>
  <si>
    <t xml:space="preserve">INTER COST </t>
  </si>
  <si>
    <t>COST CZ</t>
  </si>
  <si>
    <t>Velké infrastruktury</t>
  </si>
  <si>
    <t xml:space="preserve">GAČR </t>
  </si>
  <si>
    <t xml:space="preserve">Ministerstvo zdravotnictví </t>
  </si>
  <si>
    <t xml:space="preserve">Ministerstvo zemědělství </t>
  </si>
  <si>
    <t xml:space="preserve">TAČR </t>
  </si>
  <si>
    <t xml:space="preserve">Ministerstvo pro místní rozvoj </t>
  </si>
  <si>
    <t>EU VaV H2020</t>
  </si>
  <si>
    <t xml:space="preserve"> Učelová podpora </t>
  </si>
  <si>
    <t>Institucionální podpora (IP)</t>
  </si>
  <si>
    <t>EU VaV 7. RP</t>
  </si>
  <si>
    <t xml:space="preserve">Česko-norský výzk. program </t>
  </si>
  <si>
    <t xml:space="preserve">OP VVV mimo VaV </t>
  </si>
  <si>
    <t xml:space="preserve">OP VVV (VaV) </t>
  </si>
  <si>
    <r>
      <t>VaV z národních zdrojů</t>
    </r>
    <r>
      <rPr>
        <sz val="8"/>
        <rFont val="Calibri"/>
        <family val="2"/>
        <charset val="238"/>
      </rPr>
      <t xml:space="preserve"> (2)</t>
    </r>
  </si>
  <si>
    <r>
      <t xml:space="preserve">mzdy </t>
    </r>
    <r>
      <rPr>
        <sz val="8"/>
        <rFont val="Calibri"/>
        <family val="2"/>
        <charset val="238"/>
      </rPr>
      <t>(7)</t>
    </r>
  </si>
  <si>
    <r>
      <t xml:space="preserve">Počet pracovníků </t>
    </r>
    <r>
      <rPr>
        <sz val="8"/>
        <rFont val="Calibri"/>
        <family val="2"/>
        <charset val="238"/>
      </rPr>
      <t>(3)</t>
    </r>
  </si>
  <si>
    <r>
      <t xml:space="preserve">akademičtí pracovníci </t>
    </r>
    <r>
      <rPr>
        <sz val="8"/>
        <rFont val="Calibri"/>
        <family val="2"/>
        <charset val="238"/>
      </rPr>
      <t>(4)</t>
    </r>
  </si>
  <si>
    <t>VVV pracovníci</t>
  </si>
  <si>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</si>
  <si>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</si>
  <si>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zaokrouhlené na celé číslo.  Počet pracovníků ve sl.1 je odvozený od mzdových prostředků hrazených z kapitoly 333-MŠMT; ve sl. 4 je odvozený od mzdových prostředků hrazených z ostatních zdrojů rozpočtu VŠ.</t>
    </r>
  </si>
  <si>
    <r>
      <rPr>
        <sz val="8"/>
        <color indexed="8"/>
        <rFont val="Calibri"/>
        <family val="2"/>
        <charset val="238"/>
      </rPr>
      <t>(4)</t>
    </r>
    <r>
      <rPr>
        <sz val="10"/>
        <color indexed="8"/>
        <rFont val="Calibri"/>
        <family val="2"/>
        <charset val="238"/>
      </rPr>
      <t xml:space="preserve"> Jedná se o pracovníky vysoké školy, kteří jsou vnitřním předpisem vysoké školy zařazeni mezi akademické pracovníky. Zároveň platí, že se v rámci svého úvazku věnují pedagogické nebo vědecké činnosti; není možné mezi akademické pracovníky zařadit vědecké pracovníky, kteří na vysoké škole pouze vědecky pracují a vůbec nevyučují. Vědečtí, výzkumní a vývojoví pracovníci podílející se na pedagogické činnosti budou započteni do vyznačených kategorií akademických pracovníků.
Pokud vysoká škola v rámci svých vnitřních předpisů eviduje i jiné kategorie akademických pracovníků, doplní řádek "ostatní" a v komentáři blíže vysvětlí, o jaké pracovníky se jedná. Výčet v jednotlivých kategoriích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tabulka 7.1.</t>
    </r>
  </si>
  <si>
    <r>
      <t xml:space="preserve">Celkem vyplaceno </t>
    </r>
    <r>
      <rPr>
        <sz val="8"/>
        <rFont val="Calibri"/>
        <family val="2"/>
        <charset val="238"/>
      </rPr>
      <t>(2)</t>
    </r>
  </si>
  <si>
    <r>
      <t xml:space="preserve">Ostatní </t>
    </r>
    <r>
      <rPr>
        <sz val="8"/>
        <rFont val="Calibri"/>
        <family val="2"/>
        <charset val="238"/>
      </rPr>
      <t>(1)</t>
    </r>
  </si>
  <si>
    <t>(1) Erasmus Mundus, Visegrad Fund</t>
  </si>
  <si>
    <r>
      <rPr>
        <sz val="8"/>
        <rFont val="Calibri"/>
        <family val="2"/>
        <charset val="238"/>
      </rPr>
      <t>(1)</t>
    </r>
    <r>
      <rPr>
        <sz val="10"/>
        <rFont val="Calibri"/>
        <family val="2"/>
        <charset val="238"/>
      </rPr>
      <t xml:space="preserve"> VVŠ uvede, jaké další zdroje použila k financování stipendií.</t>
    </r>
  </si>
  <si>
    <r>
      <rPr>
        <sz val="8"/>
        <rFont val="Calibri"/>
        <family val="2"/>
        <charset val="238"/>
      </rPr>
      <t>(2)</t>
    </r>
    <r>
      <rPr>
        <sz val="10"/>
        <rFont val="Calibri"/>
        <family val="2"/>
        <charset val="238"/>
      </rPr>
      <t xml:space="preserve"> VVŠ uvede celkovou částku, kterou vyplatila na stipendiích - odděleně pro studenty a pro ostatní účastníky vzdělávání.</t>
    </r>
  </si>
  <si>
    <r>
      <t xml:space="preserve">(1) </t>
    </r>
    <r>
      <rPr>
        <sz val="8"/>
        <color indexed="10"/>
        <rFont val="Calibri"/>
        <family val="2"/>
        <charset val="238"/>
      </rPr>
      <t>vládní stipendisté</t>
    </r>
  </si>
  <si>
    <r>
      <t xml:space="preserve">jiná stipendia </t>
    </r>
    <r>
      <rPr>
        <sz val="10"/>
        <color indexed="10"/>
        <rFont val="Calibri"/>
        <family val="2"/>
        <charset val="238"/>
      </rPr>
      <t>na podporu aktivit</t>
    </r>
  </si>
  <si>
    <t>Přf v Bc. a Mgr. studiu vyplatila celkově za rok 2017 5 521 411,-</t>
  </si>
  <si>
    <t>(1) vládní stipendisté, Erasmus Mundus, Visegrad Fund</t>
  </si>
  <si>
    <t>Tabulka 9  Stipendia - DSP</t>
  </si>
  <si>
    <t xml:space="preserve">Tabulka 9  Stipendia - Bc. a NMgr.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</si>
</sst>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
    <numFmt numFmtId="165" formatCode="#,##0_ ;[Red]\-#,##0\ "/>
  </numFmts>
  <fonts count="59" x14ac:knownFonts="1">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b/>
      <sz val="8"/>
      <name val="Calibri"/>
      <family val="2"/>
      <charset val="238"/>
    </font>
    <font>
      <u/>
      <sz val="10"/>
      <name val="Calibri"/>
      <family val="2"/>
      <charset val="238"/>
    </font>
    <font>
      <sz val="12"/>
      <name val="Calibri"/>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u/>
      <sz val="10"/>
      <color indexed="8"/>
      <name val="Calibri"/>
      <family val="2"/>
      <charset val="238"/>
    </font>
    <font>
      <sz val="10"/>
      <color indexed="48"/>
      <name val="Calibri"/>
      <family val="2"/>
      <charset val="238"/>
    </font>
    <font>
      <sz val="6"/>
      <color indexed="8"/>
      <name val="Calibri"/>
      <family val="2"/>
      <charset val="238"/>
    </font>
    <font>
      <sz val="8"/>
      <color indexed="10"/>
      <name val="Calibri"/>
      <family val="2"/>
      <charset val="238"/>
    </font>
    <font>
      <b/>
      <sz val="11"/>
      <color theme="1"/>
      <name val="Calibri"/>
      <family val="2"/>
      <charset val="238"/>
      <scheme val="minor"/>
    </font>
    <font>
      <sz val="11"/>
      <color rgb="FFFF0000"/>
      <name val="Calibri"/>
      <family val="2"/>
      <charset val="238"/>
      <scheme val="minor"/>
    </font>
    <font>
      <b/>
      <sz val="12"/>
      <name val="Calibri"/>
      <scheme val="minor"/>
    </font>
    <font>
      <sz val="10"/>
      <name val="Calibri"/>
      <family val="2"/>
      <charset val="238"/>
      <scheme val="minor"/>
    </font>
    <font>
      <b/>
      <sz val="10"/>
      <name val="Calibri"/>
      <family val="2"/>
      <charset val="238"/>
      <scheme val="minor"/>
    </font>
    <font>
      <i/>
      <sz val="10"/>
      <name val="Calibri"/>
      <family val="2"/>
      <charset val="238"/>
      <scheme val="minor"/>
    </font>
    <font>
      <sz val="10"/>
      <color indexed="10"/>
      <name val="Calibri"/>
      <family val="2"/>
      <charset val="238"/>
      <scheme val="minor"/>
    </font>
    <font>
      <sz val="10"/>
      <color indexed="12"/>
      <name val="Calibri"/>
      <family val="2"/>
      <charset val="238"/>
      <scheme val="minor"/>
    </font>
    <font>
      <sz val="12"/>
      <name val="Calibri"/>
      <scheme val="minor"/>
    </font>
    <font>
      <sz val="10"/>
      <color indexed="8"/>
      <name val="Calibri"/>
      <family val="2"/>
      <charset val="238"/>
      <scheme val="minor"/>
    </font>
    <font>
      <sz val="12"/>
      <color indexed="8"/>
      <name val="Calibri"/>
      <family val="2"/>
      <charset val="238"/>
      <scheme val="minor"/>
    </font>
    <font>
      <sz val="10"/>
      <color rgb="FFFF0000"/>
      <name val="Calibri"/>
      <family val="2"/>
      <charset val="238"/>
      <scheme val="minor"/>
    </font>
    <font>
      <sz val="10"/>
      <color rgb="FF0070C0"/>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scheme val="minor"/>
    </font>
    <font>
      <b/>
      <sz val="10"/>
      <color theme="1"/>
      <name val="Calibri"/>
      <family val="2"/>
      <charset val="238"/>
      <scheme val="minor"/>
    </font>
    <font>
      <sz val="9"/>
      <name val="Calibri"/>
      <family val="2"/>
      <charset val="238"/>
      <scheme val="minor"/>
    </font>
    <font>
      <sz val="8"/>
      <name val="Calibri"/>
      <family val="2"/>
      <charset val="238"/>
      <scheme val="minor"/>
    </font>
    <font>
      <sz val="12"/>
      <color theme="1"/>
      <name val="Calibri"/>
      <family val="2"/>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i/>
      <sz val="10"/>
      <name val="Calibri"/>
      <family val="2"/>
      <charset val="238"/>
      <scheme val="minor"/>
    </font>
    <font>
      <sz val="10"/>
      <color rgb="FF0070C0"/>
      <name val="Calibri"/>
      <family val="2"/>
      <charset val="238"/>
    </font>
    <font>
      <sz val="10"/>
      <color rgb="FF3366FF"/>
      <name val="Calibri"/>
      <family val="2"/>
      <charset val="238"/>
    </font>
    <font>
      <b/>
      <sz val="10"/>
      <color indexed="8"/>
      <name val="Calibri"/>
      <family val="2"/>
      <charset val="238"/>
      <scheme val="minor"/>
    </font>
    <font>
      <vertAlign val="superscript"/>
      <sz val="10"/>
      <color theme="1"/>
      <name val="Calibri"/>
      <family val="2"/>
      <charset val="238"/>
    </font>
    <font>
      <sz val="10"/>
      <color rgb="FFFF0000"/>
      <name val="Calibri"/>
      <family val="2"/>
      <charset val="238"/>
    </font>
    <font>
      <b/>
      <sz val="12"/>
      <name val="Calibri"/>
      <family val="2"/>
      <charset val="238"/>
      <scheme val="minor"/>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BDBDB"/>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rgb="FFE8E8E8"/>
        <bgColor indexed="64"/>
      </patternFill>
    </fill>
  </fills>
  <borders count="158">
    <border>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55"/>
      </left>
      <right style="thin">
        <color indexed="55"/>
      </right>
      <top style="thin">
        <color indexed="55"/>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55"/>
      </right>
      <top style="thin">
        <color indexed="55"/>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55"/>
      </top>
      <bottom style="thin">
        <color indexed="55"/>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55"/>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diagonal/>
    </border>
    <border>
      <left/>
      <right style="hair">
        <color indexed="64"/>
      </right>
      <top/>
      <bottom style="medium">
        <color indexed="64"/>
      </bottom>
      <diagonal/>
    </border>
    <border>
      <left style="medium">
        <color indexed="64"/>
      </left>
      <right/>
      <top/>
      <bottom style="thin">
        <color indexed="55"/>
      </bottom>
      <diagonal/>
    </border>
    <border>
      <left style="medium">
        <color indexed="64"/>
      </left>
      <right/>
      <top style="medium">
        <color indexed="64"/>
      </top>
      <bottom style="thin">
        <color indexed="55"/>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55"/>
      </bottom>
      <diagonal/>
    </border>
    <border>
      <left style="thin">
        <color indexed="55"/>
      </left>
      <right/>
      <top style="thin">
        <color indexed="55"/>
      </top>
      <bottom/>
      <diagonal/>
    </border>
    <border>
      <left/>
      <right/>
      <top/>
      <bottom style="thin">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5">
    <xf numFmtId="0" fontId="0" fillId="0" borderId="0"/>
    <xf numFmtId="0" fontId="4" fillId="0" borderId="0"/>
    <xf numFmtId="0" fontId="2" fillId="0" borderId="0"/>
    <xf numFmtId="0" fontId="3" fillId="0" borderId="0"/>
    <xf numFmtId="0" fontId="2" fillId="0" borderId="0"/>
  </cellStyleXfs>
  <cellXfs count="1256">
    <xf numFmtId="0" fontId="0" fillId="0" borderId="0" xfId="0"/>
    <xf numFmtId="0" fontId="4" fillId="0" borderId="0" xfId="1"/>
    <xf numFmtId="0" fontId="4" fillId="0" borderId="0" xfId="1" applyAlignment="1" applyProtection="1">
      <alignment vertical="center"/>
      <protection locked="0"/>
    </xf>
    <xf numFmtId="0" fontId="4" fillId="0" borderId="0" xfId="1" applyAlignment="1">
      <alignment vertical="center"/>
    </xf>
    <xf numFmtId="0" fontId="4" fillId="0" borderId="0" xfId="1" applyProtection="1">
      <protection locked="0"/>
    </xf>
    <xf numFmtId="0" fontId="5" fillId="0" borderId="0" xfId="1" applyFont="1" applyAlignment="1" applyProtection="1">
      <alignment vertical="center"/>
      <protection locked="0"/>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Border="1" applyAlignment="1" applyProtection="1">
      <alignment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lignment vertical="center"/>
    </xf>
    <xf numFmtId="0" fontId="31" fillId="0" borderId="0" xfId="1" applyFont="1" applyAlignment="1" applyProtection="1">
      <alignment vertical="center"/>
      <protection locked="0"/>
    </xf>
    <xf numFmtId="0" fontId="32" fillId="0" borderId="0" xfId="1" applyFont="1" applyAlignment="1" applyProtection="1">
      <alignment vertical="center"/>
      <protection locked="0"/>
    </xf>
    <xf numFmtId="0" fontId="32" fillId="0" borderId="0" xfId="1" applyFont="1" applyAlignment="1" applyProtection="1">
      <alignment horizontal="right" vertical="center"/>
      <protection locked="0"/>
    </xf>
    <xf numFmtId="0" fontId="32" fillId="0" borderId="1" xfId="1" applyFont="1" applyBorder="1" applyAlignment="1" applyProtection="1">
      <alignment horizontal="center" vertical="center" wrapText="1"/>
      <protection locked="0"/>
    </xf>
    <xf numFmtId="49" fontId="32" fillId="0" borderId="0" xfId="1" applyNumberFormat="1" applyFont="1" applyAlignment="1" applyProtection="1">
      <alignment vertical="center"/>
      <protection locked="0"/>
    </xf>
    <xf numFmtId="0" fontId="32" fillId="0" borderId="0" xfId="1" applyFont="1" applyAlignment="1">
      <alignment vertical="center"/>
    </xf>
    <xf numFmtId="0" fontId="6" fillId="0" borderId="0" xfId="1" applyFont="1" applyAlignment="1" applyProtection="1">
      <alignment vertical="center"/>
      <protection locked="0"/>
    </xf>
    <xf numFmtId="0" fontId="6" fillId="0" borderId="0" xfId="1" applyFont="1" applyAlignment="1">
      <alignment vertical="center"/>
    </xf>
    <xf numFmtId="0" fontId="6" fillId="0" borderId="0" xfId="1" applyFont="1" applyAlignment="1">
      <alignment horizontal="center" vertical="center"/>
    </xf>
    <xf numFmtId="49" fontId="6" fillId="0" borderId="0" xfId="1" applyNumberFormat="1" applyFont="1" applyAlignment="1" applyProtection="1">
      <alignment vertical="center"/>
      <protection locked="0"/>
    </xf>
    <xf numFmtId="49" fontId="6" fillId="0" borderId="0" xfId="1" applyNumberFormat="1" applyFont="1" applyAlignment="1">
      <alignment vertical="center"/>
    </xf>
    <xf numFmtId="0" fontId="7" fillId="0" borderId="0" xfId="1" applyFont="1" applyAlignment="1" applyProtection="1">
      <alignment vertical="center"/>
      <protection locked="0"/>
    </xf>
    <xf numFmtId="0" fontId="6" fillId="0" borderId="0" xfId="1" applyFont="1" applyAlignment="1" applyProtection="1">
      <alignment horizontal="right" vertical="center"/>
      <protection locked="0"/>
    </xf>
    <xf numFmtId="0" fontId="9" fillId="0" borderId="0" xfId="1" applyFont="1" applyAlignment="1" applyProtection="1">
      <alignment vertical="center"/>
      <protection locked="0"/>
    </xf>
    <xf numFmtId="0" fontId="33" fillId="0" borderId="0" xfId="1" applyFont="1" applyAlignment="1" applyProtection="1">
      <alignment vertical="center"/>
      <protection locked="0"/>
    </xf>
    <xf numFmtId="0" fontId="34" fillId="0" borderId="0" xfId="1" applyFont="1" applyAlignment="1" applyProtection="1">
      <alignment vertical="center"/>
      <protection locked="0"/>
    </xf>
    <xf numFmtId="0" fontId="34" fillId="0" borderId="0" xfId="1" applyFont="1" applyAlignment="1">
      <alignment vertical="center"/>
    </xf>
    <xf numFmtId="0" fontId="32" fillId="0" borderId="0" xfId="1" applyFont="1" applyAlignment="1" applyProtection="1">
      <alignment horizontal="center" vertical="center"/>
      <protection locked="0"/>
    </xf>
    <xf numFmtId="0" fontId="32" fillId="0" borderId="0" xfId="1" applyFont="1" applyAlignment="1">
      <alignment horizontal="center" vertical="center"/>
    </xf>
    <xf numFmtId="0" fontId="32" fillId="0" borderId="0" xfId="1" applyFont="1" applyBorder="1" applyAlignment="1" applyProtection="1">
      <alignment vertical="center" wrapText="1"/>
      <protection locked="0"/>
    </xf>
    <xf numFmtId="0" fontId="32" fillId="0" borderId="0" xfId="1" applyFont="1" applyBorder="1" applyAlignment="1">
      <alignment vertical="center" wrapText="1"/>
    </xf>
    <xf numFmtId="0" fontId="32" fillId="0" borderId="0" xfId="1" applyFont="1" applyBorder="1" applyAlignment="1" applyProtection="1">
      <alignment vertical="center"/>
      <protection locked="0"/>
    </xf>
    <xf numFmtId="0" fontId="32" fillId="0" borderId="0" xfId="1" applyFont="1"/>
    <xf numFmtId="0" fontId="33" fillId="0" borderId="0" xfId="1" applyFont="1"/>
    <xf numFmtId="0" fontId="32" fillId="0" borderId="0" xfId="1" applyFont="1" applyProtection="1">
      <protection locked="0"/>
    </xf>
    <xf numFmtId="0" fontId="33" fillId="0" borderId="2" xfId="1" applyFont="1" applyBorder="1" applyAlignment="1" applyProtection="1">
      <alignment horizontal="center" vertical="center" wrapText="1"/>
      <protection locked="0"/>
    </xf>
    <xf numFmtId="0" fontId="33" fillId="0" borderId="3" xfId="1" applyFont="1" applyBorder="1" applyAlignment="1" applyProtection="1">
      <alignment horizontal="center" vertical="center" wrapText="1"/>
      <protection locked="0"/>
    </xf>
    <xf numFmtId="0" fontId="33" fillId="0" borderId="4" xfId="1" applyFont="1" applyBorder="1" applyAlignment="1" applyProtection="1">
      <alignment horizontal="center" vertical="center" wrapText="1"/>
      <protection locked="0"/>
    </xf>
    <xf numFmtId="0" fontId="33" fillId="0" borderId="5" xfId="1" applyFont="1" applyBorder="1" applyAlignment="1" applyProtection="1">
      <alignment horizontal="center" vertical="center" wrapText="1"/>
      <protection locked="0"/>
    </xf>
    <xf numFmtId="0" fontId="32" fillId="0" borderId="6" xfId="1" applyFont="1" applyBorder="1" applyAlignment="1" applyProtection="1">
      <alignment vertical="center" wrapText="1"/>
      <protection locked="0"/>
    </xf>
    <xf numFmtId="0" fontId="32" fillId="0" borderId="7" xfId="1" applyFont="1" applyBorder="1" applyAlignment="1" applyProtection="1">
      <alignment horizontal="left" vertical="center" wrapText="1"/>
      <protection locked="0"/>
    </xf>
    <xf numFmtId="0" fontId="35" fillId="0" borderId="0" xfId="1" applyFont="1" applyAlignment="1" applyProtection="1">
      <alignment vertical="center"/>
      <protection locked="0"/>
    </xf>
    <xf numFmtId="0" fontId="36" fillId="0" borderId="0" xfId="1" applyFont="1" applyAlignment="1" applyProtection="1">
      <alignment vertical="center"/>
      <protection locked="0"/>
    </xf>
    <xf numFmtId="0" fontId="33" fillId="0" borderId="0" xfId="1" applyFont="1" applyAlignment="1" applyProtection="1">
      <alignment horizontal="justify" vertical="center"/>
      <protection locked="0"/>
    </xf>
    <xf numFmtId="0" fontId="32" fillId="0" borderId="8" xfId="1" applyFont="1" applyFill="1" applyBorder="1" applyAlignment="1" applyProtection="1">
      <alignment horizontal="center" vertical="center" wrapText="1"/>
      <protection locked="0"/>
    </xf>
    <xf numFmtId="0" fontId="33" fillId="0" borderId="0" xfId="1" applyFont="1" applyAlignment="1">
      <alignment vertical="center"/>
    </xf>
    <xf numFmtId="0" fontId="32" fillId="0" borderId="0" xfId="1" applyFont="1" applyFill="1" applyAlignment="1" applyProtection="1">
      <alignment vertical="center"/>
      <protection locked="0"/>
    </xf>
    <xf numFmtId="0" fontId="31" fillId="0" borderId="0" xfId="1" applyFont="1" applyFill="1" applyAlignment="1" applyProtection="1">
      <alignment vertical="center"/>
      <protection locked="0"/>
    </xf>
    <xf numFmtId="0" fontId="37" fillId="0" borderId="0" xfId="1" applyFont="1" applyAlignment="1" applyProtection="1">
      <alignment horizontal="right" vertical="center"/>
      <protection locked="0"/>
    </xf>
    <xf numFmtId="0" fontId="32" fillId="0" borderId="0" xfId="1" applyFont="1" applyBorder="1" applyProtection="1">
      <protection locked="0"/>
    </xf>
    <xf numFmtId="0" fontId="32" fillId="0" borderId="0" xfId="1" applyFont="1" applyBorder="1" applyAlignment="1" applyProtection="1">
      <alignment horizontal="justify" vertical="center" wrapText="1"/>
      <protection locked="0"/>
    </xf>
    <xf numFmtId="0" fontId="31" fillId="0" borderId="0" xfId="1" applyFont="1" applyProtection="1">
      <protection locked="0"/>
    </xf>
    <xf numFmtId="0" fontId="32" fillId="0" borderId="9" xfId="1" applyFont="1" applyBorder="1" applyAlignment="1" applyProtection="1">
      <alignment horizontal="center" vertical="center" wrapText="1"/>
      <protection locked="0"/>
    </xf>
    <xf numFmtId="0" fontId="32" fillId="0" borderId="0" xfId="1" applyFont="1" applyFill="1" applyAlignment="1" applyProtection="1">
      <alignment horizontal="left" vertical="center"/>
      <protection locked="0"/>
    </xf>
    <xf numFmtId="0" fontId="32" fillId="0" borderId="7" xfId="1" applyFont="1" applyBorder="1" applyAlignment="1" applyProtection="1">
      <alignment horizontal="center" vertical="center" wrapText="1"/>
      <protection locked="0"/>
    </xf>
    <xf numFmtId="0" fontId="32" fillId="0" borderId="0" xfId="1" applyFont="1" applyBorder="1" applyAlignment="1" applyProtection="1">
      <alignment horizontal="left" vertical="center" wrapText="1"/>
      <protection locked="0"/>
    </xf>
    <xf numFmtId="0" fontId="31" fillId="0" borderId="0" xfId="1" applyFont="1" applyBorder="1" applyAlignment="1" applyProtection="1">
      <alignment horizontal="justify" vertical="center"/>
      <protection locked="0"/>
    </xf>
    <xf numFmtId="0" fontId="32" fillId="0" borderId="0" xfId="1" applyFont="1" applyBorder="1" applyAlignment="1" applyProtection="1">
      <alignment horizontal="left" vertical="center"/>
      <protection locked="0"/>
    </xf>
    <xf numFmtId="0" fontId="32" fillId="0" borderId="0" xfId="1" applyFont="1" applyBorder="1" applyAlignment="1">
      <alignment vertical="center"/>
    </xf>
    <xf numFmtId="0" fontId="32" fillId="0" borderId="0" xfId="1" applyFont="1" applyBorder="1" applyAlignment="1">
      <alignment horizontal="left" vertical="center"/>
    </xf>
    <xf numFmtId="0" fontId="32" fillId="0" borderId="0" xfId="1" applyFont="1" applyAlignment="1">
      <alignment horizontal="left" vertical="center"/>
    </xf>
    <xf numFmtId="4" fontId="32" fillId="0" borderId="0" xfId="1" applyNumberFormat="1" applyFont="1" applyAlignment="1" applyProtection="1">
      <alignment vertical="center"/>
      <protection locked="0"/>
    </xf>
    <xf numFmtId="4" fontId="32" fillId="0" borderId="0" xfId="1" applyNumberFormat="1" applyFont="1" applyAlignment="1">
      <alignment vertical="center"/>
    </xf>
    <xf numFmtId="4" fontId="32" fillId="0" borderId="0" xfId="1" applyNumberFormat="1" applyFont="1" applyAlignment="1" applyProtection="1">
      <alignment horizontal="right" vertical="center"/>
      <protection locked="0"/>
    </xf>
    <xf numFmtId="0" fontId="31" fillId="0" borderId="0" xfId="1" applyFont="1" applyAlignment="1" applyProtection="1">
      <protection locked="0"/>
    </xf>
    <xf numFmtId="4" fontId="32" fillId="0" borderId="0" xfId="1" applyNumberFormat="1" applyFont="1" applyProtection="1">
      <protection locked="0"/>
    </xf>
    <xf numFmtId="4" fontId="32" fillId="0" borderId="0" xfId="1" applyNumberFormat="1" applyFont="1" applyAlignment="1" applyProtection="1">
      <alignment horizontal="right"/>
      <protection locked="0"/>
    </xf>
    <xf numFmtId="4" fontId="32" fillId="0" borderId="10" xfId="1" applyNumberFormat="1" applyFont="1" applyBorder="1" applyAlignment="1" applyProtection="1">
      <alignment vertical="center"/>
      <protection locked="0"/>
    </xf>
    <xf numFmtId="4" fontId="32" fillId="0" borderId="0" xfId="1" applyNumberFormat="1" applyFont="1"/>
    <xf numFmtId="4" fontId="38" fillId="0" borderId="0" xfId="1" applyNumberFormat="1" applyFont="1" applyBorder="1" applyAlignment="1" applyProtection="1">
      <alignment horizontal="right" vertical="top" wrapText="1"/>
      <protection locked="0"/>
    </xf>
    <xf numFmtId="0" fontId="38" fillId="0" borderId="0" xfId="1" applyFont="1" applyAlignment="1">
      <alignment horizontal="right" vertical="top" wrapText="1"/>
    </xf>
    <xf numFmtId="0" fontId="38" fillId="0" borderId="0" xfId="1" applyFont="1" applyBorder="1" applyAlignment="1">
      <alignment horizontal="right" vertical="top" wrapText="1"/>
    </xf>
    <xf numFmtId="0" fontId="38" fillId="0" borderId="0" xfId="1" applyFont="1" applyBorder="1" applyAlignment="1">
      <alignment vertical="top" wrapText="1"/>
    </xf>
    <xf numFmtId="0" fontId="39" fillId="0" borderId="11" xfId="1" applyFont="1" applyBorder="1" applyAlignment="1" applyProtection="1">
      <alignment horizontal="left" vertical="center" wrapText="1"/>
      <protection locked="0"/>
    </xf>
    <xf numFmtId="0" fontId="38" fillId="0" borderId="0" xfId="1" applyFont="1" applyAlignment="1">
      <alignment vertical="top" wrapText="1"/>
    </xf>
    <xf numFmtId="0" fontId="32" fillId="0" borderId="0" xfId="1" applyFont="1" applyFill="1" applyBorder="1" applyProtection="1">
      <protection locked="0"/>
    </xf>
    <xf numFmtId="4" fontId="32" fillId="0" borderId="0" xfId="1" applyNumberFormat="1" applyFont="1" applyFill="1" applyBorder="1" applyProtection="1">
      <protection locked="0"/>
    </xf>
    <xf numFmtId="0" fontId="32" fillId="0" borderId="0" xfId="1" applyFont="1" applyFill="1" applyBorder="1"/>
    <xf numFmtId="0" fontId="36" fillId="0" borderId="0" xfId="1" applyFont="1" applyFill="1" applyBorder="1" applyAlignment="1">
      <alignment vertical="top" wrapText="1"/>
    </xf>
    <xf numFmtId="0" fontId="36" fillId="0" borderId="0" xfId="1" applyFont="1" applyFill="1" applyBorder="1" applyAlignment="1">
      <alignment horizontal="center" vertical="top" wrapText="1"/>
    </xf>
    <xf numFmtId="0" fontId="36" fillId="0" borderId="0" xfId="1" applyFont="1" applyFill="1" applyBorder="1" applyAlignment="1">
      <alignment horizontal="justify" vertical="top" wrapText="1"/>
    </xf>
    <xf numFmtId="4" fontId="32" fillId="0" borderId="0" xfId="1" applyNumberFormat="1" applyFont="1" applyFill="1" applyBorder="1"/>
    <xf numFmtId="4" fontId="38" fillId="0" borderId="0" xfId="1" applyNumberFormat="1" applyFont="1" applyBorder="1" applyAlignment="1" applyProtection="1">
      <alignment horizontal="right" vertical="center" wrapText="1"/>
      <protection locked="0"/>
    </xf>
    <xf numFmtId="0" fontId="32" fillId="0" borderId="3" xfId="1" applyFont="1" applyBorder="1" applyAlignment="1" applyProtection="1">
      <alignment horizontal="center" vertical="center"/>
      <protection locked="0"/>
    </xf>
    <xf numFmtId="0" fontId="32" fillId="0" borderId="12" xfId="1" applyFont="1" applyBorder="1" applyAlignment="1" applyProtection="1">
      <alignment horizontal="center" vertical="center"/>
      <protection locked="0"/>
    </xf>
    <xf numFmtId="0" fontId="32" fillId="0" borderId="13" xfId="1" applyFont="1" applyBorder="1" applyAlignment="1" applyProtection="1">
      <alignment horizontal="center" vertical="center"/>
      <protection locked="0"/>
    </xf>
    <xf numFmtId="4" fontId="32" fillId="0" borderId="4" xfId="1" applyNumberFormat="1" applyFont="1" applyBorder="1" applyAlignment="1" applyProtection="1">
      <alignment horizontal="center" vertical="center"/>
      <protection locked="0"/>
    </xf>
    <xf numFmtId="4" fontId="32" fillId="0" borderId="5" xfId="1" applyNumberFormat="1" applyFont="1" applyBorder="1" applyAlignment="1" applyProtection="1">
      <alignment horizontal="center" vertical="center"/>
      <protection locked="0"/>
    </xf>
    <xf numFmtId="0" fontId="38" fillId="0" borderId="0" xfId="1" applyFont="1" applyBorder="1" applyAlignment="1" applyProtection="1">
      <alignment vertical="center" wrapText="1"/>
      <protection locked="0"/>
    </xf>
    <xf numFmtId="0" fontId="38" fillId="0" borderId="0" xfId="1" applyFont="1" applyBorder="1" applyAlignment="1" applyProtection="1">
      <alignment horizontal="right" vertical="center" wrapText="1"/>
      <protection locked="0"/>
    </xf>
    <xf numFmtId="0" fontId="32" fillId="0" borderId="0" xfId="1" applyFont="1" applyFill="1" applyBorder="1" applyAlignment="1" applyProtection="1">
      <alignment vertical="center"/>
      <protection locked="0"/>
    </xf>
    <xf numFmtId="0" fontId="40" fillId="0" borderId="0" xfId="1" applyFont="1" applyAlignment="1">
      <alignment vertical="center"/>
    </xf>
    <xf numFmtId="4" fontId="41" fillId="0" borderId="0" xfId="1" applyNumberFormat="1" applyFont="1" applyAlignment="1">
      <alignment vertical="center"/>
    </xf>
    <xf numFmtId="0" fontId="32" fillId="0" borderId="0" xfId="1" applyFont="1" applyProtection="1"/>
    <xf numFmtId="4" fontId="32" fillId="0" borderId="0" xfId="1" applyNumberFormat="1" applyFont="1" applyProtection="1"/>
    <xf numFmtId="0" fontId="31" fillId="0" borderId="0" xfId="1" applyFont="1" applyProtection="1"/>
    <xf numFmtId="4" fontId="38" fillId="0" borderId="0" xfId="1" applyNumberFormat="1" applyFont="1" applyBorder="1" applyAlignment="1" applyProtection="1">
      <alignment horizontal="right" vertical="top" wrapText="1"/>
    </xf>
    <xf numFmtId="0" fontId="38" fillId="0" borderId="0" xfId="1" applyFont="1" applyBorder="1" applyAlignment="1" applyProtection="1">
      <alignment vertical="top" wrapText="1"/>
    </xf>
    <xf numFmtId="0" fontId="38" fillId="0" borderId="0" xfId="1" applyFont="1" applyBorder="1" applyAlignment="1" applyProtection="1">
      <alignment horizontal="right" vertical="top" wrapText="1"/>
    </xf>
    <xf numFmtId="0" fontId="32" fillId="0" borderId="0" xfId="1" applyFont="1" applyFill="1" applyBorder="1" applyProtection="1"/>
    <xf numFmtId="0" fontId="36" fillId="0" borderId="0" xfId="1" applyFont="1" applyFill="1" applyBorder="1" applyAlignment="1" applyProtection="1">
      <alignment vertical="top" wrapText="1"/>
    </xf>
    <xf numFmtId="0" fontId="36" fillId="0" borderId="0" xfId="1" applyFont="1" applyFill="1" applyBorder="1" applyAlignment="1" applyProtection="1">
      <alignment horizontal="center" vertical="top" wrapText="1"/>
    </xf>
    <xf numFmtId="0" fontId="36" fillId="0" borderId="0" xfId="1" applyFont="1" applyFill="1" applyBorder="1" applyAlignment="1" applyProtection="1">
      <alignment horizontal="justify" vertical="top" wrapText="1"/>
    </xf>
    <xf numFmtId="4" fontId="32" fillId="0" borderId="0" xfId="1" applyNumberFormat="1" applyFont="1" applyFill="1" applyBorder="1" applyProtection="1"/>
    <xf numFmtId="0" fontId="40" fillId="0" borderId="0" xfId="1" applyFont="1" applyFill="1" applyBorder="1" applyProtection="1"/>
    <xf numFmtId="0" fontId="41" fillId="0" borderId="0" xfId="1" applyFont="1" applyFill="1" applyBorder="1" applyProtection="1"/>
    <xf numFmtId="0" fontId="31" fillId="0" borderId="0" xfId="1" applyFont="1"/>
    <xf numFmtId="4" fontId="38" fillId="0" borderId="0" xfId="1" applyNumberFormat="1" applyFont="1" applyBorder="1" applyAlignment="1">
      <alignment horizontal="right" vertical="top" wrapText="1"/>
    </xf>
    <xf numFmtId="0" fontId="0" fillId="0" borderId="0" xfId="0"/>
    <xf numFmtId="0" fontId="40" fillId="0" borderId="0" xfId="1" applyFont="1" applyAlignment="1" applyProtection="1">
      <alignment vertical="center"/>
      <protection locked="0"/>
    </xf>
    <xf numFmtId="0" fontId="32" fillId="0" borderId="14" xfId="1" applyFont="1" applyBorder="1" applyAlignment="1" applyProtection="1">
      <alignment horizontal="center" vertical="center" wrapText="1"/>
      <protection locked="0"/>
    </xf>
    <xf numFmtId="0" fontId="32" fillId="0" borderId="15" xfId="1" applyFont="1" applyFill="1" applyBorder="1" applyAlignment="1" applyProtection="1">
      <alignment vertical="center" wrapText="1"/>
      <protection locked="0"/>
    </xf>
    <xf numFmtId="0" fontId="42" fillId="0" borderId="0" xfId="1" applyFont="1" applyAlignment="1" applyProtection="1">
      <alignment horizontal="left" vertical="center"/>
      <protection locked="0"/>
    </xf>
    <xf numFmtId="0" fontId="32" fillId="0" borderId="16" xfId="1" applyFont="1" applyBorder="1" applyAlignment="1" applyProtection="1">
      <alignment horizontal="center" vertical="center" wrapText="1"/>
      <protection locked="0"/>
    </xf>
    <xf numFmtId="0" fontId="33" fillId="0" borderId="0" xfId="1" applyFont="1" applyBorder="1" applyAlignment="1" applyProtection="1">
      <alignment vertical="center"/>
      <protection locked="0"/>
    </xf>
    <xf numFmtId="0" fontId="32" fillId="0" borderId="17" xfId="1" applyFont="1" applyBorder="1" applyAlignment="1" applyProtection="1">
      <alignment horizontal="center" vertical="center" wrapText="1"/>
      <protection locked="0"/>
    </xf>
    <xf numFmtId="0" fontId="33" fillId="0" borderId="18" xfId="1" applyFont="1" applyBorder="1" applyAlignment="1" applyProtection="1">
      <alignment horizontal="center" vertical="center" wrapText="1"/>
      <protection locked="0"/>
    </xf>
    <xf numFmtId="0" fontId="32" fillId="0" borderId="14" xfId="1" applyFont="1" applyFill="1" applyBorder="1" applyAlignment="1" applyProtection="1">
      <alignment vertical="center"/>
      <protection locked="0"/>
    </xf>
    <xf numFmtId="0" fontId="32" fillId="0" borderId="19" xfId="1" applyFont="1" applyFill="1" applyBorder="1" applyAlignment="1" applyProtection="1">
      <alignment vertical="center" wrapText="1"/>
      <protection locked="0"/>
    </xf>
    <xf numFmtId="0" fontId="32" fillId="0" borderId="20" xfId="1" applyFont="1" applyFill="1" applyBorder="1" applyAlignment="1" applyProtection="1">
      <alignment vertical="center" wrapText="1"/>
      <protection locked="0"/>
    </xf>
    <xf numFmtId="0" fontId="32" fillId="0" borderId="21" xfId="1" applyFont="1" applyFill="1" applyBorder="1" applyAlignment="1" applyProtection="1">
      <alignment vertical="center" wrapText="1"/>
      <protection locked="0"/>
    </xf>
    <xf numFmtId="0" fontId="32" fillId="0" borderId="22" xfId="1" applyFont="1" applyFill="1" applyBorder="1" applyAlignment="1" applyProtection="1">
      <alignment horizontal="center" vertical="center" wrapText="1"/>
      <protection locked="0"/>
    </xf>
    <xf numFmtId="0" fontId="32" fillId="0" borderId="22" xfId="1" applyFont="1" applyBorder="1" applyAlignment="1">
      <alignment horizontal="center" vertical="center"/>
    </xf>
    <xf numFmtId="0" fontId="32" fillId="0" borderId="1" xfId="1" applyFont="1" applyFill="1" applyBorder="1" applyAlignment="1" applyProtection="1">
      <alignment horizontal="center" vertical="center" wrapText="1"/>
      <protection locked="0"/>
    </xf>
    <xf numFmtId="0" fontId="33" fillId="0" borderId="23" xfId="1" applyFont="1" applyBorder="1" applyAlignment="1" applyProtection="1">
      <alignment horizontal="center" vertical="center" wrapText="1"/>
      <protection locked="0"/>
    </xf>
    <xf numFmtId="0" fontId="32" fillId="0" borderId="24" xfId="1" applyFont="1" applyBorder="1" applyAlignment="1" applyProtection="1">
      <alignment horizontal="center" vertical="center" wrapText="1"/>
      <protection locked="0"/>
    </xf>
    <xf numFmtId="0" fontId="32" fillId="0" borderId="25" xfId="1" applyFont="1" applyFill="1" applyBorder="1" applyAlignment="1" applyProtection="1">
      <alignment horizontal="center" vertical="center" wrapText="1"/>
      <protection locked="0"/>
    </xf>
    <xf numFmtId="0" fontId="32" fillId="0" borderId="0" xfId="1" applyFont="1" applyFill="1" applyBorder="1" applyAlignment="1">
      <alignment vertical="center"/>
    </xf>
    <xf numFmtId="0" fontId="0" fillId="0" borderId="0" xfId="0" applyAlignment="1">
      <alignment vertical="center"/>
    </xf>
    <xf numFmtId="0" fontId="43" fillId="0" borderId="0" xfId="1" applyFont="1" applyAlignment="1" applyProtection="1">
      <alignment vertical="center"/>
      <protection locked="0"/>
    </xf>
    <xf numFmtId="0" fontId="29" fillId="0" borderId="0" xfId="0" applyFont="1" applyAlignment="1">
      <alignment vertical="center"/>
    </xf>
    <xf numFmtId="0" fontId="0" fillId="0" borderId="0" xfId="0"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1" applyFont="1" applyAlignment="1">
      <alignment horizontal="center" vertical="center"/>
    </xf>
    <xf numFmtId="0" fontId="45" fillId="0" borderId="0" xfId="0" applyFont="1" applyFill="1" applyAlignment="1">
      <alignment vertical="center"/>
    </xf>
    <xf numFmtId="0" fontId="32" fillId="0" borderId="0" xfId="1" applyFont="1" applyBorder="1" applyAlignment="1" applyProtection="1">
      <alignment horizontal="center" vertical="center"/>
      <protection locked="0"/>
    </xf>
    <xf numFmtId="4" fontId="32" fillId="0" borderId="0" xfId="1" applyNumberFormat="1" applyFont="1" applyAlignment="1" applyProtection="1">
      <alignment horizontal="center" vertical="center"/>
      <protection locked="0"/>
    </xf>
    <xf numFmtId="0" fontId="36" fillId="0" borderId="0" xfId="1" applyFont="1" applyFill="1" applyBorder="1" applyAlignment="1" applyProtection="1">
      <alignment horizontal="center" vertical="center" wrapText="1"/>
      <protection locked="0"/>
    </xf>
    <xf numFmtId="4" fontId="32" fillId="0" borderId="0" xfId="1" applyNumberFormat="1" applyFont="1" applyFill="1" applyBorder="1" applyAlignment="1">
      <alignment vertical="center"/>
    </xf>
    <xf numFmtId="0" fontId="32" fillId="0" borderId="26" xfId="1" applyFont="1" applyBorder="1" applyAlignment="1" applyProtection="1">
      <alignment horizontal="center" vertical="center"/>
      <protection locked="0"/>
    </xf>
    <xf numFmtId="0" fontId="6" fillId="0" borderId="0" xfId="2" applyFont="1" applyFill="1" applyBorder="1" applyAlignment="1">
      <alignment vertical="center"/>
    </xf>
    <xf numFmtId="0" fontId="6" fillId="0" borderId="0" xfId="2" applyFont="1" applyBorder="1" applyAlignment="1">
      <alignment vertical="center"/>
    </xf>
    <xf numFmtId="0" fontId="32" fillId="0" borderId="0" xfId="1" applyFont="1" applyAlignment="1">
      <alignment horizontal="right" vertical="center"/>
    </xf>
    <xf numFmtId="3" fontId="32" fillId="0" borderId="0" xfId="1" applyNumberFormat="1" applyFont="1" applyFill="1" applyBorder="1" applyAlignment="1" applyProtection="1">
      <alignment vertical="center"/>
      <protection hidden="1"/>
    </xf>
    <xf numFmtId="3" fontId="32" fillId="0" borderId="0" xfId="1" applyNumberFormat="1" applyFont="1" applyBorder="1" applyAlignment="1" applyProtection="1">
      <alignment vertical="center"/>
      <protection hidden="1"/>
    </xf>
    <xf numFmtId="0" fontId="41" fillId="0" borderId="0" xfId="1" applyFont="1" applyAlignment="1" applyProtection="1">
      <alignment vertical="center"/>
      <protection locked="0"/>
    </xf>
    <xf numFmtId="3" fontId="32" fillId="0" borderId="19" xfId="1" applyNumberFormat="1" applyFont="1" applyBorder="1" applyAlignment="1" applyProtection="1">
      <alignment horizontal="center" vertical="center"/>
      <protection locked="0"/>
    </xf>
    <xf numFmtId="3" fontId="32" fillId="0" borderId="27" xfId="1" applyNumberFormat="1" applyFont="1" applyBorder="1" applyAlignment="1" applyProtection="1">
      <alignment horizontal="center" vertical="center"/>
      <protection locked="0"/>
    </xf>
    <xf numFmtId="0" fontId="32" fillId="0" borderId="28" xfId="1" applyFont="1" applyBorder="1" applyAlignment="1" applyProtection="1">
      <alignment horizontal="center" vertical="center" wrapText="1"/>
      <protection locked="0"/>
    </xf>
    <xf numFmtId="0" fontId="32" fillId="0" borderId="29" xfId="1" applyFont="1" applyBorder="1" applyAlignment="1" applyProtection="1">
      <alignment horizontal="center" vertical="center" wrapText="1"/>
      <protection locked="0"/>
    </xf>
    <xf numFmtId="0" fontId="6" fillId="0" borderId="0" xfId="4" applyFont="1" applyFill="1" applyAlignment="1" applyProtection="1">
      <alignment vertical="center"/>
      <protection locked="0"/>
    </xf>
    <xf numFmtId="0" fontId="32" fillId="0" borderId="30" xfId="1" applyFont="1" applyFill="1" applyBorder="1" applyAlignment="1">
      <alignment horizontal="center" vertical="center"/>
    </xf>
    <xf numFmtId="0" fontId="32" fillId="0" borderId="31" xfId="1" applyFont="1" applyFill="1" applyBorder="1" applyAlignment="1">
      <alignment horizontal="center" vertical="center"/>
    </xf>
    <xf numFmtId="0" fontId="32" fillId="3" borderId="32" xfId="1" applyFont="1" applyFill="1" applyBorder="1" applyAlignment="1">
      <alignment vertical="center"/>
    </xf>
    <xf numFmtId="0" fontId="32" fillId="0" borderId="33" xfId="1" applyFont="1" applyBorder="1" applyAlignment="1">
      <alignment vertical="center"/>
    </xf>
    <xf numFmtId="0" fontId="32" fillId="2" borderId="33" xfId="1" applyFont="1" applyFill="1" applyBorder="1" applyAlignment="1">
      <alignment vertical="center"/>
    </xf>
    <xf numFmtId="0" fontId="32" fillId="0" borderId="34" xfId="1" applyFont="1" applyBorder="1" applyAlignment="1">
      <alignment vertical="center"/>
    </xf>
    <xf numFmtId="0" fontId="32" fillId="2" borderId="34" xfId="1" applyFont="1" applyFill="1" applyBorder="1" applyAlignment="1">
      <alignment vertical="center"/>
    </xf>
    <xf numFmtId="0" fontId="32" fillId="0" borderId="35" xfId="1" applyFont="1" applyBorder="1" applyAlignment="1">
      <alignment vertical="center"/>
    </xf>
    <xf numFmtId="0" fontId="32" fillId="2" borderId="35" xfId="1" applyFont="1" applyFill="1" applyBorder="1" applyAlignment="1">
      <alignment vertical="center"/>
    </xf>
    <xf numFmtId="4" fontId="34" fillId="0" borderId="0" xfId="1" applyNumberFormat="1" applyFont="1" applyAlignment="1">
      <alignment vertical="center"/>
    </xf>
    <xf numFmtId="3" fontId="6" fillId="0" borderId="36" xfId="1" applyNumberFormat="1" applyFont="1" applyBorder="1" applyAlignment="1" applyProtection="1">
      <alignment horizontal="right" vertical="center" wrapText="1" indent="1"/>
      <protection locked="0"/>
    </xf>
    <xf numFmtId="3" fontId="6" fillId="0" borderId="37" xfId="1" applyNumberFormat="1" applyFont="1" applyBorder="1" applyAlignment="1" applyProtection="1">
      <alignment horizontal="right" vertical="center" wrapText="1" indent="1"/>
      <protection locked="0"/>
    </xf>
    <xf numFmtId="3" fontId="32" fillId="0" borderId="36" xfId="1" applyNumberFormat="1" applyFont="1" applyBorder="1" applyAlignment="1" applyProtection="1">
      <alignment horizontal="right" vertical="center" wrapText="1" indent="1"/>
      <protection locked="0"/>
    </xf>
    <xf numFmtId="3" fontId="32" fillId="0" borderId="38" xfId="1" applyNumberFormat="1" applyFont="1" applyBorder="1" applyAlignment="1" applyProtection="1">
      <alignment horizontal="right" vertical="center" wrapText="1" indent="1"/>
      <protection locked="0"/>
    </xf>
    <xf numFmtId="3" fontId="32" fillId="0" borderId="14" xfId="1" applyNumberFormat="1" applyFont="1" applyBorder="1" applyAlignment="1" applyProtection="1">
      <alignment horizontal="right" vertical="center" wrapText="1" indent="1"/>
      <protection locked="0"/>
    </xf>
    <xf numFmtId="3" fontId="32" fillId="0" borderId="39" xfId="1" applyNumberFormat="1" applyFont="1" applyBorder="1" applyAlignment="1" applyProtection="1">
      <alignment horizontal="right" vertical="center" wrapText="1" indent="1"/>
      <protection locked="0"/>
    </xf>
    <xf numFmtId="3" fontId="6" fillId="0" borderId="19" xfId="1" applyNumberFormat="1" applyFont="1" applyBorder="1" applyAlignment="1" applyProtection="1">
      <alignment horizontal="right" vertical="center" wrapText="1" indent="1"/>
      <protection locked="0"/>
    </xf>
    <xf numFmtId="3" fontId="6" fillId="0" borderId="40" xfId="1" applyNumberFormat="1" applyFont="1" applyBorder="1" applyAlignment="1" applyProtection="1">
      <alignment horizontal="right" vertical="center" wrapText="1" indent="1"/>
      <protection locked="0"/>
    </xf>
    <xf numFmtId="3" fontId="32" fillId="0" borderId="19" xfId="1" applyNumberFormat="1" applyFont="1" applyBorder="1" applyAlignment="1" applyProtection="1">
      <alignment horizontal="right" vertical="center" wrapText="1" indent="1"/>
      <protection locked="0"/>
    </xf>
    <xf numFmtId="3" fontId="32" fillId="0" borderId="15" xfId="1" applyNumberFormat="1" applyFont="1" applyBorder="1" applyAlignment="1" applyProtection="1">
      <alignment horizontal="right" vertical="center" wrapText="1" indent="1"/>
      <protection locked="0"/>
    </xf>
    <xf numFmtId="3" fontId="32" fillId="0" borderId="16" xfId="1" applyNumberFormat="1" applyFont="1" applyBorder="1" applyAlignment="1" applyProtection="1">
      <alignment horizontal="right" vertical="center" wrapText="1" indent="1"/>
      <protection locked="0"/>
    </xf>
    <xf numFmtId="3" fontId="6" fillId="0" borderId="27" xfId="1" applyNumberFormat="1" applyFont="1" applyBorder="1" applyAlignment="1" applyProtection="1">
      <alignment horizontal="right" vertical="center" wrapText="1" indent="1"/>
      <protection locked="0"/>
    </xf>
    <xf numFmtId="3" fontId="6" fillId="0" borderId="41" xfId="1" applyNumberFormat="1" applyFont="1" applyBorder="1" applyAlignment="1" applyProtection="1">
      <alignment horizontal="right" vertical="center" wrapText="1" indent="1"/>
      <protection locked="0"/>
    </xf>
    <xf numFmtId="3" fontId="32" fillId="0" borderId="27" xfId="1" applyNumberFormat="1" applyFont="1" applyBorder="1" applyAlignment="1" applyProtection="1">
      <alignment horizontal="right" vertical="center" wrapText="1" indent="1"/>
      <protection locked="0"/>
    </xf>
    <xf numFmtId="3" fontId="32" fillId="0" borderId="42" xfId="1" applyNumberFormat="1" applyFont="1" applyBorder="1" applyAlignment="1" applyProtection="1">
      <alignment horizontal="right" vertical="center" wrapText="1" indent="1"/>
      <protection locked="0"/>
    </xf>
    <xf numFmtId="3" fontId="32" fillId="0" borderId="17" xfId="1" applyNumberFormat="1" applyFont="1" applyBorder="1" applyAlignment="1" applyProtection="1">
      <alignment horizontal="right" vertical="center" wrapText="1" indent="1"/>
      <protection locked="0"/>
    </xf>
    <xf numFmtId="3" fontId="8" fillId="0" borderId="3" xfId="1" applyNumberFormat="1" applyFont="1" applyBorder="1" applyAlignment="1" applyProtection="1">
      <alignment horizontal="right" vertical="center" wrapText="1" indent="1"/>
      <protection hidden="1"/>
    </xf>
    <xf numFmtId="3" fontId="8" fillId="0" borderId="13" xfId="1" applyNumberFormat="1" applyFont="1" applyBorder="1" applyAlignment="1" applyProtection="1">
      <alignment horizontal="right" vertical="center" wrapText="1" indent="1"/>
      <protection hidden="1"/>
    </xf>
    <xf numFmtId="3" fontId="33" fillId="0" borderId="3" xfId="1" applyNumberFormat="1" applyFont="1" applyBorder="1" applyAlignment="1" applyProtection="1">
      <alignment horizontal="right" vertical="center" wrapText="1" indent="1"/>
      <protection hidden="1"/>
    </xf>
    <xf numFmtId="3" fontId="33" fillId="0" borderId="4" xfId="1" applyNumberFormat="1" applyFont="1" applyBorder="1" applyAlignment="1" applyProtection="1">
      <alignment horizontal="right" vertical="center" wrapText="1" indent="1"/>
      <protection hidden="1"/>
    </xf>
    <xf numFmtId="3" fontId="8" fillId="0" borderId="10" xfId="1" applyNumberFormat="1" applyFont="1" applyBorder="1" applyAlignment="1" applyProtection="1">
      <alignment horizontal="right" vertical="center" wrapText="1" indent="1"/>
      <protection hidden="1"/>
    </xf>
    <xf numFmtId="0" fontId="38" fillId="0" borderId="0" xfId="1" applyFont="1" applyAlignment="1">
      <alignment horizontal="right" vertical="center" wrapText="1"/>
    </xf>
    <xf numFmtId="0" fontId="38" fillId="0" borderId="0" xfId="1" applyFont="1" applyBorder="1" applyAlignment="1">
      <alignment horizontal="right" vertical="center" wrapText="1"/>
    </xf>
    <xf numFmtId="0" fontId="38" fillId="0" borderId="0" xfId="1" applyFont="1" applyBorder="1" applyAlignment="1">
      <alignment vertical="center" wrapText="1"/>
    </xf>
    <xf numFmtId="4" fontId="32" fillId="0" borderId="0" xfId="1" applyNumberFormat="1" applyFont="1" applyBorder="1" applyAlignment="1" applyProtection="1">
      <alignment vertical="center"/>
      <protection hidden="1"/>
    </xf>
    <xf numFmtId="0" fontId="38" fillId="0" borderId="0" xfId="1" applyFont="1" applyAlignment="1" applyProtection="1">
      <alignment vertical="center" wrapText="1"/>
      <protection locked="0"/>
    </xf>
    <xf numFmtId="4" fontId="38" fillId="0" borderId="0" xfId="1" applyNumberFormat="1" applyFont="1" applyAlignment="1" applyProtection="1">
      <alignment vertical="center" wrapText="1"/>
      <protection locked="0"/>
    </xf>
    <xf numFmtId="0" fontId="38" fillId="0" borderId="0" xfId="1" applyFont="1" applyAlignment="1">
      <alignment vertical="center" wrapText="1"/>
    </xf>
    <xf numFmtId="4" fontId="40" fillId="0" borderId="0" xfId="1" applyNumberFormat="1" applyFont="1" applyAlignment="1" applyProtection="1">
      <alignment vertical="center" wrapText="1"/>
      <protection locked="0"/>
    </xf>
    <xf numFmtId="4" fontId="32" fillId="0" borderId="0" xfId="1" applyNumberFormat="1" applyFont="1" applyFill="1" applyBorder="1" applyAlignment="1" applyProtection="1">
      <alignment vertical="center"/>
      <protection locked="0"/>
    </xf>
    <xf numFmtId="4" fontId="36" fillId="0" borderId="0" xfId="1" applyNumberFormat="1" applyFont="1" applyFill="1" applyBorder="1" applyAlignment="1" applyProtection="1">
      <alignment vertical="center" wrapText="1"/>
      <protection locked="0"/>
    </xf>
    <xf numFmtId="0" fontId="36" fillId="0" borderId="0" xfId="1" applyFont="1" applyFill="1" applyBorder="1" applyAlignment="1" applyProtection="1">
      <alignment vertical="center" wrapText="1"/>
      <protection locked="0"/>
    </xf>
    <xf numFmtId="0" fontId="36" fillId="0" borderId="0" xfId="1" applyFont="1" applyFill="1" applyBorder="1" applyAlignment="1">
      <alignment vertical="center" wrapText="1"/>
    </xf>
    <xf numFmtId="0" fontId="36" fillId="0" borderId="0" xfId="1" applyFont="1" applyFill="1" applyBorder="1" applyAlignment="1">
      <alignment horizontal="center" vertical="center" wrapText="1"/>
    </xf>
    <xf numFmtId="4" fontId="36" fillId="0" borderId="0" xfId="1" applyNumberFormat="1" applyFont="1" applyFill="1" applyBorder="1" applyAlignment="1" applyProtection="1">
      <alignment horizontal="center" vertical="center" wrapText="1"/>
      <protection locked="0"/>
    </xf>
    <xf numFmtId="0" fontId="32" fillId="0" borderId="0" xfId="1" applyFont="1" applyFill="1" applyBorder="1" applyAlignment="1">
      <alignment vertical="center" wrapText="1"/>
    </xf>
    <xf numFmtId="4" fontId="36" fillId="0" borderId="0" xfId="1" applyNumberFormat="1" applyFont="1" applyFill="1" applyBorder="1" applyAlignment="1">
      <alignment horizontal="center" vertical="center" wrapText="1"/>
    </xf>
    <xf numFmtId="0" fontId="36" fillId="0" borderId="0" xfId="1" applyFont="1" applyFill="1" applyBorder="1" applyAlignment="1">
      <alignment horizontal="justify" vertical="center" wrapText="1"/>
    </xf>
    <xf numFmtId="4" fontId="36" fillId="0" borderId="0" xfId="1" applyNumberFormat="1" applyFont="1" applyFill="1" applyBorder="1" applyAlignment="1">
      <alignment horizontal="justify" vertical="center" wrapText="1"/>
    </xf>
    <xf numFmtId="3" fontId="32" fillId="0" borderId="5" xfId="1" applyNumberFormat="1" applyFont="1" applyBorder="1" applyAlignment="1" applyProtection="1">
      <alignment vertical="center"/>
      <protection locked="0"/>
    </xf>
    <xf numFmtId="0" fontId="38" fillId="0" borderId="0" xfId="1" applyFont="1" applyFill="1" applyAlignment="1" applyProtection="1">
      <alignment vertical="center" wrapText="1"/>
      <protection locked="0"/>
    </xf>
    <xf numFmtId="0" fontId="6" fillId="0" borderId="0" xfId="1" applyFont="1" applyFill="1" applyAlignment="1" applyProtection="1">
      <alignment vertical="center"/>
      <protection locked="0"/>
    </xf>
    <xf numFmtId="3" fontId="32" fillId="0" borderId="3" xfId="1" applyNumberFormat="1" applyFont="1" applyFill="1" applyBorder="1" applyAlignment="1" applyProtection="1">
      <alignment horizontal="center" vertical="center"/>
      <protection locked="0"/>
    </xf>
    <xf numFmtId="0" fontId="6" fillId="0" borderId="0" xfId="1" applyFont="1" applyAlignment="1" applyProtection="1">
      <alignment horizontal="left" vertical="center" wrapText="1"/>
      <protection locked="0"/>
    </xf>
    <xf numFmtId="0" fontId="6" fillId="0" borderId="0" xfId="1" applyFont="1" applyAlignment="1" applyProtection="1">
      <alignment horizontal="left" vertical="center"/>
      <protection locked="0"/>
    </xf>
    <xf numFmtId="0" fontId="32" fillId="0" borderId="9" xfId="1" applyFont="1" applyFill="1" applyBorder="1" applyAlignment="1" applyProtection="1">
      <alignment vertical="center" wrapText="1"/>
      <protection locked="0"/>
    </xf>
    <xf numFmtId="0" fontId="32" fillId="0" borderId="43" xfId="1" applyFont="1" applyBorder="1" applyAlignment="1" applyProtection="1">
      <alignment vertical="center" wrapText="1"/>
      <protection locked="0"/>
    </xf>
    <xf numFmtId="0" fontId="32" fillId="0" borderId="44" xfId="1" applyFont="1" applyBorder="1" applyAlignment="1" applyProtection="1">
      <alignment horizontal="center" vertical="center"/>
      <protection locked="0"/>
    </xf>
    <xf numFmtId="0" fontId="32" fillId="0" borderId="23" xfId="1" applyFont="1" applyBorder="1" applyAlignment="1" applyProtection="1">
      <alignment horizontal="center" vertical="center"/>
      <protection locked="0"/>
    </xf>
    <xf numFmtId="0" fontId="32" fillId="4" borderId="45" xfId="1" applyFont="1" applyFill="1" applyBorder="1" applyAlignment="1" applyProtection="1">
      <alignment horizontal="center" vertical="center"/>
      <protection locked="0"/>
    </xf>
    <xf numFmtId="0" fontId="32" fillId="5" borderId="7" xfId="1" applyFont="1" applyFill="1" applyBorder="1" applyAlignment="1" applyProtection="1">
      <alignment horizontal="center" vertical="center"/>
      <protection locked="0"/>
    </xf>
    <xf numFmtId="0" fontId="32" fillId="5" borderId="46" xfId="1" applyFont="1" applyFill="1" applyBorder="1" applyAlignment="1" applyProtection="1">
      <alignment horizontal="center" vertical="center"/>
      <protection locked="0"/>
    </xf>
    <xf numFmtId="0" fontId="32" fillId="5" borderId="47" xfId="1" applyFont="1" applyFill="1" applyBorder="1" applyAlignment="1" applyProtection="1">
      <alignment horizontal="center" vertical="center"/>
      <protection locked="0"/>
    </xf>
    <xf numFmtId="0" fontId="32" fillId="6" borderId="0" xfId="1" applyFont="1" applyFill="1" applyAlignment="1">
      <alignment vertical="center"/>
    </xf>
    <xf numFmtId="4" fontId="34" fillId="6" borderId="0" xfId="1" applyNumberFormat="1" applyFont="1" applyFill="1" applyAlignment="1">
      <alignment vertical="center"/>
    </xf>
    <xf numFmtId="0" fontId="34" fillId="6" borderId="0" xfId="1" applyFont="1" applyFill="1" applyAlignment="1">
      <alignment vertical="center"/>
    </xf>
    <xf numFmtId="0" fontId="6" fillId="6" borderId="0" xfId="1" applyFont="1" applyFill="1" applyAlignment="1" applyProtection="1">
      <alignment vertical="center"/>
      <protection locked="0"/>
    </xf>
    <xf numFmtId="0" fontId="32" fillId="0" borderId="0" xfId="1" applyFont="1" applyAlignment="1" applyProtection="1">
      <alignment vertical="center" wrapText="1"/>
      <protection locked="0"/>
    </xf>
    <xf numFmtId="0" fontId="0" fillId="0" borderId="0" xfId="0" applyFill="1"/>
    <xf numFmtId="0" fontId="46" fillId="0" borderId="48" xfId="1" applyFont="1" applyBorder="1" applyAlignment="1" applyProtection="1">
      <alignment horizontal="center" vertical="center" wrapText="1"/>
      <protection locked="0"/>
    </xf>
    <xf numFmtId="0" fontId="46" fillId="0" borderId="48" xfId="1" applyFont="1" applyBorder="1" applyAlignment="1" applyProtection="1">
      <alignment horizontal="center" vertical="center"/>
      <protection locked="0"/>
    </xf>
    <xf numFmtId="0" fontId="46" fillId="0" borderId="49" xfId="1" applyFont="1" applyBorder="1" applyAlignment="1" applyProtection="1">
      <alignment horizontal="center" vertical="center"/>
      <protection locked="0"/>
    </xf>
    <xf numFmtId="0" fontId="46" fillId="0" borderId="0" xfId="1" applyFont="1" applyAlignment="1" applyProtection="1">
      <alignment vertical="center"/>
      <protection locked="0"/>
    </xf>
    <xf numFmtId="0" fontId="46" fillId="0" borderId="0" xfId="1" applyFont="1" applyAlignment="1">
      <alignment vertical="center"/>
    </xf>
    <xf numFmtId="2" fontId="46" fillId="0" borderId="28" xfId="1" applyNumberFormat="1" applyFont="1" applyBorder="1" applyAlignment="1" applyProtection="1">
      <alignment horizontal="center" vertical="center" wrapText="1"/>
      <protection locked="0"/>
    </xf>
    <xf numFmtId="0" fontId="32" fillId="7" borderId="50" xfId="1" applyFont="1" applyFill="1" applyBorder="1" applyAlignment="1">
      <alignment horizontal="center" vertical="center"/>
    </xf>
    <xf numFmtId="0" fontId="32" fillId="7" borderId="30" xfId="1" applyFont="1" applyFill="1" applyBorder="1" applyAlignment="1">
      <alignment horizontal="center" vertical="center"/>
    </xf>
    <xf numFmtId="0" fontId="42" fillId="0" borderId="32" xfId="0" applyFont="1" applyBorder="1" applyAlignment="1">
      <alignment horizontal="center" vertical="center"/>
    </xf>
    <xf numFmtId="0" fontId="31" fillId="0" borderId="0" xfId="1" applyFont="1" applyAlignment="1" applyProtection="1">
      <alignment horizontal="left" vertical="center"/>
      <protection locked="0"/>
    </xf>
    <xf numFmtId="0" fontId="32" fillId="0" borderId="0" xfId="1" applyFont="1" applyBorder="1" applyAlignment="1" applyProtection="1">
      <alignment horizontal="center" vertical="center"/>
      <protection locked="0"/>
    </xf>
    <xf numFmtId="0" fontId="33" fillId="0" borderId="0" xfId="1" applyFont="1" applyBorder="1" applyAlignment="1" applyProtection="1">
      <alignment horizontal="left" vertical="center"/>
      <protection locked="0"/>
    </xf>
    <xf numFmtId="3" fontId="32" fillId="0" borderId="0" xfId="1" applyNumberFormat="1" applyFont="1" applyFill="1" applyBorder="1" applyAlignment="1" applyProtection="1">
      <alignment horizontal="left" vertical="center"/>
      <protection hidden="1"/>
    </xf>
    <xf numFmtId="3" fontId="32" fillId="0" borderId="0" xfId="1" applyNumberFormat="1" applyFont="1" applyBorder="1" applyAlignment="1" applyProtection="1">
      <alignment horizontal="left" vertical="center"/>
      <protection hidden="1"/>
    </xf>
    <xf numFmtId="0" fontId="32" fillId="0" borderId="0" xfId="1" applyFont="1" applyAlignment="1" applyProtection="1">
      <alignment horizontal="left" vertical="center"/>
      <protection locked="0"/>
    </xf>
    <xf numFmtId="0" fontId="40" fillId="0" borderId="0" xfId="1" applyFont="1" applyAlignment="1" applyProtection="1">
      <alignment horizontal="left" vertical="center"/>
      <protection locked="0"/>
    </xf>
    <xf numFmtId="0" fontId="32" fillId="8" borderId="51" xfId="1" applyFont="1" applyFill="1" applyBorder="1" applyAlignment="1">
      <alignment horizontal="center" vertical="center"/>
    </xf>
    <xf numFmtId="0" fontId="32" fillId="8" borderId="52" xfId="1" applyFont="1" applyFill="1" applyBorder="1" applyAlignment="1">
      <alignment horizontal="center" vertical="center"/>
    </xf>
    <xf numFmtId="0" fontId="32" fillId="0" borderId="15" xfId="1" applyFont="1" applyBorder="1" applyAlignment="1" applyProtection="1">
      <alignment horizontal="center" vertical="center" wrapText="1"/>
      <protection locked="0"/>
    </xf>
    <xf numFmtId="0" fontId="32" fillId="8" borderId="19" xfId="1" applyFont="1" applyFill="1" applyBorder="1" applyAlignment="1" applyProtection="1">
      <alignment horizontal="center" vertical="center"/>
      <protection locked="0"/>
    </xf>
    <xf numFmtId="0" fontId="32" fillId="8" borderId="8" xfId="1" applyFont="1" applyFill="1" applyBorder="1" applyAlignment="1" applyProtection="1">
      <alignment horizontal="center" vertical="center"/>
      <protection locked="0"/>
    </xf>
    <xf numFmtId="0" fontId="32" fillId="8" borderId="36" xfId="1" applyFont="1" applyFill="1" applyBorder="1" applyAlignment="1" applyProtection="1">
      <alignment horizontal="center" vertical="center"/>
      <protection locked="0"/>
    </xf>
    <xf numFmtId="3" fontId="32" fillId="0" borderId="53" xfId="1" applyNumberFormat="1" applyFont="1" applyBorder="1" applyAlignment="1" applyProtection="1">
      <alignment horizontal="right" vertical="center" wrapText="1" indent="1"/>
      <protection locked="0"/>
    </xf>
    <xf numFmtId="3" fontId="32" fillId="0" borderId="9" xfId="1" applyNumberFormat="1" applyFont="1" applyBorder="1" applyAlignment="1" applyProtection="1">
      <alignment horizontal="right" vertical="center" wrapText="1" indent="1"/>
      <protection locked="0"/>
    </xf>
    <xf numFmtId="3" fontId="32" fillId="0" borderId="39" xfId="1" applyNumberFormat="1" applyFont="1" applyBorder="1" applyAlignment="1" applyProtection="1">
      <alignment horizontal="right" vertical="center" wrapText="1" indent="1"/>
      <protection hidden="1"/>
    </xf>
    <xf numFmtId="3" fontId="32" fillId="0" borderId="20" xfId="1" applyNumberFormat="1" applyFont="1" applyBorder="1" applyAlignment="1" applyProtection="1">
      <alignment horizontal="right" vertical="center" wrapText="1" indent="1"/>
      <protection locked="0"/>
    </xf>
    <xf numFmtId="3" fontId="32" fillId="0" borderId="54" xfId="1" applyNumberFormat="1" applyFont="1" applyBorder="1" applyAlignment="1" applyProtection="1">
      <alignment horizontal="right" vertical="center" wrapText="1" indent="1"/>
      <protection locked="0"/>
    </xf>
    <xf numFmtId="3" fontId="32" fillId="0" borderId="13" xfId="1" applyNumberFormat="1" applyFont="1" applyBorder="1" applyAlignment="1" applyProtection="1">
      <alignment horizontal="right" vertical="center" wrapText="1" indent="1"/>
      <protection hidden="1"/>
    </xf>
    <xf numFmtId="3" fontId="32" fillId="0" borderId="10" xfId="1" applyNumberFormat="1" applyFont="1" applyBorder="1" applyAlignment="1" applyProtection="1">
      <alignment horizontal="right" vertical="center" wrapText="1" indent="1"/>
      <protection hidden="1"/>
    </xf>
    <xf numFmtId="0" fontId="32" fillId="0" borderId="55"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32" fillId="0" borderId="19" xfId="1" applyFont="1" applyBorder="1" applyAlignment="1" applyProtection="1">
      <alignment horizontal="center" vertical="center" wrapText="1"/>
      <protection locked="0"/>
    </xf>
    <xf numFmtId="0" fontId="32" fillId="0" borderId="56" xfId="1" applyFont="1" applyFill="1" applyBorder="1" applyAlignment="1">
      <alignment horizontal="center" vertical="center" wrapText="1"/>
    </xf>
    <xf numFmtId="0" fontId="33" fillId="3" borderId="16" xfId="3" applyFont="1" applyFill="1" applyBorder="1" applyAlignment="1">
      <alignment horizontal="left" vertical="center"/>
    </xf>
    <xf numFmtId="0" fontId="33" fillId="2" borderId="57" xfId="3" applyFont="1" applyFill="1" applyBorder="1" applyAlignment="1">
      <alignment horizontal="left" vertical="center"/>
    </xf>
    <xf numFmtId="0" fontId="33" fillId="2" borderId="58" xfId="3" applyFont="1" applyFill="1" applyBorder="1" applyAlignment="1">
      <alignment horizontal="left" vertical="center"/>
    </xf>
    <xf numFmtId="0" fontId="32" fillId="3" borderId="20" xfId="1" applyFont="1" applyFill="1" applyBorder="1" applyAlignment="1">
      <alignment vertical="center"/>
    </xf>
    <xf numFmtId="0" fontId="32" fillId="2" borderId="59" xfId="1" applyFont="1" applyFill="1" applyBorder="1" applyAlignment="1">
      <alignment vertical="center"/>
    </xf>
    <xf numFmtId="0" fontId="32" fillId="2" borderId="60" xfId="1" applyFont="1" applyFill="1" applyBorder="1" applyAlignment="1">
      <alignment vertical="center"/>
    </xf>
    <xf numFmtId="0" fontId="32" fillId="2" borderId="61" xfId="1" applyFont="1" applyFill="1" applyBorder="1" applyAlignment="1">
      <alignment vertical="center"/>
    </xf>
    <xf numFmtId="0" fontId="32" fillId="2" borderId="62" xfId="3" applyFont="1" applyFill="1" applyBorder="1" applyAlignment="1">
      <alignment horizontal="left" vertical="center"/>
    </xf>
    <xf numFmtId="0" fontId="32" fillId="0" borderId="37" xfId="1" applyFont="1" applyBorder="1" applyAlignment="1" applyProtection="1">
      <alignment vertical="center"/>
      <protection locked="0"/>
    </xf>
    <xf numFmtId="0" fontId="32" fillId="0" borderId="40" xfId="1" applyFont="1" applyBorder="1" applyAlignment="1" applyProtection="1">
      <alignment vertical="center"/>
      <protection locked="0"/>
    </xf>
    <xf numFmtId="0" fontId="32" fillId="0" borderId="41" xfId="1" applyFont="1" applyBorder="1" applyAlignment="1" applyProtection="1">
      <alignment vertical="center"/>
      <protection locked="0"/>
    </xf>
    <xf numFmtId="0" fontId="33" fillId="0" borderId="10" xfId="1" applyFont="1" applyFill="1" applyBorder="1" applyAlignment="1" applyProtection="1">
      <alignment vertical="center"/>
      <protection locked="0"/>
    </xf>
    <xf numFmtId="0" fontId="6" fillId="0" borderId="19" xfId="1" applyFont="1" applyBorder="1" applyAlignment="1">
      <alignment horizontal="center" vertical="center"/>
    </xf>
    <xf numFmtId="0" fontId="6" fillId="0" borderId="36" xfId="1" applyFont="1" applyBorder="1" applyAlignment="1">
      <alignment horizontal="center" vertical="center"/>
    </xf>
    <xf numFmtId="0" fontId="6" fillId="0" borderId="55" xfId="1" applyFont="1" applyBorder="1" applyAlignment="1">
      <alignment horizontal="center" vertical="center"/>
    </xf>
    <xf numFmtId="0" fontId="6" fillId="0" borderId="63" xfId="1" applyFont="1" applyBorder="1" applyAlignment="1" applyProtection="1">
      <alignment horizontal="center" vertical="center" wrapText="1"/>
      <protection locked="0"/>
    </xf>
    <xf numFmtId="0" fontId="6" fillId="0" borderId="55"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0" fontId="6" fillId="0" borderId="29" xfId="1" applyFont="1" applyBorder="1" applyAlignment="1" applyProtection="1">
      <alignment horizontal="center" vertical="center" wrapText="1"/>
      <protection locked="0"/>
    </xf>
    <xf numFmtId="0" fontId="6" fillId="0" borderId="19"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6" fillId="0" borderId="16" xfId="1" applyFont="1" applyBorder="1" applyAlignment="1" applyProtection="1">
      <alignment horizontal="center" vertical="center" wrapText="1"/>
      <protection locked="0"/>
    </xf>
    <xf numFmtId="0" fontId="6" fillId="0" borderId="21" xfId="1" applyFont="1" applyBorder="1" applyAlignment="1" applyProtection="1">
      <alignment horizontal="center" vertical="center" wrapText="1"/>
      <protection locked="0"/>
    </xf>
    <xf numFmtId="0" fontId="6" fillId="0" borderId="8" xfId="1" applyFont="1" applyBorder="1" applyAlignment="1">
      <alignment horizontal="center" vertical="center"/>
    </xf>
    <xf numFmtId="0" fontId="32" fillId="0" borderId="63" xfId="1" applyFont="1" applyBorder="1" applyAlignment="1" applyProtection="1">
      <alignment horizontal="center" vertical="center" wrapText="1"/>
      <protection locked="0"/>
    </xf>
    <xf numFmtId="0" fontId="32" fillId="0" borderId="64" xfId="1" applyFont="1" applyBorder="1" applyAlignment="1" applyProtection="1">
      <alignment horizontal="center" vertical="center" wrapText="1"/>
      <protection locked="0"/>
    </xf>
    <xf numFmtId="0" fontId="32" fillId="0" borderId="21" xfId="1" applyFont="1" applyBorder="1" applyAlignment="1" applyProtection="1">
      <alignment horizontal="center" vertical="center" wrapText="1"/>
      <protection locked="0"/>
    </xf>
    <xf numFmtId="0" fontId="12" fillId="0" borderId="15" xfId="0" applyFont="1" applyBorder="1" applyAlignment="1">
      <alignment horizontal="center" vertical="center"/>
    </xf>
    <xf numFmtId="0" fontId="12" fillId="0" borderId="25"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38" fillId="0" borderId="49" xfId="0" applyFont="1" applyFill="1" applyBorder="1" applyAlignment="1">
      <alignment horizontal="center" vertical="center" wrapText="1" shrinkToFit="1"/>
    </xf>
    <xf numFmtId="0" fontId="38" fillId="0" borderId="20" xfId="0" applyFont="1" applyBorder="1" applyAlignment="1">
      <alignment horizontal="center" vertical="center"/>
    </xf>
    <xf numFmtId="0" fontId="38" fillId="0" borderId="15" xfId="0" applyFont="1" applyBorder="1" applyAlignment="1">
      <alignment horizontal="center" vertical="center"/>
    </xf>
    <xf numFmtId="0" fontId="38" fillId="0" borderId="25" xfId="0" applyFont="1" applyBorder="1" applyAlignment="1">
      <alignment horizontal="center" vertical="center" wrapText="1" shrinkToFit="1"/>
    </xf>
    <xf numFmtId="0" fontId="38" fillId="0" borderId="22" xfId="0" applyFont="1" applyBorder="1" applyAlignment="1">
      <alignment horizontal="center" vertical="center" wrapText="1" shrinkToFit="1"/>
    </xf>
    <xf numFmtId="0" fontId="38" fillId="0" borderId="1" xfId="0" applyFont="1" applyFill="1" applyBorder="1" applyAlignment="1">
      <alignment horizontal="center" vertical="center" wrapText="1" shrinkToFit="1"/>
    </xf>
    <xf numFmtId="0" fontId="31" fillId="7" borderId="0" xfId="1" applyFont="1" applyFill="1" applyAlignment="1" applyProtection="1">
      <alignment vertical="center"/>
      <protection locked="0"/>
    </xf>
    <xf numFmtId="0" fontId="32" fillId="7" borderId="0" xfId="1" applyFont="1" applyFill="1" applyAlignment="1">
      <alignment vertical="center"/>
    </xf>
    <xf numFmtId="0" fontId="40" fillId="7" borderId="0" xfId="1" applyFont="1" applyFill="1" applyAlignment="1">
      <alignment vertical="center"/>
    </xf>
    <xf numFmtId="0" fontId="32" fillId="7" borderId="0" xfId="1" applyFont="1" applyFill="1" applyAlignment="1">
      <alignment horizontal="center" vertical="center"/>
    </xf>
    <xf numFmtId="0" fontId="32" fillId="7" borderId="0" xfId="1" applyFont="1" applyFill="1" applyBorder="1" applyAlignment="1">
      <alignment vertical="center"/>
    </xf>
    <xf numFmtId="0" fontId="32" fillId="7" borderId="0" xfId="1" applyFont="1" applyFill="1" applyBorder="1" applyAlignment="1">
      <alignment horizontal="right" vertical="center"/>
    </xf>
    <xf numFmtId="0" fontId="33" fillId="7" borderId="0" xfId="1" applyFont="1" applyFill="1" applyBorder="1" applyAlignment="1">
      <alignment horizontal="center" vertical="center"/>
    </xf>
    <xf numFmtId="0" fontId="32" fillId="7" borderId="0" xfId="1" applyFont="1" applyFill="1" applyBorder="1" applyAlignment="1">
      <alignment horizontal="center" vertical="center"/>
    </xf>
    <xf numFmtId="0" fontId="47" fillId="7" borderId="0" xfId="1" applyFont="1" applyFill="1" applyBorder="1" applyAlignment="1">
      <alignment horizontal="center" vertical="center"/>
    </xf>
    <xf numFmtId="0" fontId="32" fillId="4" borderId="65" xfId="1" applyFont="1" applyFill="1" applyBorder="1" applyAlignment="1">
      <alignment vertical="center"/>
    </xf>
    <xf numFmtId="0" fontId="32" fillId="6" borderId="65" xfId="1" applyFont="1" applyFill="1" applyBorder="1" applyAlignment="1">
      <alignment vertical="center"/>
    </xf>
    <xf numFmtId="0" fontId="32" fillId="6" borderId="66" xfId="1" applyFont="1" applyFill="1" applyBorder="1" applyAlignment="1">
      <alignment vertical="center"/>
    </xf>
    <xf numFmtId="0" fontId="32" fillId="6" borderId="66" xfId="3" applyFont="1" applyFill="1" applyBorder="1" applyAlignment="1">
      <alignment horizontal="right" vertical="center"/>
    </xf>
    <xf numFmtId="0" fontId="32" fillId="6" borderId="66" xfId="3" applyFont="1" applyFill="1" applyBorder="1" applyAlignment="1">
      <alignment horizontal="left" vertical="center"/>
    </xf>
    <xf numFmtId="0" fontId="32" fillId="6" borderId="67" xfId="1" applyFont="1" applyFill="1" applyBorder="1" applyAlignment="1">
      <alignment vertical="center"/>
    </xf>
    <xf numFmtId="0" fontId="32" fillId="5" borderId="65" xfId="1" applyFont="1" applyFill="1" applyBorder="1" applyAlignment="1">
      <alignment vertical="center"/>
    </xf>
    <xf numFmtId="0" fontId="32" fillId="5" borderId="66" xfId="1" applyFont="1" applyFill="1" applyBorder="1" applyAlignment="1">
      <alignment vertical="center"/>
    </xf>
    <xf numFmtId="0" fontId="32" fillId="5" borderId="67" xfId="1" applyFont="1" applyFill="1" applyBorder="1" applyAlignment="1">
      <alignment vertical="center"/>
    </xf>
    <xf numFmtId="0" fontId="32" fillId="0" borderId="0" xfId="1" applyFont="1" applyFill="1" applyAlignment="1">
      <alignment vertical="center"/>
    </xf>
    <xf numFmtId="0" fontId="32" fillId="2" borderId="65" xfId="1" applyFont="1" applyFill="1" applyBorder="1" applyAlignment="1">
      <alignment vertical="center"/>
    </xf>
    <xf numFmtId="0" fontId="32" fillId="2" borderId="66" xfId="1" applyFont="1" applyFill="1" applyBorder="1" applyAlignment="1">
      <alignment vertical="center"/>
    </xf>
    <xf numFmtId="0" fontId="32" fillId="0" borderId="66" xfId="1" applyFont="1" applyFill="1" applyBorder="1" applyAlignment="1">
      <alignment vertical="center"/>
    </xf>
    <xf numFmtId="0" fontId="32" fillId="0" borderId="67" xfId="1" applyFont="1" applyFill="1" applyBorder="1" applyAlignment="1">
      <alignment vertical="center"/>
    </xf>
    <xf numFmtId="0" fontId="32" fillId="0" borderId="68" xfId="1" applyFont="1" applyFill="1" applyBorder="1" applyAlignment="1">
      <alignment horizontal="center" vertical="center"/>
    </xf>
    <xf numFmtId="164" fontId="32" fillId="7" borderId="0" xfId="1" applyNumberFormat="1" applyFont="1" applyFill="1" applyBorder="1" applyAlignment="1">
      <alignment horizontal="center" vertical="center"/>
    </xf>
    <xf numFmtId="0" fontId="32" fillId="7" borderId="66" xfId="1" applyFont="1" applyFill="1" applyBorder="1" applyAlignment="1">
      <alignment vertical="center"/>
    </xf>
    <xf numFmtId="0" fontId="0" fillId="7" borderId="0" xfId="0" applyFill="1"/>
    <xf numFmtId="0" fontId="0" fillId="7" borderId="0" xfId="0" applyFill="1" applyBorder="1"/>
    <xf numFmtId="0" fontId="32" fillId="5" borderId="66" xfId="3" applyFont="1" applyFill="1" applyBorder="1" applyAlignment="1">
      <alignment horizontal="right" vertical="center"/>
    </xf>
    <xf numFmtId="0" fontId="32" fillId="5" borderId="66" xfId="3" applyFont="1" applyFill="1" applyBorder="1" applyAlignment="1">
      <alignment horizontal="left" vertical="center"/>
    </xf>
    <xf numFmtId="0" fontId="32" fillId="7" borderId="65" xfId="1" applyFont="1" applyFill="1" applyBorder="1" applyAlignment="1">
      <alignment vertical="center"/>
    </xf>
    <xf numFmtId="0" fontId="32" fillId="7" borderId="66" xfId="3" applyFont="1" applyFill="1" applyBorder="1" applyAlignment="1">
      <alignment horizontal="left" vertical="center"/>
    </xf>
    <xf numFmtId="0" fontId="32" fillId="7" borderId="67" xfId="1" applyFont="1" applyFill="1" applyBorder="1" applyAlignment="1">
      <alignment vertical="center"/>
    </xf>
    <xf numFmtId="0" fontId="32" fillId="0" borderId="0" xfId="1" applyFont="1" applyFill="1" applyBorder="1" applyAlignment="1">
      <alignment horizontal="center" vertical="center"/>
    </xf>
    <xf numFmtId="0" fontId="32" fillId="2" borderId="66" xfId="1" applyFont="1" applyFill="1" applyBorder="1" applyAlignment="1">
      <alignment horizontal="right" vertical="center"/>
    </xf>
    <xf numFmtId="0" fontId="32" fillId="2" borderId="67" xfId="1" applyFont="1" applyFill="1" applyBorder="1" applyAlignment="1">
      <alignment vertical="center"/>
    </xf>
    <xf numFmtId="164" fontId="32" fillId="0" borderId="0" xfId="1" applyNumberFormat="1" applyFont="1" applyFill="1" applyBorder="1" applyAlignment="1">
      <alignment horizontal="center" vertical="center"/>
    </xf>
    <xf numFmtId="0" fontId="32" fillId="2" borderId="69" xfId="1" applyFont="1" applyFill="1" applyBorder="1" applyAlignment="1">
      <alignment vertical="center"/>
    </xf>
    <xf numFmtId="0" fontId="32" fillId="2" borderId="70" xfId="1" applyFont="1" applyFill="1" applyBorder="1" applyAlignment="1">
      <alignment vertical="center"/>
    </xf>
    <xf numFmtId="0" fontId="32" fillId="7" borderId="70" xfId="1" applyFont="1" applyFill="1" applyBorder="1" applyAlignment="1">
      <alignment vertical="center"/>
    </xf>
    <xf numFmtId="0" fontId="32" fillId="2" borderId="71" xfId="1" applyFont="1" applyFill="1" applyBorder="1" applyAlignment="1">
      <alignment vertical="center"/>
    </xf>
    <xf numFmtId="0" fontId="32" fillId="0" borderId="72" xfId="1" applyFont="1" applyFill="1" applyBorder="1" applyAlignment="1">
      <alignment horizontal="center" vertical="center"/>
    </xf>
    <xf numFmtId="0" fontId="7" fillId="0" borderId="0" xfId="4" applyFont="1" applyAlignment="1" applyProtection="1">
      <alignment vertical="center"/>
      <protection locked="0"/>
    </xf>
    <xf numFmtId="0" fontId="20" fillId="0" borderId="0" xfId="1" applyFont="1" applyAlignment="1" applyProtection="1">
      <alignment vertical="center"/>
      <protection locked="0"/>
    </xf>
    <xf numFmtId="0" fontId="12" fillId="0" borderId="0" xfId="4" applyFont="1" applyAlignment="1">
      <alignment vertical="center"/>
    </xf>
    <xf numFmtId="0" fontId="6" fillId="0" borderId="0" xfId="4" applyFont="1" applyAlignment="1">
      <alignment vertical="center"/>
    </xf>
    <xf numFmtId="0" fontId="6" fillId="0" borderId="0" xfId="4" applyFont="1" applyAlignment="1" applyProtection="1">
      <alignment vertical="center"/>
      <protection locked="0"/>
    </xf>
    <xf numFmtId="0" fontId="20" fillId="0" borderId="0" xfId="4" applyFont="1" applyAlignment="1" applyProtection="1">
      <alignment vertical="center"/>
      <protection locked="0"/>
    </xf>
    <xf numFmtId="0" fontId="6" fillId="0" borderId="0" xfId="4" applyFont="1" applyFill="1" applyAlignment="1" applyProtection="1">
      <alignment horizontal="right" vertical="center"/>
      <protection locked="0"/>
    </xf>
    <xf numFmtId="0" fontId="12" fillId="0" borderId="20" xfId="0" applyFont="1" applyBorder="1" applyAlignment="1">
      <alignment horizontal="center" vertical="center"/>
    </xf>
    <xf numFmtId="0" fontId="12" fillId="0" borderId="8"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0" borderId="53" xfId="4" applyFont="1" applyBorder="1" applyAlignment="1">
      <alignment horizontal="center" vertical="center"/>
    </xf>
    <xf numFmtId="0" fontId="6" fillId="0" borderId="19" xfId="4" applyFont="1" applyBorder="1" applyAlignment="1">
      <alignment horizontal="center" vertical="center"/>
    </xf>
    <xf numFmtId="0" fontId="14" fillId="8" borderId="3" xfId="4" applyFont="1" applyFill="1" applyBorder="1" applyAlignment="1">
      <alignment horizontal="center" vertical="center"/>
    </xf>
    <xf numFmtId="0" fontId="8" fillId="0" borderId="0" xfId="4" applyFont="1" applyAlignment="1">
      <alignment vertical="center"/>
    </xf>
    <xf numFmtId="0" fontId="23" fillId="0" borderId="0" xfId="0" applyFont="1" applyAlignment="1">
      <alignment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73" xfId="0" applyFont="1" applyFill="1" applyBorder="1" applyAlignment="1">
      <alignment horizontal="center" vertical="center" wrapText="1" shrinkToFit="1"/>
    </xf>
    <xf numFmtId="0" fontId="12" fillId="0" borderId="32" xfId="0" applyFont="1" applyFill="1" applyBorder="1" applyAlignment="1">
      <alignment horizontal="center" vertical="center"/>
    </xf>
    <xf numFmtId="0" fontId="12" fillId="0" borderId="40" xfId="0" applyFont="1" applyFill="1" applyBorder="1" applyAlignment="1">
      <alignment vertical="center"/>
    </xf>
    <xf numFmtId="0" fontId="12" fillId="0" borderId="74" xfId="0" applyFont="1" applyFill="1" applyBorder="1" applyAlignment="1">
      <alignment vertical="center"/>
    </xf>
    <xf numFmtId="0" fontId="12" fillId="0" borderId="75" xfId="0" applyFont="1" applyFill="1" applyBorder="1" applyAlignment="1">
      <alignment horizontal="center" vertical="center"/>
    </xf>
    <xf numFmtId="0" fontId="12" fillId="0" borderId="41" xfId="0" applyFont="1" applyFill="1" applyBorder="1" applyAlignment="1">
      <alignment vertical="center"/>
    </xf>
    <xf numFmtId="0" fontId="24" fillId="0" borderId="40" xfId="0" applyFont="1" applyFill="1" applyBorder="1" applyAlignment="1">
      <alignment horizontal="right" vertical="center"/>
    </xf>
    <xf numFmtId="0" fontId="21" fillId="8" borderId="76" xfId="0" applyFont="1" applyFill="1" applyBorder="1" applyAlignment="1">
      <alignment horizontal="left" vertical="center"/>
    </xf>
    <xf numFmtId="0" fontId="1" fillId="8" borderId="63" xfId="0" applyFont="1" applyFill="1" applyBorder="1" applyAlignment="1">
      <alignment vertical="center"/>
    </xf>
    <xf numFmtId="0" fontId="48" fillId="0" borderId="0" xfId="0" applyFont="1" applyAlignment="1">
      <alignment vertical="center"/>
    </xf>
    <xf numFmtId="0" fontId="0" fillId="0" borderId="0" xfId="0" applyAlignment="1">
      <alignment horizontal="right" vertical="center"/>
    </xf>
    <xf numFmtId="0" fontId="0" fillId="0" borderId="0" xfId="0" applyFont="1" applyAlignment="1">
      <alignment vertical="center"/>
    </xf>
    <xf numFmtId="0" fontId="42" fillId="3" borderId="19" xfId="0" applyFont="1" applyFill="1" applyBorder="1" applyAlignment="1">
      <alignment horizontal="center" vertical="center"/>
    </xf>
    <xf numFmtId="0" fontId="45" fillId="8"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horizontal="right" vertical="center"/>
    </xf>
    <xf numFmtId="0" fontId="45" fillId="8" borderId="19" xfId="0" applyFont="1" applyFill="1" applyBorder="1" applyAlignment="1">
      <alignment horizontal="center" vertical="center"/>
    </xf>
    <xf numFmtId="0" fontId="45" fillId="8" borderId="74" xfId="0" applyFont="1" applyFill="1" applyBorder="1" applyAlignment="1">
      <alignment horizontal="center" vertical="center"/>
    </xf>
    <xf numFmtId="0" fontId="42" fillId="0" borderId="19" xfId="0" applyFont="1" applyBorder="1" applyAlignment="1">
      <alignment horizontal="center" vertical="center"/>
    </xf>
    <xf numFmtId="0" fontId="13" fillId="0" borderId="32" xfId="0" applyFont="1" applyFill="1" applyBorder="1" applyAlignment="1">
      <alignment horizontal="left" vertical="center"/>
    </xf>
    <xf numFmtId="0" fontId="49" fillId="0" borderId="0" xfId="0" applyFont="1" applyAlignment="1">
      <alignment vertical="center"/>
    </xf>
    <xf numFmtId="0" fontId="32" fillId="5" borderId="68" xfId="1" applyFont="1" applyFill="1" applyBorder="1" applyAlignment="1">
      <alignment horizontal="center" vertical="center"/>
    </xf>
    <xf numFmtId="0" fontId="32" fillId="9" borderId="77" xfId="1" applyFont="1" applyFill="1" applyBorder="1" applyAlignment="1">
      <alignment horizontal="center" vertical="center"/>
    </xf>
    <xf numFmtId="0" fontId="32" fillId="9" borderId="78" xfId="1" applyFont="1" applyFill="1" applyBorder="1" applyAlignment="1">
      <alignment horizontal="center" vertical="center"/>
    </xf>
    <xf numFmtId="0" fontId="32" fillId="7" borderId="68" xfId="1" applyFont="1" applyFill="1" applyBorder="1" applyAlignment="1">
      <alignment horizontal="center" vertical="center"/>
    </xf>
    <xf numFmtId="0" fontId="32" fillId="4" borderId="68" xfId="1" applyFont="1" applyFill="1" applyBorder="1" applyAlignment="1">
      <alignment horizontal="center" vertical="center"/>
    </xf>
    <xf numFmtId="0" fontId="32" fillId="6" borderId="68" xfId="1" applyFont="1" applyFill="1" applyBorder="1" applyAlignment="1">
      <alignment horizontal="center" vertical="center"/>
    </xf>
    <xf numFmtId="0" fontId="32" fillId="10" borderId="8" xfId="1" applyFont="1" applyFill="1" applyBorder="1" applyAlignment="1" applyProtection="1">
      <alignment horizontal="center" vertical="center" wrapText="1"/>
      <protection locked="0"/>
    </xf>
    <xf numFmtId="0" fontId="32" fillId="10" borderId="1" xfId="1" applyFont="1" applyFill="1" applyBorder="1" applyAlignment="1" applyProtection="1">
      <alignment horizontal="center" vertical="center" wrapText="1"/>
      <protection locked="0"/>
    </xf>
    <xf numFmtId="0" fontId="42" fillId="0" borderId="0" xfId="1" applyFont="1" applyAlignment="1" applyProtection="1">
      <alignment horizontal="right" vertical="center"/>
      <protection locked="0"/>
    </xf>
    <xf numFmtId="0" fontId="42" fillId="0" borderId="0" xfId="0" applyFont="1" applyAlignment="1">
      <alignment horizontal="right" vertical="center"/>
    </xf>
    <xf numFmtId="0" fontId="0" fillId="0" borderId="0" xfId="0" applyFont="1" applyFill="1" applyBorder="1" applyAlignment="1">
      <alignment horizontal="center" vertical="center"/>
    </xf>
    <xf numFmtId="0" fontId="29" fillId="0" borderId="0" xfId="0" applyFont="1" applyFill="1" applyBorder="1" applyAlignment="1">
      <alignment vertical="center"/>
    </xf>
    <xf numFmtId="0" fontId="0" fillId="0" borderId="0" xfId="0" applyFont="1" applyFill="1" applyAlignment="1">
      <alignment vertical="center"/>
    </xf>
    <xf numFmtId="0" fontId="45" fillId="0" borderId="19" xfId="0" applyFont="1" applyBorder="1" applyAlignment="1">
      <alignment horizontal="center" vertical="center"/>
    </xf>
    <xf numFmtId="0" fontId="42" fillId="0" borderId="0" xfId="0" applyFont="1" applyFill="1" applyBorder="1" applyAlignment="1">
      <alignment vertical="center"/>
    </xf>
    <xf numFmtId="0" fontId="45" fillId="8" borderId="79" xfId="0" applyFont="1" applyFill="1" applyBorder="1" applyAlignment="1">
      <alignment vertical="center"/>
    </xf>
    <xf numFmtId="0" fontId="38" fillId="0" borderId="25" xfId="0" applyFont="1" applyFill="1" applyBorder="1" applyAlignment="1">
      <alignment horizontal="center" vertical="center" wrapText="1" shrinkToFit="1"/>
    </xf>
    <xf numFmtId="0" fontId="38" fillId="0" borderId="80" xfId="0" applyFont="1" applyBorder="1" applyAlignment="1">
      <alignment horizontal="center" vertical="center"/>
    </xf>
    <xf numFmtId="0" fontId="38" fillId="0" borderId="81" xfId="0" applyFont="1" applyBorder="1" applyAlignment="1">
      <alignment horizontal="center" vertical="center" wrapText="1" shrinkToFit="1"/>
    </xf>
    <xf numFmtId="0" fontId="45" fillId="5" borderId="21" xfId="0" applyFont="1" applyFill="1" applyBorder="1" applyAlignment="1">
      <alignment horizontal="left" vertical="center"/>
    </xf>
    <xf numFmtId="0" fontId="42" fillId="0" borderId="21" xfId="0" applyFont="1" applyBorder="1" applyAlignment="1">
      <alignment horizontal="left" vertical="center"/>
    </xf>
    <xf numFmtId="0" fontId="50" fillId="0" borderId="21" xfId="0" applyFont="1" applyBorder="1" applyAlignment="1">
      <alignment horizontal="right" vertical="center"/>
    </xf>
    <xf numFmtId="0" fontId="45" fillId="8" borderId="21" xfId="0" applyFont="1" applyFill="1" applyBorder="1" applyAlignment="1">
      <alignment horizontal="left" vertical="center"/>
    </xf>
    <xf numFmtId="0" fontId="45" fillId="4" borderId="5" xfId="0" applyFont="1" applyFill="1" applyBorder="1" applyAlignment="1">
      <alignment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wrapText="1" shrinkToFit="1"/>
    </xf>
    <xf numFmtId="0" fontId="45" fillId="3" borderId="82" xfId="0" applyFont="1" applyFill="1" applyBorder="1" applyAlignment="1">
      <alignment horizontal="center" vertical="center"/>
    </xf>
    <xf numFmtId="0" fontId="50" fillId="0" borderId="83" xfId="0" applyFont="1" applyBorder="1" applyAlignment="1">
      <alignment horizontal="right" vertical="center"/>
    </xf>
    <xf numFmtId="0" fontId="45" fillId="8" borderId="84" xfId="0" applyFont="1" applyFill="1" applyBorder="1" applyAlignment="1">
      <alignment vertical="center"/>
    </xf>
    <xf numFmtId="0" fontId="32" fillId="0" borderId="70" xfId="1" applyFont="1" applyFill="1" applyBorder="1" applyAlignment="1">
      <alignment vertical="center"/>
    </xf>
    <xf numFmtId="0" fontId="32" fillId="0" borderId="71" xfId="1" applyFont="1" applyFill="1" applyBorder="1" applyAlignment="1">
      <alignment vertical="center"/>
    </xf>
    <xf numFmtId="0" fontId="32" fillId="7" borderId="72" xfId="1" applyFont="1" applyFill="1" applyBorder="1" applyAlignment="1">
      <alignment horizontal="center" vertical="center"/>
    </xf>
    <xf numFmtId="0" fontId="30" fillId="0" borderId="0" xfId="0" applyFont="1" applyAlignment="1">
      <alignment vertical="center"/>
    </xf>
    <xf numFmtId="0" fontId="42" fillId="0" borderId="0" xfId="0" applyFont="1" applyFill="1" applyAlignment="1">
      <alignment vertical="center"/>
    </xf>
    <xf numFmtId="0" fontId="45" fillId="3" borderId="21" xfId="0" applyFont="1" applyFill="1" applyBorder="1" applyAlignment="1">
      <alignment horizontal="left" vertical="center"/>
    </xf>
    <xf numFmtId="0" fontId="38" fillId="0" borderId="8" xfId="0" applyFont="1" applyFill="1" applyBorder="1" applyAlignment="1">
      <alignment horizontal="center" vertical="center" wrapText="1" shrinkToFit="1"/>
    </xf>
    <xf numFmtId="0" fontId="38" fillId="0" borderId="85" xfId="0" applyFont="1" applyFill="1" applyBorder="1" applyAlignment="1">
      <alignment horizontal="center" vertical="center" wrapText="1" shrinkToFit="1"/>
    </xf>
    <xf numFmtId="0" fontId="42" fillId="0" borderId="0" xfId="0" applyFont="1" applyFill="1" applyBorder="1" applyAlignment="1">
      <alignment horizontal="center" vertical="center"/>
    </xf>
    <xf numFmtId="0" fontId="45" fillId="0" borderId="0" xfId="0" applyFont="1" applyFill="1" applyBorder="1" applyAlignment="1">
      <alignment vertical="center"/>
    </xf>
    <xf numFmtId="0" fontId="14" fillId="0" borderId="0" xfId="4" applyFont="1" applyFill="1" applyBorder="1" applyAlignment="1">
      <alignment horizontal="center" vertical="center"/>
    </xf>
    <xf numFmtId="0" fontId="22" fillId="0" borderId="0" xfId="1" applyFont="1" applyFill="1" applyBorder="1" applyAlignment="1" applyProtection="1">
      <alignment vertical="center"/>
      <protection locked="0"/>
    </xf>
    <xf numFmtId="0" fontId="22" fillId="0" borderId="0" xfId="4" applyFont="1" applyFill="1" applyBorder="1" applyAlignment="1">
      <alignment vertical="center"/>
    </xf>
    <xf numFmtId="0" fontId="22" fillId="0" borderId="0" xfId="4" applyFont="1" applyFill="1" applyAlignment="1">
      <alignment vertical="center"/>
    </xf>
    <xf numFmtId="0" fontId="8" fillId="0" borderId="0" xfId="4" applyFont="1" applyFill="1" applyAlignment="1">
      <alignment vertical="center"/>
    </xf>
    <xf numFmtId="0" fontId="21" fillId="0" borderId="0" xfId="0" applyFont="1" applyFill="1" applyBorder="1" applyAlignment="1">
      <alignment horizontal="left" vertical="center"/>
    </xf>
    <xf numFmtId="0" fontId="1" fillId="0" borderId="0" xfId="0" applyFont="1" applyFill="1" applyBorder="1" applyAlignment="1">
      <alignment vertical="center"/>
    </xf>
    <xf numFmtId="0" fontId="45" fillId="8" borderId="86" xfId="0" applyFont="1" applyFill="1" applyBorder="1" applyAlignment="1">
      <alignment horizontal="center" vertical="center"/>
    </xf>
    <xf numFmtId="0" fontId="45" fillId="3" borderId="19" xfId="0" applyFont="1" applyFill="1" applyBorder="1" applyAlignment="1">
      <alignment horizontal="center" vertical="center"/>
    </xf>
    <xf numFmtId="0" fontId="45" fillId="3" borderId="39" xfId="0" applyFont="1" applyFill="1" applyBorder="1" applyAlignment="1">
      <alignment horizontal="left" vertical="center"/>
    </xf>
    <xf numFmtId="0" fontId="45" fillId="5" borderId="19" xfId="0" applyFont="1" applyFill="1" applyBorder="1" applyAlignment="1">
      <alignment horizontal="center" vertical="center"/>
    </xf>
    <xf numFmtId="0" fontId="51" fillId="3" borderId="83" xfId="0" applyFont="1" applyFill="1" applyBorder="1" applyAlignment="1">
      <alignment horizontal="right" vertical="center"/>
    </xf>
    <xf numFmtId="0" fontId="51" fillId="8" borderId="83" xfId="0" applyFont="1" applyFill="1" applyBorder="1" applyAlignment="1">
      <alignment horizontal="right" vertical="center"/>
    </xf>
    <xf numFmtId="0" fontId="45" fillId="8" borderId="53" xfId="0" applyFont="1" applyFill="1" applyBorder="1" applyAlignment="1">
      <alignment horizontal="center" vertical="center"/>
    </xf>
    <xf numFmtId="0" fontId="6" fillId="7" borderId="0" xfId="1" applyFont="1" applyFill="1" applyAlignment="1">
      <alignment vertical="center"/>
    </xf>
    <xf numFmtId="0" fontId="6" fillId="0" borderId="0" xfId="1" applyFont="1" applyFill="1" applyAlignment="1" applyProtection="1">
      <alignment horizontal="left" vertical="center"/>
      <protection locked="0"/>
    </xf>
    <xf numFmtId="0" fontId="6" fillId="0" borderId="32" xfId="0" applyFont="1" applyFill="1" applyBorder="1" applyAlignment="1">
      <alignment horizontal="center" vertical="center"/>
    </xf>
    <xf numFmtId="0" fontId="6" fillId="0" borderId="40" xfId="0" applyFont="1" applyFill="1" applyBorder="1" applyAlignment="1">
      <alignment vertical="center"/>
    </xf>
    <xf numFmtId="0" fontId="47" fillId="0" borderId="8" xfId="1" applyFont="1" applyFill="1" applyBorder="1" applyAlignment="1">
      <alignment horizontal="center" vertical="center"/>
    </xf>
    <xf numFmtId="0" fontId="47" fillId="0" borderId="22" xfId="1" applyFont="1" applyFill="1" applyBorder="1" applyAlignment="1">
      <alignment horizontal="center" vertical="center"/>
    </xf>
    <xf numFmtId="0" fontId="47" fillId="0" borderId="1"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21" xfId="1" applyFont="1" applyFill="1" applyBorder="1" applyAlignment="1">
      <alignment horizontal="center" vertical="center"/>
    </xf>
    <xf numFmtId="0" fontId="32" fillId="0" borderId="19" xfId="1" applyFont="1" applyFill="1" applyBorder="1" applyAlignment="1">
      <alignment horizontal="center" vertical="center"/>
    </xf>
    <xf numFmtId="0" fontId="32" fillId="11" borderId="65" xfId="1" applyFont="1" applyFill="1" applyBorder="1" applyAlignment="1">
      <alignment vertical="center"/>
    </xf>
    <xf numFmtId="0" fontId="32" fillId="12" borderId="65" xfId="1" applyFont="1" applyFill="1" applyBorder="1" applyAlignment="1">
      <alignment vertical="center"/>
    </xf>
    <xf numFmtId="0" fontId="32" fillId="13" borderId="65" xfId="1" applyFont="1" applyFill="1" applyBorder="1" applyAlignment="1">
      <alignment vertical="center"/>
    </xf>
    <xf numFmtId="0" fontId="32" fillId="14" borderId="65" xfId="1" applyFont="1" applyFill="1" applyBorder="1" applyAlignment="1">
      <alignment vertical="center"/>
    </xf>
    <xf numFmtId="0" fontId="32" fillId="14" borderId="69" xfId="1" applyFont="1" applyFill="1" applyBorder="1" applyAlignment="1">
      <alignment vertical="center"/>
    </xf>
    <xf numFmtId="0" fontId="6" fillId="0" borderId="27" xfId="4" applyFont="1" applyBorder="1" applyAlignment="1">
      <alignment horizontal="center" vertical="center"/>
    </xf>
    <xf numFmtId="0" fontId="46" fillId="0" borderId="74" xfId="1" applyFont="1" applyBorder="1" applyAlignment="1" applyProtection="1">
      <alignment horizontal="center" vertical="center" wrapText="1"/>
      <protection locked="0"/>
    </xf>
    <xf numFmtId="0" fontId="32" fillId="0" borderId="19" xfId="0" applyFont="1" applyBorder="1" applyAlignment="1">
      <alignment horizontal="center" vertical="center"/>
    </xf>
    <xf numFmtId="165" fontId="32" fillId="4" borderId="87" xfId="1" applyNumberFormat="1" applyFont="1" applyFill="1" applyBorder="1" applyAlignment="1">
      <alignment horizontal="right" vertical="center"/>
    </xf>
    <xf numFmtId="3" fontId="32" fillId="4" borderId="9" xfId="1" applyNumberFormat="1" applyFont="1" applyFill="1" applyBorder="1" applyAlignment="1">
      <alignment horizontal="right" vertical="center"/>
    </xf>
    <xf numFmtId="3" fontId="32" fillId="4" borderId="50" xfId="1" applyNumberFormat="1" applyFont="1" applyFill="1" applyBorder="1" applyAlignment="1">
      <alignment horizontal="right" vertical="center"/>
    </xf>
    <xf numFmtId="3" fontId="32" fillId="4" borderId="43" xfId="1" applyNumberFormat="1" applyFont="1" applyFill="1" applyBorder="1" applyAlignment="1">
      <alignment horizontal="right" vertical="center"/>
    </xf>
    <xf numFmtId="3" fontId="32" fillId="0" borderId="0" xfId="1" applyNumberFormat="1" applyFont="1" applyAlignment="1" applyProtection="1">
      <alignment horizontal="right" vertical="center"/>
      <protection locked="0"/>
    </xf>
    <xf numFmtId="3" fontId="32" fillId="0" borderId="0" xfId="1" applyNumberFormat="1" applyFont="1" applyBorder="1" applyAlignment="1" applyProtection="1">
      <alignment horizontal="right" vertical="center" wrapText="1"/>
      <protection locked="0"/>
    </xf>
    <xf numFmtId="3" fontId="32" fillId="0" borderId="0" xfId="1" applyNumberFormat="1" applyFont="1" applyBorder="1" applyAlignment="1" applyProtection="1">
      <alignment horizontal="right" vertical="center"/>
      <protection locked="0"/>
    </xf>
    <xf numFmtId="3" fontId="0" fillId="7" borderId="0" xfId="0" applyNumberFormat="1" applyFill="1" applyAlignment="1">
      <alignment horizontal="right"/>
    </xf>
    <xf numFmtId="3" fontId="12" fillId="0" borderId="87" xfId="4" applyNumberFormat="1" applyFont="1" applyBorder="1" applyAlignment="1" applyProtection="1">
      <alignment horizontal="right" vertical="center"/>
      <protection locked="0"/>
    </xf>
    <xf numFmtId="3" fontId="12" fillId="0" borderId="43" xfId="4" applyNumberFormat="1" applyFont="1" applyBorder="1" applyAlignment="1" applyProtection="1">
      <alignment horizontal="right" vertical="center"/>
      <protection locked="0"/>
    </xf>
    <xf numFmtId="3" fontId="6" fillId="0" borderId="52" xfId="4" applyNumberFormat="1" applyFont="1" applyBorder="1" applyAlignment="1" applyProtection="1">
      <alignment horizontal="right" vertical="center"/>
      <protection locked="0"/>
    </xf>
    <xf numFmtId="3" fontId="6" fillId="0" borderId="39" xfId="4" applyNumberFormat="1" applyFont="1" applyBorder="1" applyAlignment="1" applyProtection="1">
      <alignment horizontal="right" vertical="center"/>
      <protection locked="0"/>
    </xf>
    <xf numFmtId="3" fontId="6" fillId="0" borderId="20" xfId="4" applyNumberFormat="1" applyFont="1" applyBorder="1" applyAlignment="1" applyProtection="1">
      <alignment horizontal="right" vertical="center"/>
      <protection locked="0"/>
    </xf>
    <xf numFmtId="3" fontId="6" fillId="0" borderId="21" xfId="4" applyNumberFormat="1" applyFont="1" applyBorder="1" applyAlignment="1" applyProtection="1">
      <alignment horizontal="right" vertical="center"/>
      <protection locked="0"/>
    </xf>
    <xf numFmtId="3" fontId="6" fillId="0" borderId="54" xfId="4" applyNumberFormat="1" applyFont="1" applyBorder="1" applyAlignment="1" applyProtection="1">
      <alignment horizontal="right" vertical="center"/>
      <protection locked="0"/>
    </xf>
    <xf numFmtId="3" fontId="6" fillId="0" borderId="88" xfId="4" applyNumberFormat="1" applyFont="1" applyBorder="1" applyAlignment="1" applyProtection="1">
      <alignment horizontal="right" vertical="center"/>
      <protection locked="0"/>
    </xf>
    <xf numFmtId="3" fontId="22" fillId="8" borderId="10" xfId="1" applyNumberFormat="1" applyFont="1" applyFill="1" applyBorder="1" applyAlignment="1" applyProtection="1">
      <alignment horizontal="right" vertical="center"/>
      <protection locked="0"/>
    </xf>
    <xf numFmtId="0" fontId="12" fillId="0" borderId="0" xfId="0" applyFont="1" applyAlignment="1">
      <alignment horizontal="left" vertical="center" wrapText="1"/>
    </xf>
    <xf numFmtId="3" fontId="22" fillId="8" borderId="79" xfId="1" applyNumberFormat="1" applyFont="1" applyFill="1" applyBorder="1" applyAlignment="1" applyProtection="1">
      <alignment horizontal="left" vertical="center"/>
      <protection locked="0"/>
    </xf>
    <xf numFmtId="0" fontId="32" fillId="7" borderId="89" xfId="1" applyFont="1" applyFill="1" applyBorder="1" applyAlignment="1">
      <alignment horizontal="center" vertical="center" wrapText="1"/>
    </xf>
    <xf numFmtId="0" fontId="32" fillId="3" borderId="90" xfId="1" applyFont="1" applyFill="1" applyBorder="1" applyAlignment="1">
      <alignment horizontal="center" vertical="center"/>
    </xf>
    <xf numFmtId="0" fontId="32" fillId="0" borderId="91" xfId="1" applyFont="1" applyBorder="1" applyAlignment="1">
      <alignment horizontal="center" vertical="center"/>
    </xf>
    <xf numFmtId="0" fontId="32" fillId="0" borderId="92" xfId="1" applyFont="1" applyBorder="1" applyAlignment="1">
      <alignment horizontal="center" vertical="center"/>
    </xf>
    <xf numFmtId="0" fontId="32" fillId="0" borderId="93" xfId="1" applyFont="1" applyBorder="1" applyAlignment="1">
      <alignment horizontal="center" vertical="center"/>
    </xf>
    <xf numFmtId="0" fontId="32" fillId="0" borderId="22" xfId="1" applyFont="1" applyBorder="1" applyAlignment="1" applyProtection="1">
      <alignment horizontal="center" vertical="center" wrapText="1"/>
      <protection locked="0"/>
    </xf>
    <xf numFmtId="0" fontId="32" fillId="0" borderId="19" xfId="1" applyFont="1" applyBorder="1" applyAlignment="1" applyProtection="1">
      <alignment horizontal="center" vertical="center"/>
      <protection locked="0"/>
    </xf>
    <xf numFmtId="0" fontId="6" fillId="0" borderId="94" xfId="1" applyFont="1" applyBorder="1" applyAlignment="1">
      <alignment vertical="center"/>
    </xf>
    <xf numFmtId="0" fontId="38" fillId="0" borderId="42" xfId="1" applyFont="1" applyFill="1" applyBorder="1" applyAlignment="1" applyProtection="1">
      <alignment horizontal="left" vertical="center" wrapText="1" indent="1"/>
      <protection locked="0"/>
    </xf>
    <xf numFmtId="0" fontId="38" fillId="0" borderId="15" xfId="1" applyFont="1" applyFill="1" applyBorder="1" applyAlignment="1" applyProtection="1">
      <alignment horizontal="left" vertical="center" wrapText="1" indent="1"/>
      <protection locked="0"/>
    </xf>
    <xf numFmtId="0" fontId="38" fillId="0" borderId="42" xfId="1" applyFont="1" applyBorder="1" applyAlignment="1" applyProtection="1">
      <alignment horizontal="left" vertical="center" wrapText="1" indent="1"/>
      <protection locked="0"/>
    </xf>
    <xf numFmtId="0" fontId="38" fillId="0" borderId="4" xfId="1" applyFont="1" applyBorder="1" applyAlignment="1" applyProtection="1">
      <alignment horizontal="left" vertical="center" wrapText="1" indent="1"/>
      <protection locked="0"/>
    </xf>
    <xf numFmtId="0" fontId="32" fillId="0" borderId="95" xfId="1" applyFont="1" applyFill="1" applyBorder="1" applyAlignment="1" applyProtection="1">
      <alignment horizontal="left" vertical="center" indent="1"/>
      <protection locked="0"/>
    </xf>
    <xf numFmtId="0" fontId="38" fillId="0" borderId="22" xfId="1" applyFont="1" applyBorder="1" applyAlignment="1" applyProtection="1">
      <alignment horizontal="left" vertical="center" wrapText="1" indent="1"/>
      <protection locked="0"/>
    </xf>
    <xf numFmtId="0" fontId="32" fillId="0" borderId="45" xfId="1" applyFont="1" applyBorder="1" applyAlignment="1" applyProtection="1">
      <alignment horizontal="left" vertical="center" indent="1"/>
      <protection locked="0"/>
    </xf>
    <xf numFmtId="0" fontId="32" fillId="0" borderId="7" xfId="1" applyFont="1" applyBorder="1" applyAlignment="1" applyProtection="1">
      <alignment horizontal="left" vertical="center" indent="1"/>
      <protection locked="0"/>
    </xf>
    <xf numFmtId="0" fontId="6" fillId="0" borderId="7" xfId="1" applyFont="1" applyBorder="1" applyAlignment="1" applyProtection="1">
      <alignment horizontal="left" vertical="center" indent="1"/>
      <protection locked="0"/>
    </xf>
    <xf numFmtId="0" fontId="33" fillId="0" borderId="7" xfId="1" applyFont="1" applyBorder="1" applyAlignment="1" applyProtection="1">
      <alignment horizontal="left" indent="1"/>
      <protection locked="0"/>
    </xf>
    <xf numFmtId="0" fontId="32" fillId="0" borderId="47" xfId="1" applyFont="1" applyBorder="1" applyAlignment="1" applyProtection="1">
      <alignment horizontal="left" vertical="center" indent="1"/>
      <protection locked="0"/>
    </xf>
    <xf numFmtId="0" fontId="32" fillId="0" borderId="2" xfId="1" applyFont="1" applyBorder="1" applyAlignment="1" applyProtection="1">
      <alignment horizontal="left" vertical="center" indent="1"/>
      <protection locked="0"/>
    </xf>
    <xf numFmtId="0" fontId="33" fillId="0" borderId="26" xfId="1" applyFont="1" applyBorder="1" applyAlignment="1" applyProtection="1">
      <alignment horizontal="left" vertical="top" wrapText="1" indent="1"/>
      <protection locked="0"/>
    </xf>
    <xf numFmtId="0" fontId="32" fillId="0" borderId="26" xfId="1" applyFont="1" applyBorder="1" applyAlignment="1" applyProtection="1">
      <alignment horizontal="left" vertical="top" wrapText="1" indent="1"/>
      <protection locked="0"/>
    </xf>
    <xf numFmtId="0" fontId="32" fillId="0" borderId="7" xfId="1" applyFont="1" applyBorder="1" applyAlignment="1" applyProtection="1">
      <alignment horizontal="left" vertical="top" wrapText="1" indent="1"/>
      <protection locked="0"/>
    </xf>
    <xf numFmtId="0" fontId="33" fillId="0" borderId="7" xfId="1" applyFont="1" applyBorder="1" applyAlignment="1" applyProtection="1">
      <alignment horizontal="left" vertical="top" wrapText="1" indent="1"/>
      <protection locked="0"/>
    </xf>
    <xf numFmtId="0" fontId="33" fillId="0" borderId="47" xfId="1" applyFont="1" applyBorder="1" applyAlignment="1" applyProtection="1">
      <alignment horizontal="left" vertical="top" wrapText="1" indent="1"/>
      <protection locked="0"/>
    </xf>
    <xf numFmtId="0" fontId="32" fillId="0" borderId="9" xfId="1" applyFont="1" applyBorder="1" applyAlignment="1" applyProtection="1">
      <alignment horizontal="left" vertical="center" indent="1"/>
      <protection locked="0"/>
    </xf>
    <xf numFmtId="0" fontId="32" fillId="0" borderId="15" xfId="1" applyFont="1" applyBorder="1" applyAlignment="1" applyProtection="1">
      <alignment horizontal="left" vertical="center" indent="1"/>
      <protection locked="0"/>
    </xf>
    <xf numFmtId="0" fontId="32" fillId="0" borderId="4" xfId="1" applyFont="1" applyBorder="1" applyAlignment="1" applyProtection="1">
      <alignment horizontal="left" vertical="center" indent="1"/>
      <protection locked="0"/>
    </xf>
    <xf numFmtId="0" fontId="32" fillId="0" borderId="42" xfId="1" applyFont="1" applyFill="1" applyBorder="1" applyAlignment="1" applyProtection="1">
      <alignment horizontal="left" vertical="center" indent="1"/>
      <protection locked="0"/>
    </xf>
    <xf numFmtId="0" fontId="52" fillId="0" borderId="0" xfId="1" applyFont="1" applyAlignment="1">
      <alignment vertical="center"/>
    </xf>
    <xf numFmtId="0" fontId="32" fillId="0" borderId="42" xfId="1" applyFont="1" applyBorder="1" applyAlignment="1" applyProtection="1">
      <alignment horizontal="left" vertical="center" indent="1"/>
      <protection locked="0"/>
    </xf>
    <xf numFmtId="0" fontId="32" fillId="0" borderId="38" xfId="1" applyFont="1" applyBorder="1" applyAlignment="1" applyProtection="1">
      <alignment horizontal="left" vertical="center" indent="1"/>
      <protection locked="0"/>
    </xf>
    <xf numFmtId="0" fontId="32" fillId="0" borderId="48" xfId="1" applyFont="1" applyBorder="1" applyAlignment="1" applyProtection="1">
      <alignment horizontal="left" vertical="center" indent="1"/>
      <protection locked="0"/>
    </xf>
    <xf numFmtId="0" fontId="32" fillId="0" borderId="12" xfId="1" applyFont="1" applyBorder="1" applyAlignment="1" applyProtection="1">
      <alignment horizontal="left" vertical="center" indent="1"/>
      <protection locked="0"/>
    </xf>
    <xf numFmtId="0" fontId="32" fillId="0" borderId="96" xfId="1" applyFont="1" applyBorder="1" applyAlignment="1" applyProtection="1">
      <alignment horizontal="left" vertical="center" indent="1"/>
      <protection locked="0"/>
    </xf>
    <xf numFmtId="0" fontId="32" fillId="0" borderId="16" xfId="1" applyFont="1" applyBorder="1" applyAlignment="1" applyProtection="1">
      <alignment horizontal="left" vertical="center" indent="1"/>
      <protection locked="0"/>
    </xf>
    <xf numFmtId="0" fontId="32" fillId="0" borderId="79" xfId="1" applyFont="1" applyBorder="1" applyAlignment="1" applyProtection="1">
      <alignment horizontal="left" vertical="center" indent="1"/>
      <protection locked="0"/>
    </xf>
    <xf numFmtId="0" fontId="32" fillId="0" borderId="14" xfId="1" applyFont="1" applyBorder="1" applyAlignment="1" applyProtection="1">
      <alignment horizontal="left" vertical="center" indent="1"/>
      <protection locked="0"/>
    </xf>
    <xf numFmtId="0" fontId="32" fillId="0" borderId="97" xfId="1" applyFont="1" applyBorder="1" applyAlignment="1" applyProtection="1">
      <alignment horizontal="left" vertical="center" indent="1"/>
      <protection locked="0"/>
    </xf>
    <xf numFmtId="0" fontId="32" fillId="0" borderId="53" xfId="1" applyFont="1" applyBorder="1" applyAlignment="1" applyProtection="1">
      <alignment horizontal="left" vertical="center" indent="1"/>
      <protection locked="0"/>
    </xf>
    <xf numFmtId="0" fontId="32" fillId="0" borderId="98" xfId="1" applyFont="1" applyBorder="1" applyAlignment="1" applyProtection="1">
      <alignment horizontal="left" indent="1"/>
      <protection locked="0"/>
    </xf>
    <xf numFmtId="0" fontId="32" fillId="0" borderId="18" xfId="1" applyFont="1" applyBorder="1" applyAlignment="1" applyProtection="1">
      <alignment horizontal="left" vertical="center" indent="1"/>
      <protection locked="0"/>
    </xf>
    <xf numFmtId="0" fontId="32" fillId="0" borderId="19" xfId="1" applyFont="1" applyBorder="1" applyAlignment="1" applyProtection="1">
      <alignment horizontal="left" vertical="center" indent="1"/>
      <protection locked="0"/>
    </xf>
    <xf numFmtId="0" fontId="32" fillId="0" borderId="3" xfId="1" applyFont="1" applyBorder="1" applyAlignment="1" applyProtection="1">
      <alignment horizontal="left" vertical="center" indent="1"/>
      <protection locked="0"/>
    </xf>
    <xf numFmtId="0" fontId="32" fillId="0" borderId="27" xfId="1" applyFont="1" applyBorder="1" applyAlignment="1" applyProtection="1">
      <alignment horizontal="left" vertical="center" indent="1"/>
      <protection locked="0"/>
    </xf>
    <xf numFmtId="0" fontId="33" fillId="4" borderId="99" xfId="1" applyFont="1" applyFill="1" applyBorder="1" applyAlignment="1" applyProtection="1">
      <alignment horizontal="left" vertical="center" indent="1" readingOrder="1"/>
      <protection locked="0"/>
    </xf>
    <xf numFmtId="0" fontId="33" fillId="4" borderId="100" xfId="1" applyFont="1" applyFill="1" applyBorder="1" applyAlignment="1" applyProtection="1">
      <alignment horizontal="left" vertical="center" indent="1" readingOrder="1"/>
      <protection locked="0"/>
    </xf>
    <xf numFmtId="0" fontId="32" fillId="0" borderId="89" xfId="1" applyFont="1" applyBorder="1" applyAlignment="1" applyProtection="1">
      <alignment horizontal="left" vertical="center" indent="1" readingOrder="1"/>
      <protection locked="0"/>
    </xf>
    <xf numFmtId="0" fontId="32" fillId="0" borderId="39" xfId="1" applyFont="1" applyBorder="1" applyAlignment="1" applyProtection="1">
      <alignment horizontal="left" vertical="center" wrapText="1" indent="1" readingOrder="1"/>
      <protection locked="0"/>
    </xf>
    <xf numFmtId="0" fontId="32" fillId="7" borderId="101" xfId="1" applyFont="1" applyFill="1" applyBorder="1" applyAlignment="1" applyProtection="1">
      <alignment horizontal="left" vertical="center" indent="1" readingOrder="1"/>
      <protection locked="0"/>
    </xf>
    <xf numFmtId="0" fontId="32" fillId="0" borderId="102" xfId="1" applyFont="1" applyBorder="1" applyAlignment="1" applyProtection="1">
      <alignment horizontal="left" vertical="center" wrapText="1" indent="1" readingOrder="1"/>
      <protection locked="0"/>
    </xf>
    <xf numFmtId="0" fontId="32" fillId="7" borderId="103" xfId="1" applyFont="1" applyFill="1" applyBorder="1" applyAlignment="1" applyProtection="1">
      <alignment horizontal="left" vertical="center" indent="1" readingOrder="1"/>
      <protection locked="0"/>
    </xf>
    <xf numFmtId="0" fontId="32" fillId="7" borderId="89" xfId="1" applyFont="1" applyFill="1" applyBorder="1" applyAlignment="1" applyProtection="1">
      <alignment horizontal="left" vertical="center" indent="1" readingOrder="1"/>
      <protection locked="0"/>
    </xf>
    <xf numFmtId="49" fontId="47" fillId="0" borderId="39" xfId="1" applyNumberFormat="1" applyFont="1" applyBorder="1" applyAlignment="1" applyProtection="1">
      <alignment horizontal="left" vertical="center" wrapText="1" indent="1" readingOrder="1"/>
      <protection locked="0"/>
    </xf>
    <xf numFmtId="0" fontId="32" fillId="7" borderId="98" xfId="1" applyFont="1" applyFill="1" applyBorder="1" applyAlignment="1" applyProtection="1">
      <alignment horizontal="left" vertical="center" indent="1" readingOrder="1"/>
      <protection locked="0"/>
    </xf>
    <xf numFmtId="49" fontId="47" fillId="0" borderId="29" xfId="1" applyNumberFormat="1" applyFont="1" applyBorder="1" applyAlignment="1" applyProtection="1">
      <alignment horizontal="left" vertical="center" wrapText="1" indent="1" readingOrder="1"/>
      <protection locked="0"/>
    </xf>
    <xf numFmtId="0" fontId="33" fillId="8" borderId="104" xfId="1" applyFont="1" applyFill="1" applyBorder="1" applyAlignment="1" applyProtection="1">
      <alignment horizontal="left" vertical="center" wrapText="1" indent="1"/>
      <protection locked="0"/>
    </xf>
    <xf numFmtId="3" fontId="46" fillId="0" borderId="32" xfId="1" applyNumberFormat="1" applyFont="1" applyBorder="1" applyAlignment="1" applyProtection="1">
      <alignment horizontal="left" vertical="center" wrapText="1" indent="1"/>
      <protection locked="0"/>
    </xf>
    <xf numFmtId="3" fontId="32" fillId="0" borderId="32" xfId="1" applyNumberFormat="1" applyFont="1" applyBorder="1" applyAlignment="1" applyProtection="1">
      <alignment horizontal="left" vertical="center" indent="1"/>
      <protection locked="0"/>
    </xf>
    <xf numFmtId="3" fontId="32" fillId="0" borderId="32" xfId="1" applyNumberFormat="1" applyFont="1" applyBorder="1" applyAlignment="1" applyProtection="1">
      <alignment horizontal="left" vertical="center" wrapText="1" indent="1"/>
      <protection locked="0"/>
    </xf>
    <xf numFmtId="3" fontId="33" fillId="8" borderId="32" xfId="1" applyNumberFormat="1" applyFont="1" applyFill="1" applyBorder="1" applyAlignment="1" applyProtection="1">
      <alignment horizontal="left" vertical="center" wrapText="1" indent="1"/>
      <protection locked="0"/>
    </xf>
    <xf numFmtId="3" fontId="32" fillId="0" borderId="16" xfId="1" applyNumberFormat="1" applyFont="1" applyBorder="1" applyAlignment="1" applyProtection="1">
      <alignment horizontal="left" vertical="center" wrapText="1" indent="1"/>
      <protection locked="0"/>
    </xf>
    <xf numFmtId="3" fontId="32" fillId="0" borderId="15" xfId="1" applyNumberFormat="1" applyFont="1" applyBorder="1" applyAlignment="1" applyProtection="1">
      <alignment horizontal="left" vertical="center" wrapText="1" indent="1"/>
      <protection locked="0"/>
    </xf>
    <xf numFmtId="3" fontId="32" fillId="0" borderId="42" xfId="1" applyNumberFormat="1" applyFont="1" applyBorder="1" applyAlignment="1" applyProtection="1">
      <alignment horizontal="left" vertical="center" wrapText="1" indent="1"/>
      <protection locked="0"/>
    </xf>
    <xf numFmtId="3" fontId="33" fillId="0" borderId="79" xfId="1" applyNumberFormat="1" applyFont="1" applyFill="1" applyBorder="1" applyAlignment="1" applyProtection="1">
      <alignment horizontal="left" vertical="center" indent="1"/>
      <protection locked="0"/>
    </xf>
    <xf numFmtId="0" fontId="32" fillId="0" borderId="16" xfId="1" applyFont="1" applyBorder="1" applyAlignment="1" applyProtection="1">
      <alignment horizontal="left" vertical="center" wrapText="1" indent="1"/>
      <protection locked="0"/>
    </xf>
    <xf numFmtId="0" fontId="32" fillId="0" borderId="15" xfId="1" applyFont="1" applyBorder="1" applyAlignment="1" applyProtection="1">
      <alignment horizontal="left" vertical="center" wrapText="1" indent="1"/>
      <protection locked="0"/>
    </xf>
    <xf numFmtId="0" fontId="32" fillId="8" borderId="15" xfId="1" applyFont="1" applyFill="1" applyBorder="1" applyAlignment="1" applyProtection="1">
      <alignment horizontal="left" vertical="center" indent="1"/>
      <protection locked="0"/>
    </xf>
    <xf numFmtId="0" fontId="32" fillId="8" borderId="15" xfId="1" applyFont="1" applyFill="1" applyBorder="1" applyAlignment="1" applyProtection="1">
      <alignment horizontal="left" vertical="center" wrapText="1" indent="1"/>
      <protection locked="0"/>
    </xf>
    <xf numFmtId="0" fontId="32" fillId="0" borderId="20" xfId="1" applyFont="1" applyBorder="1" applyAlignment="1" applyProtection="1">
      <alignment horizontal="left" vertical="center" wrapText="1" indent="1"/>
      <protection locked="0"/>
    </xf>
    <xf numFmtId="0" fontId="32" fillId="0" borderId="7" xfId="1" applyFont="1" applyBorder="1" applyAlignment="1" applyProtection="1">
      <alignment horizontal="left" vertical="center" wrapText="1" indent="1"/>
      <protection locked="0"/>
    </xf>
    <xf numFmtId="0" fontId="32" fillId="0" borderId="47" xfId="1" applyFont="1" applyBorder="1" applyAlignment="1" applyProtection="1">
      <alignment horizontal="left" vertical="center" wrapText="1" indent="1"/>
      <protection locked="0"/>
    </xf>
    <xf numFmtId="0" fontId="33" fillId="0" borderId="2" xfId="1" applyFont="1" applyBorder="1" applyAlignment="1" applyProtection="1">
      <alignment horizontal="left" vertical="center" wrapText="1" indent="1"/>
      <protection locked="0"/>
    </xf>
    <xf numFmtId="0" fontId="32" fillId="0" borderId="19" xfId="1" applyFont="1" applyBorder="1" applyAlignment="1" applyProtection="1">
      <alignment horizontal="left" vertical="center" indent="1"/>
      <protection locked="0"/>
    </xf>
    <xf numFmtId="0" fontId="32" fillId="7" borderId="105" xfId="1" applyFont="1" applyFill="1" applyBorder="1" applyAlignment="1">
      <alignment horizontal="center" vertical="center"/>
    </xf>
    <xf numFmtId="0" fontId="32" fillId="7" borderId="106" xfId="1" applyFont="1" applyFill="1" applyBorder="1" applyAlignment="1">
      <alignment horizontal="center" vertical="center" wrapText="1"/>
    </xf>
    <xf numFmtId="0" fontId="32" fillId="0" borderId="107" xfId="1" applyFont="1" applyFill="1" applyBorder="1" applyAlignment="1">
      <alignment horizontal="center" vertical="center" wrapText="1"/>
    </xf>
    <xf numFmtId="0" fontId="46" fillId="0" borderId="30" xfId="1" applyFont="1" applyFill="1" applyBorder="1" applyAlignment="1">
      <alignment horizontal="center" vertical="center" wrapText="1"/>
    </xf>
    <xf numFmtId="3" fontId="48" fillId="0" borderId="0" xfId="0" applyNumberFormat="1" applyFont="1"/>
    <xf numFmtId="0" fontId="32" fillId="0" borderId="9" xfId="1" applyFont="1" applyBorder="1" applyAlignment="1" applyProtection="1">
      <alignment horizontal="center" vertical="center" wrapText="1"/>
      <protection locked="0"/>
    </xf>
    <xf numFmtId="0" fontId="50" fillId="0" borderId="32" xfId="0" applyFont="1" applyBorder="1" applyAlignment="1">
      <alignment horizontal="right" vertical="center"/>
    </xf>
    <xf numFmtId="0" fontId="42" fillId="0" borderId="32" xfId="0" applyFont="1" applyBorder="1" applyAlignment="1">
      <alignment horizontal="left" vertical="center"/>
    </xf>
    <xf numFmtId="0" fontId="20" fillId="0" borderId="0" xfId="2" applyFont="1" applyBorder="1" applyAlignment="1">
      <alignment vertical="center"/>
    </xf>
    <xf numFmtId="0" fontId="8" fillId="0" borderId="18" xfId="2" applyFont="1" applyBorder="1" applyAlignment="1">
      <alignment vertical="center"/>
    </xf>
    <xf numFmtId="49" fontId="11" fillId="0" borderId="3" xfId="2" applyNumberFormat="1" applyFont="1" applyBorder="1" applyAlignment="1">
      <alignment horizontal="center" vertical="center" wrapText="1"/>
    </xf>
    <xf numFmtId="49" fontId="11" fillId="0" borderId="4" xfId="2" applyNumberFormat="1" applyFont="1" applyBorder="1" applyAlignment="1">
      <alignment horizontal="center" vertical="center" wrapText="1"/>
    </xf>
    <xf numFmtId="3" fontId="8" fillId="0" borderId="4" xfId="2" applyNumberFormat="1" applyFont="1" applyBorder="1" applyAlignment="1">
      <alignment horizontal="center" vertical="center" wrapText="1"/>
    </xf>
    <xf numFmtId="3" fontId="8" fillId="0" borderId="5" xfId="2" applyNumberFormat="1" applyFont="1" applyBorder="1" applyAlignment="1">
      <alignment horizontal="center" vertical="center" wrapText="1"/>
    </xf>
    <xf numFmtId="0" fontId="8" fillId="0" borderId="26" xfId="2" applyFont="1" applyBorder="1" applyAlignment="1">
      <alignment vertical="center" wrapText="1"/>
    </xf>
    <xf numFmtId="3" fontId="8" fillId="0" borderId="9" xfId="2" applyNumberFormat="1" applyFont="1" applyBorder="1" applyAlignment="1">
      <alignment horizontal="center" vertical="center" wrapText="1"/>
    </xf>
    <xf numFmtId="3" fontId="8" fillId="0" borderId="43" xfId="2" applyNumberFormat="1" applyFont="1" applyBorder="1" applyAlignment="1">
      <alignment horizontal="center" vertical="center" wrapText="1"/>
    </xf>
    <xf numFmtId="0" fontId="6" fillId="0" borderId="7" xfId="2" applyFont="1" applyBorder="1" applyAlignment="1">
      <alignment vertical="center" wrapText="1"/>
    </xf>
    <xf numFmtId="49" fontId="6" fillId="0" borderId="20" xfId="2" applyNumberFormat="1" applyFont="1" applyBorder="1" applyAlignment="1">
      <alignment horizontal="center" vertical="center" wrapText="1"/>
    </xf>
    <xf numFmtId="49" fontId="6" fillId="0" borderId="15" xfId="2" applyNumberFormat="1" applyFont="1" applyBorder="1" applyAlignment="1">
      <alignment horizontal="center" vertical="center" wrapText="1"/>
    </xf>
    <xf numFmtId="3" fontId="26" fillId="0" borderId="38" xfId="2" applyNumberFormat="1" applyFont="1" applyBorder="1" applyAlignment="1">
      <alignment horizontal="center" vertical="center" wrapText="1"/>
    </xf>
    <xf numFmtId="3" fontId="26" fillId="0" borderId="39" xfId="2" applyNumberFormat="1" applyFont="1" applyBorder="1" applyAlignment="1">
      <alignment horizontal="center" vertical="center" wrapText="1"/>
    </xf>
    <xf numFmtId="3" fontId="26" fillId="0" borderId="15" xfId="2" applyNumberFormat="1" applyFont="1" applyBorder="1" applyAlignment="1">
      <alignment horizontal="center" vertical="center" wrapText="1"/>
    </xf>
    <xf numFmtId="3" fontId="26" fillId="0" borderId="21" xfId="2" applyNumberFormat="1" applyFont="1" applyBorder="1" applyAlignment="1">
      <alignment horizontal="center" vertical="center" wrapText="1"/>
    </xf>
    <xf numFmtId="3" fontId="6" fillId="0" borderId="15" xfId="2" applyNumberFormat="1" applyFont="1" applyBorder="1" applyAlignment="1">
      <alignment horizontal="center" vertical="center" wrapText="1"/>
    </xf>
    <xf numFmtId="3" fontId="6" fillId="0" borderId="21" xfId="2" applyNumberFormat="1" applyFont="1" applyBorder="1" applyAlignment="1">
      <alignment horizontal="center" vertical="center" wrapText="1"/>
    </xf>
    <xf numFmtId="0" fontId="6" fillId="0" borderId="7" xfId="2" applyFont="1" applyBorder="1" applyAlignment="1">
      <alignment horizontal="left" vertical="center" wrapText="1"/>
    </xf>
    <xf numFmtId="0" fontId="6" fillId="0" borderId="24" xfId="2" applyFont="1" applyBorder="1" applyAlignment="1">
      <alignment vertical="center" wrapText="1"/>
    </xf>
    <xf numFmtId="49" fontId="6" fillId="0" borderId="25" xfId="2" applyNumberFormat="1" applyFont="1" applyBorder="1" applyAlignment="1">
      <alignment horizontal="center" vertical="center" wrapText="1"/>
    </xf>
    <xf numFmtId="3" fontId="6" fillId="0" borderId="22" xfId="2"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45" xfId="2" applyFont="1" applyBorder="1" applyAlignment="1">
      <alignment horizontal="left" vertical="center" wrapText="1"/>
    </xf>
    <xf numFmtId="49" fontId="6" fillId="0" borderId="53" xfId="2" applyNumberFormat="1" applyFont="1" applyBorder="1" applyAlignment="1">
      <alignment horizontal="center" vertical="center" wrapText="1"/>
    </xf>
    <xf numFmtId="49" fontId="6" fillId="0" borderId="9" xfId="2" applyNumberFormat="1" applyFont="1" applyBorder="1" applyAlignment="1">
      <alignment horizontal="center" vertical="center" wrapText="1"/>
    </xf>
    <xf numFmtId="3" fontId="26" fillId="0" borderId="9" xfId="2" applyNumberFormat="1" applyFont="1" applyBorder="1" applyAlignment="1">
      <alignment horizontal="center" vertical="center" wrapText="1"/>
    </xf>
    <xf numFmtId="3" fontId="26" fillId="0" borderId="43" xfId="2" applyNumberFormat="1" applyFont="1" applyBorder="1" applyAlignment="1">
      <alignment horizontal="center" vertical="center" wrapText="1"/>
    </xf>
    <xf numFmtId="0" fontId="6" fillId="0" borderId="7" xfId="2" applyFont="1" applyFill="1" applyBorder="1" applyAlignment="1">
      <alignment vertical="center" wrapText="1"/>
    </xf>
    <xf numFmtId="49" fontId="6" fillId="7" borderId="20" xfId="2" applyNumberFormat="1" applyFont="1" applyFill="1" applyBorder="1" applyAlignment="1">
      <alignment horizontal="center" vertical="center" wrapText="1"/>
    </xf>
    <xf numFmtId="3" fontId="26" fillId="0" borderId="25" xfId="2" applyNumberFormat="1" applyFont="1" applyBorder="1" applyAlignment="1">
      <alignment horizontal="center" vertical="center" wrapText="1"/>
    </xf>
    <xf numFmtId="3" fontId="26" fillId="0" borderId="1" xfId="2" applyNumberFormat="1" applyFont="1" applyBorder="1" applyAlignment="1">
      <alignment horizontal="center" vertical="center" wrapText="1"/>
    </xf>
    <xf numFmtId="0" fontId="8" fillId="0" borderId="2" xfId="2" applyFont="1" applyBorder="1" applyAlignment="1">
      <alignment vertical="center" wrapText="1"/>
    </xf>
    <xf numFmtId="0" fontId="6" fillId="0" borderId="26" xfId="2" applyFont="1" applyBorder="1" applyAlignment="1">
      <alignment vertical="center" wrapText="1"/>
    </xf>
    <xf numFmtId="49" fontId="6" fillId="0" borderId="52" xfId="2" applyNumberFormat="1" applyFont="1" applyBorder="1" applyAlignment="1">
      <alignment horizontal="center" vertical="center" wrapText="1"/>
    </xf>
    <xf numFmtId="49" fontId="6" fillId="0" borderId="38" xfId="2" applyNumberFormat="1" applyFont="1" applyBorder="1" applyAlignment="1">
      <alignment horizontal="center" vertical="center" wrapText="1"/>
    </xf>
    <xf numFmtId="49" fontId="10" fillId="0" borderId="20" xfId="2" applyNumberFormat="1" applyFont="1" applyBorder="1" applyAlignment="1">
      <alignment horizontal="center" vertical="center"/>
    </xf>
    <xf numFmtId="49" fontId="6" fillId="0" borderId="8" xfId="2" applyNumberFormat="1" applyFont="1" applyBorder="1" applyAlignment="1">
      <alignment horizontal="center" vertical="center" wrapText="1"/>
    </xf>
    <xf numFmtId="49" fontId="6" fillId="0" borderId="22" xfId="2" applyNumberFormat="1" applyFont="1" applyBorder="1" applyAlignment="1">
      <alignment horizontal="center" vertical="center" wrapText="1"/>
    </xf>
    <xf numFmtId="3" fontId="26" fillId="0" borderId="22" xfId="2" applyNumberFormat="1" applyFont="1" applyBorder="1" applyAlignment="1">
      <alignment horizontal="center" vertical="center" wrapText="1"/>
    </xf>
    <xf numFmtId="0" fontId="6" fillId="0" borderId="0" xfId="2" applyFont="1" applyBorder="1" applyAlignment="1">
      <alignment vertical="center" wrapText="1"/>
    </xf>
    <xf numFmtId="49" fontId="6" fillId="0" borderId="0" xfId="2" applyNumberFormat="1" applyFont="1" applyBorder="1" applyAlignment="1">
      <alignment horizontal="center" vertical="center" wrapText="1"/>
    </xf>
    <xf numFmtId="3" fontId="6" fillId="0" borderId="0" xfId="2" applyNumberFormat="1" applyFont="1" applyBorder="1" applyAlignment="1">
      <alignment vertical="center"/>
    </xf>
    <xf numFmtId="0" fontId="9" fillId="0" borderId="0" xfId="2" applyFont="1" applyBorder="1" applyAlignment="1">
      <alignment vertical="center"/>
    </xf>
    <xf numFmtId="49" fontId="6" fillId="0" borderId="0" xfId="2" applyNumberFormat="1" applyFont="1" applyBorder="1" applyAlignment="1">
      <alignment vertical="center" wrapText="1"/>
    </xf>
    <xf numFmtId="49" fontId="6" fillId="0" borderId="0" xfId="2" applyNumberFormat="1" applyFont="1" applyBorder="1" applyAlignment="1">
      <alignment vertical="center"/>
    </xf>
    <xf numFmtId="0" fontId="8" fillId="0" borderId="18" xfId="2" applyFont="1" applyFill="1" applyBorder="1" applyAlignment="1">
      <alignment horizontal="left" vertical="center"/>
    </xf>
    <xf numFmtId="49" fontId="8" fillId="0" borderId="3" xfId="2" applyNumberFormat="1" applyFont="1" applyFill="1" applyBorder="1" applyAlignment="1">
      <alignment horizontal="center" vertical="center" wrapText="1"/>
    </xf>
    <xf numFmtId="49" fontId="8" fillId="0" borderId="4" xfId="2" applyNumberFormat="1" applyFont="1" applyFill="1" applyBorder="1" applyAlignment="1">
      <alignment horizontal="center" vertical="center" wrapText="1"/>
    </xf>
    <xf numFmtId="3" fontId="8" fillId="0" borderId="4" xfId="2" applyNumberFormat="1" applyFont="1" applyFill="1" applyBorder="1" applyAlignment="1">
      <alignment horizontal="center" vertical="center" wrapText="1"/>
    </xf>
    <xf numFmtId="3" fontId="8" fillId="0" borderId="5" xfId="2" applyNumberFormat="1" applyFont="1" applyFill="1" applyBorder="1" applyAlignment="1">
      <alignment horizontal="center" vertical="center" wrapText="1"/>
    </xf>
    <xf numFmtId="49" fontId="20" fillId="0" borderId="0" xfId="2" applyNumberFormat="1" applyFont="1" applyBorder="1" applyAlignment="1">
      <alignment horizontal="left" vertical="center"/>
    </xf>
    <xf numFmtId="0" fontId="8" fillId="0" borderId="0" xfId="2" applyFont="1" applyBorder="1" applyAlignment="1">
      <alignment vertical="center"/>
    </xf>
    <xf numFmtId="0" fontId="8" fillId="0" borderId="45" xfId="2" applyFont="1" applyBorder="1" applyAlignment="1">
      <alignment vertical="center" wrapText="1"/>
    </xf>
    <xf numFmtId="3" fontId="8" fillId="0" borderId="9" xfId="2" applyNumberFormat="1" applyFont="1" applyFill="1" applyBorder="1" applyAlignment="1">
      <alignment horizontal="center" vertical="center" wrapText="1"/>
    </xf>
    <xf numFmtId="3" fontId="8" fillId="0" borderId="43" xfId="2" applyNumberFormat="1" applyFont="1" applyFill="1" applyBorder="1" applyAlignment="1">
      <alignment horizontal="center" vertical="center" wrapText="1"/>
    </xf>
    <xf numFmtId="49" fontId="8" fillId="0" borderId="0" xfId="2" applyNumberFormat="1" applyFont="1" applyBorder="1" applyAlignment="1">
      <alignment horizontal="center" vertical="center" wrapText="1"/>
    </xf>
    <xf numFmtId="0" fontId="6" fillId="0" borderId="52" xfId="2" applyFont="1" applyBorder="1" applyAlignment="1">
      <alignment horizontal="center" vertical="center"/>
    </xf>
    <xf numFmtId="49" fontId="6" fillId="0" borderId="38" xfId="2" applyNumberFormat="1" applyFont="1" applyBorder="1" applyAlignment="1">
      <alignment horizontal="center" vertical="center"/>
    </xf>
    <xf numFmtId="3" fontId="26" fillId="0" borderId="38" xfId="2" applyNumberFormat="1" applyFont="1" applyBorder="1" applyAlignment="1">
      <alignment horizontal="center" vertical="center"/>
    </xf>
    <xf numFmtId="3" fontId="26" fillId="0" borderId="39" xfId="2" applyNumberFormat="1" applyFont="1" applyBorder="1" applyAlignment="1">
      <alignment horizontal="center" vertical="center"/>
    </xf>
    <xf numFmtId="49" fontId="6" fillId="0" borderId="0" xfId="2" applyNumberFormat="1" applyFont="1" applyBorder="1" applyAlignment="1">
      <alignment horizontal="center" vertical="center"/>
    </xf>
    <xf numFmtId="0" fontId="6" fillId="0" borderId="20" xfId="2" applyFont="1" applyBorder="1" applyAlignment="1">
      <alignment horizontal="center" vertical="center"/>
    </xf>
    <xf numFmtId="49" fontId="6" fillId="0" borderId="15" xfId="2" applyNumberFormat="1" applyFont="1" applyBorder="1" applyAlignment="1">
      <alignment horizontal="center" vertical="center"/>
    </xf>
    <xf numFmtId="3" fontId="6" fillId="0" borderId="15" xfId="2" applyNumberFormat="1" applyFont="1" applyBorder="1" applyAlignment="1">
      <alignment horizontal="center" vertical="center"/>
    </xf>
    <xf numFmtId="3" fontId="6" fillId="0" borderId="21" xfId="2" applyNumberFormat="1" applyFont="1" applyBorder="1" applyAlignment="1">
      <alignment horizontal="center" vertical="center"/>
    </xf>
    <xf numFmtId="3" fontId="26" fillId="0" borderId="21" xfId="2" applyNumberFormat="1" applyFont="1" applyBorder="1" applyAlignment="1">
      <alignment horizontal="center" vertical="center"/>
    </xf>
    <xf numFmtId="3" fontId="26" fillId="0" borderId="15" xfId="2" applyNumberFormat="1" applyFont="1" applyBorder="1" applyAlignment="1">
      <alignment horizontal="center" vertical="center"/>
    </xf>
    <xf numFmtId="0" fontId="6" fillId="0" borderId="8" xfId="2" applyFont="1" applyBorder="1" applyAlignment="1">
      <alignment horizontal="center" vertical="center" wrapText="1"/>
    </xf>
    <xf numFmtId="3" fontId="26" fillId="0" borderId="22" xfId="2" applyNumberFormat="1" applyFont="1" applyBorder="1" applyAlignment="1">
      <alignment horizontal="center" vertical="center"/>
    </xf>
    <xf numFmtId="3" fontId="26" fillId="0" borderId="1" xfId="2" applyNumberFormat="1" applyFont="1" applyBorder="1" applyAlignment="1">
      <alignment horizontal="center" vertical="center"/>
    </xf>
    <xf numFmtId="0" fontId="6" fillId="0" borderId="32" xfId="2" applyFont="1" applyBorder="1" applyAlignment="1">
      <alignment horizontal="center" vertical="center"/>
    </xf>
    <xf numFmtId="3" fontId="26" fillId="0" borderId="43" xfId="2" applyNumberFormat="1" applyFont="1" applyBorder="1" applyAlignment="1">
      <alignment horizontal="center" vertical="center"/>
    </xf>
    <xf numFmtId="0" fontId="6" fillId="0" borderId="19" xfId="2" applyFont="1" applyBorder="1" applyAlignment="1">
      <alignment horizontal="center" vertical="center"/>
    </xf>
    <xf numFmtId="3" fontId="53" fillId="0" borderId="21" xfId="2" applyNumberFormat="1" applyFont="1" applyBorder="1" applyAlignment="1">
      <alignment horizontal="center" vertical="center"/>
    </xf>
    <xf numFmtId="0" fontId="6" fillId="0" borderId="90" xfId="2" applyFont="1" applyBorder="1" applyAlignment="1">
      <alignment horizontal="center" vertical="center" wrapText="1"/>
    </xf>
    <xf numFmtId="0" fontId="6" fillId="0" borderId="90" xfId="2" applyFont="1" applyBorder="1" applyAlignment="1">
      <alignment horizontal="center" vertical="center"/>
    </xf>
    <xf numFmtId="0" fontId="8" fillId="0" borderId="7" xfId="2" applyFont="1" applyBorder="1" applyAlignment="1">
      <alignment vertical="center" wrapText="1"/>
    </xf>
    <xf numFmtId="0" fontId="6" fillId="0" borderId="108" xfId="2" applyFont="1" applyBorder="1" applyAlignment="1">
      <alignment horizontal="center" vertical="center"/>
    </xf>
    <xf numFmtId="49" fontId="6" fillId="0" borderId="36" xfId="2" applyNumberFormat="1" applyFont="1" applyBorder="1" applyAlignment="1">
      <alignment horizontal="center" vertical="center" wrapText="1"/>
    </xf>
    <xf numFmtId="0" fontId="8" fillId="0" borderId="24" xfId="2" applyFont="1" applyBorder="1" applyAlignment="1">
      <alignment vertical="center" wrapText="1"/>
    </xf>
    <xf numFmtId="0" fontId="8" fillId="0" borderId="0" xfId="2" applyFont="1" applyBorder="1" applyAlignment="1">
      <alignment vertical="center" wrapText="1"/>
    </xf>
    <xf numFmtId="0" fontId="6" fillId="0" borderId="0" xfId="2" applyFont="1" applyBorder="1" applyAlignment="1">
      <alignment horizontal="center" vertical="center"/>
    </xf>
    <xf numFmtId="0" fontId="42" fillId="0" borderId="88" xfId="0" applyFont="1" applyBorder="1" applyAlignment="1">
      <alignment horizontal="left" vertical="center"/>
    </xf>
    <xf numFmtId="3" fontId="32" fillId="8" borderId="15" xfId="1" applyNumberFormat="1" applyFont="1" applyFill="1" applyBorder="1" applyAlignment="1" applyProtection="1">
      <alignment horizontal="right" vertical="center" wrapText="1" indent="1"/>
      <protection locked="0"/>
    </xf>
    <xf numFmtId="3" fontId="32" fillId="8" borderId="21" xfId="1" applyNumberFormat="1" applyFont="1" applyFill="1" applyBorder="1" applyAlignment="1" applyProtection="1">
      <alignment horizontal="right" vertical="center" wrapText="1" indent="1"/>
      <protection hidden="1"/>
    </xf>
    <xf numFmtId="0" fontId="32" fillId="0" borderId="15" xfId="1" applyFont="1" applyBorder="1" applyAlignment="1" applyProtection="1">
      <alignment horizontal="right" vertical="center" wrapText="1" indent="1"/>
      <protection locked="0"/>
    </xf>
    <xf numFmtId="3" fontId="32" fillId="0" borderId="21" xfId="1" applyNumberFormat="1" applyFont="1" applyBorder="1" applyAlignment="1" applyProtection="1">
      <alignment horizontal="right" vertical="center" wrapText="1" indent="1"/>
      <protection hidden="1"/>
    </xf>
    <xf numFmtId="3" fontId="32" fillId="0" borderId="15" xfId="1" applyNumberFormat="1" applyFont="1" applyFill="1" applyBorder="1" applyAlignment="1" applyProtection="1">
      <alignment horizontal="right" vertical="center" wrapText="1" indent="1"/>
      <protection locked="0"/>
    </xf>
    <xf numFmtId="3" fontId="32" fillId="8" borderId="22" xfId="1" applyNumberFormat="1" applyFont="1" applyFill="1" applyBorder="1" applyAlignment="1" applyProtection="1">
      <alignment horizontal="right" vertical="center" indent="1"/>
      <protection locked="0"/>
    </xf>
    <xf numFmtId="3" fontId="32" fillId="8" borderId="1" xfId="1" applyNumberFormat="1" applyFont="1" applyFill="1" applyBorder="1" applyAlignment="1" applyProtection="1">
      <alignment horizontal="right" vertical="center" wrapText="1" indent="1"/>
      <protection hidden="1"/>
    </xf>
    <xf numFmtId="3" fontId="32" fillId="0" borderId="43" xfId="1" applyNumberFormat="1" applyFont="1" applyBorder="1" applyAlignment="1" applyProtection="1">
      <alignment horizontal="right" vertical="center" indent="1"/>
      <protection locked="0"/>
    </xf>
    <xf numFmtId="3" fontId="32" fillId="0" borderId="21" xfId="1" applyNumberFormat="1" applyFont="1" applyBorder="1" applyAlignment="1" applyProtection="1">
      <alignment horizontal="right" vertical="center" indent="1"/>
      <protection locked="0"/>
    </xf>
    <xf numFmtId="3" fontId="32" fillId="0" borderId="5" xfId="1" applyNumberFormat="1" applyFont="1" applyBorder="1" applyAlignment="1" applyProtection="1">
      <alignment horizontal="right" vertical="center" indent="1"/>
      <protection hidden="1"/>
    </xf>
    <xf numFmtId="3" fontId="32" fillId="0" borderId="88" xfId="1" applyNumberFormat="1" applyFont="1" applyBorder="1" applyAlignment="1" applyProtection="1">
      <alignment horizontal="right" vertical="center" indent="1"/>
      <protection locked="0"/>
    </xf>
    <xf numFmtId="3" fontId="32" fillId="0" borderId="100" xfId="1" applyNumberFormat="1" applyFont="1" applyBorder="1" applyAlignment="1" applyProtection="1">
      <alignment horizontal="right" vertical="center" indent="1"/>
      <protection locked="0"/>
    </xf>
    <xf numFmtId="3" fontId="32" fillId="0" borderId="5" xfId="1" applyNumberFormat="1" applyFont="1" applyBorder="1" applyAlignment="1">
      <alignment horizontal="right" vertical="center" indent="1"/>
    </xf>
    <xf numFmtId="3" fontId="32" fillId="0" borderId="10" xfId="1" applyNumberFormat="1" applyFont="1" applyBorder="1" applyAlignment="1">
      <alignment horizontal="right" vertical="center" indent="1"/>
    </xf>
    <xf numFmtId="3" fontId="32" fillId="0" borderId="38" xfId="1" applyNumberFormat="1" applyFont="1" applyBorder="1" applyAlignment="1" applyProtection="1">
      <alignment horizontal="right" vertical="center" indent="1"/>
      <protection locked="0"/>
    </xf>
    <xf numFmtId="3" fontId="32" fillId="0" borderId="39" xfId="1" applyNumberFormat="1" applyFont="1" applyBorder="1" applyAlignment="1" applyProtection="1">
      <alignment horizontal="right" vertical="center" indent="1"/>
    </xf>
    <xf numFmtId="3" fontId="32" fillId="0" borderId="15" xfId="1" applyNumberFormat="1" applyFont="1" applyBorder="1" applyAlignment="1" applyProtection="1">
      <alignment horizontal="right" vertical="center" indent="1"/>
      <protection locked="0"/>
    </xf>
    <xf numFmtId="3" fontId="32" fillId="0" borderId="21" xfId="1" applyNumberFormat="1" applyFont="1" applyBorder="1" applyAlignment="1" applyProtection="1">
      <alignment horizontal="right" vertical="center" indent="1"/>
    </xf>
    <xf numFmtId="3" fontId="32" fillId="0" borderId="21" xfId="1" applyNumberFormat="1" applyFont="1" applyBorder="1" applyAlignment="1" applyProtection="1">
      <alignment horizontal="right" vertical="center" wrapText="1" indent="1"/>
    </xf>
    <xf numFmtId="3" fontId="32" fillId="0" borderId="42" xfId="1" applyNumberFormat="1" applyFont="1" applyBorder="1" applyAlignment="1" applyProtection="1">
      <alignment horizontal="right" vertical="center" indent="1"/>
      <protection locked="0"/>
    </xf>
    <xf numFmtId="3" fontId="32" fillId="0" borderId="88" xfId="1" applyNumberFormat="1" applyFont="1" applyBorder="1" applyAlignment="1" applyProtection="1">
      <alignment horizontal="right" vertical="center" wrapText="1" indent="1"/>
    </xf>
    <xf numFmtId="3" fontId="32" fillId="0" borderId="4" xfId="1" applyNumberFormat="1" applyFont="1" applyBorder="1" applyAlignment="1" applyProtection="1">
      <alignment horizontal="right" vertical="center" wrapText="1" indent="1"/>
      <protection locked="0"/>
    </xf>
    <xf numFmtId="3" fontId="32" fillId="0" borderId="10" xfId="1" applyNumberFormat="1" applyFont="1" applyBorder="1" applyAlignment="1" applyProtection="1">
      <alignment horizontal="right" vertical="center" wrapText="1" indent="1"/>
    </xf>
    <xf numFmtId="3" fontId="32" fillId="0" borderId="9" xfId="1" applyNumberFormat="1" applyFont="1" applyBorder="1" applyAlignment="1" applyProtection="1">
      <alignment horizontal="right" vertical="center" indent="1"/>
      <protection locked="0"/>
    </xf>
    <xf numFmtId="3" fontId="32" fillId="0" borderId="100" xfId="1" applyNumberFormat="1" applyFont="1" applyBorder="1" applyAlignment="1" applyProtection="1">
      <alignment horizontal="right" vertical="center" indent="1"/>
    </xf>
    <xf numFmtId="3" fontId="32" fillId="0" borderId="37" xfId="1" applyNumberFormat="1" applyFont="1" applyBorder="1" applyAlignment="1" applyProtection="1">
      <alignment horizontal="right" vertical="center" indent="1"/>
    </xf>
    <xf numFmtId="3" fontId="32" fillId="0" borderId="40" xfId="1" applyNumberFormat="1" applyFont="1" applyBorder="1" applyAlignment="1" applyProtection="1">
      <alignment horizontal="right" vertical="center" indent="1"/>
    </xf>
    <xf numFmtId="3" fontId="32" fillId="0" borderId="4" xfId="1" applyNumberFormat="1" applyFont="1" applyBorder="1" applyAlignment="1" applyProtection="1">
      <alignment horizontal="right" vertical="center" indent="1"/>
    </xf>
    <xf numFmtId="3" fontId="32" fillId="0" borderId="10" xfId="1" applyNumberFormat="1" applyFont="1" applyBorder="1" applyAlignment="1" applyProtection="1">
      <alignment horizontal="right" vertical="center" indent="1"/>
    </xf>
    <xf numFmtId="3" fontId="32" fillId="0" borderId="38" xfId="1" applyNumberFormat="1" applyFont="1" applyBorder="1" applyAlignment="1" applyProtection="1">
      <alignment horizontal="right" vertical="center" indent="1"/>
      <protection hidden="1"/>
    </xf>
    <xf numFmtId="4" fontId="32" fillId="0" borderId="5" xfId="1" applyNumberFormat="1" applyFont="1" applyBorder="1" applyAlignment="1" applyProtection="1">
      <alignment horizontal="right" vertical="center" indent="1"/>
      <protection locked="0"/>
    </xf>
    <xf numFmtId="3" fontId="32" fillId="0" borderId="5" xfId="1" applyNumberFormat="1" applyFont="1" applyBorder="1" applyAlignment="1" applyProtection="1">
      <alignment horizontal="right" vertical="center" indent="1"/>
    </xf>
    <xf numFmtId="3" fontId="32" fillId="0" borderId="39" xfId="1" applyNumberFormat="1" applyFont="1" applyBorder="1" applyAlignment="1" applyProtection="1">
      <alignment horizontal="right" vertical="center" indent="1"/>
      <protection locked="0"/>
    </xf>
    <xf numFmtId="3" fontId="38" fillId="0" borderId="39" xfId="1" applyNumberFormat="1" applyFont="1" applyBorder="1" applyAlignment="1" applyProtection="1">
      <alignment horizontal="right" vertical="center" wrapText="1" indent="1"/>
      <protection locked="0"/>
    </xf>
    <xf numFmtId="3" fontId="38" fillId="0" borderId="109" xfId="1" applyNumberFormat="1" applyFont="1" applyBorder="1" applyAlignment="1" applyProtection="1">
      <alignment horizontal="right" vertical="center" wrapText="1" indent="1"/>
      <protection locked="0"/>
    </xf>
    <xf numFmtId="3" fontId="38" fillId="0" borderId="5" xfId="1" applyNumberFormat="1" applyFont="1" applyBorder="1" applyAlignment="1" applyProtection="1">
      <alignment horizontal="right" vertical="center" wrapText="1" indent="1"/>
      <protection hidden="1"/>
    </xf>
    <xf numFmtId="3" fontId="38" fillId="0" borderId="43" xfId="1" applyNumberFormat="1" applyFont="1" applyBorder="1" applyAlignment="1" applyProtection="1">
      <alignment horizontal="right" vertical="center" wrapText="1" indent="1"/>
      <protection locked="0"/>
    </xf>
    <xf numFmtId="3" fontId="32" fillId="0" borderId="40" xfId="1" applyNumberFormat="1" applyFont="1" applyBorder="1" applyAlignment="1" applyProtection="1">
      <alignment horizontal="right" vertical="center" indent="1"/>
      <protection locked="0"/>
    </xf>
    <xf numFmtId="3" fontId="32" fillId="0" borderId="40" xfId="1" applyNumberFormat="1" applyFont="1" applyBorder="1" applyAlignment="1" applyProtection="1">
      <alignment horizontal="right" indent="1"/>
      <protection locked="0"/>
    </xf>
    <xf numFmtId="3" fontId="33" fillId="0" borderId="40" xfId="1" applyNumberFormat="1" applyFont="1" applyBorder="1" applyAlignment="1" applyProtection="1">
      <alignment horizontal="right" vertical="center" indent="1"/>
      <protection locked="0"/>
    </xf>
    <xf numFmtId="3" fontId="32" fillId="0" borderId="41" xfId="1" applyNumberFormat="1" applyFont="1" applyBorder="1" applyAlignment="1" applyProtection="1">
      <alignment horizontal="right" vertical="center" indent="1"/>
      <protection locked="0"/>
    </xf>
    <xf numFmtId="3" fontId="32" fillId="0" borderId="10" xfId="1" applyNumberFormat="1" applyFont="1" applyBorder="1" applyAlignment="1" applyProtection="1">
      <alignment horizontal="right" vertical="center" indent="1"/>
      <protection hidden="1"/>
    </xf>
    <xf numFmtId="3" fontId="33" fillId="0" borderId="37" xfId="1" applyNumberFormat="1" applyFont="1" applyBorder="1" applyAlignment="1" applyProtection="1">
      <alignment horizontal="right" vertical="top" wrapText="1" indent="1"/>
      <protection locked="0"/>
    </xf>
    <xf numFmtId="3" fontId="32" fillId="0" borderId="37" xfId="1" applyNumberFormat="1" applyFont="1" applyBorder="1" applyAlignment="1" applyProtection="1">
      <alignment horizontal="right" vertical="top" wrapText="1" indent="1"/>
      <protection locked="0"/>
    </xf>
    <xf numFmtId="3" fontId="32" fillId="0" borderId="40" xfId="1" applyNumberFormat="1" applyFont="1" applyBorder="1" applyAlignment="1" applyProtection="1">
      <alignment horizontal="right" vertical="top" wrapText="1" indent="1"/>
      <protection locked="0"/>
    </xf>
    <xf numFmtId="3" fontId="33" fillId="0" borderId="40" xfId="1" applyNumberFormat="1" applyFont="1" applyBorder="1" applyAlignment="1" applyProtection="1">
      <alignment horizontal="right" vertical="top" wrapText="1" indent="1"/>
      <protection locked="0"/>
    </xf>
    <xf numFmtId="3" fontId="33" fillId="0" borderId="41" xfId="1" applyNumberFormat="1" applyFont="1" applyBorder="1" applyAlignment="1" applyProtection="1">
      <alignment horizontal="right" vertical="top" wrapText="1" indent="1"/>
      <protection locked="0"/>
    </xf>
    <xf numFmtId="3" fontId="33" fillId="3" borderId="32" xfId="1" applyNumberFormat="1" applyFont="1" applyFill="1" applyBorder="1" applyAlignment="1">
      <alignment horizontal="right" vertical="center" indent="1"/>
    </xf>
    <xf numFmtId="3" fontId="33" fillId="3" borderId="15" xfId="1" applyNumberFormat="1" applyFont="1" applyFill="1" applyBorder="1" applyAlignment="1">
      <alignment horizontal="right" vertical="center" indent="1"/>
    </xf>
    <xf numFmtId="3" fontId="32" fillId="3" borderId="32" xfId="1" applyNumberFormat="1" applyFont="1" applyFill="1" applyBorder="1" applyAlignment="1">
      <alignment horizontal="right" vertical="center" indent="1"/>
    </xf>
    <xf numFmtId="3" fontId="32" fillId="6" borderId="33" xfId="1" applyNumberFormat="1" applyFont="1" applyFill="1" applyBorder="1" applyAlignment="1">
      <alignment horizontal="right" vertical="center" indent="1"/>
    </xf>
    <xf numFmtId="3" fontId="32" fillId="6" borderId="110" xfId="1" applyNumberFormat="1" applyFont="1" applyFill="1" applyBorder="1" applyAlignment="1">
      <alignment horizontal="right" vertical="center" indent="1"/>
    </xf>
    <xf numFmtId="3" fontId="32" fillId="3" borderId="33" xfId="1" applyNumberFormat="1" applyFont="1" applyFill="1" applyBorder="1" applyAlignment="1">
      <alignment horizontal="right" vertical="center" indent="1"/>
    </xf>
    <xf numFmtId="3" fontId="32" fillId="6" borderId="34" xfId="1" applyNumberFormat="1" applyFont="1" applyFill="1" applyBorder="1" applyAlignment="1">
      <alignment horizontal="right" vertical="center" indent="1"/>
    </xf>
    <xf numFmtId="3" fontId="32" fillId="6" borderId="111" xfId="1" applyNumberFormat="1" applyFont="1" applyFill="1" applyBorder="1" applyAlignment="1">
      <alignment horizontal="right" vertical="center" indent="1"/>
    </xf>
    <xf numFmtId="3" fontId="32" fillId="6" borderId="112" xfId="1" applyNumberFormat="1" applyFont="1" applyFill="1" applyBorder="1" applyAlignment="1">
      <alignment horizontal="right" vertical="center" indent="1"/>
    </xf>
    <xf numFmtId="3" fontId="32" fillId="3" borderId="34" xfId="1" applyNumberFormat="1" applyFont="1" applyFill="1" applyBorder="1" applyAlignment="1">
      <alignment horizontal="right" vertical="center" indent="1"/>
    </xf>
    <xf numFmtId="164" fontId="32" fillId="2" borderId="111" xfId="1" applyNumberFormat="1" applyFont="1" applyFill="1" applyBorder="1" applyAlignment="1">
      <alignment horizontal="right" vertical="center" indent="1"/>
    </xf>
    <xf numFmtId="3" fontId="32" fillId="6" borderId="35" xfId="1" applyNumberFormat="1" applyFont="1" applyFill="1" applyBorder="1" applyAlignment="1">
      <alignment horizontal="right" vertical="center" indent="1"/>
    </xf>
    <xf numFmtId="3" fontId="32" fillId="6" borderId="113" xfId="1" applyNumberFormat="1" applyFont="1" applyFill="1" applyBorder="1" applyAlignment="1">
      <alignment horizontal="right" vertical="center" indent="1"/>
    </xf>
    <xf numFmtId="3" fontId="32" fillId="3" borderId="35" xfId="1" applyNumberFormat="1" applyFont="1" applyFill="1" applyBorder="1" applyAlignment="1">
      <alignment horizontal="right" vertical="center" indent="1"/>
    </xf>
    <xf numFmtId="0" fontId="32" fillId="0" borderId="46" xfId="1" applyFont="1" applyBorder="1" applyAlignment="1" applyProtection="1">
      <alignment horizontal="right" vertical="center" indent="1"/>
      <protection locked="0"/>
    </xf>
    <xf numFmtId="0" fontId="32" fillId="0" borderId="44" xfId="1" applyFont="1" applyBorder="1" applyAlignment="1" applyProtection="1">
      <alignment horizontal="right" vertical="center" indent="1"/>
      <protection locked="0"/>
    </xf>
    <xf numFmtId="0" fontId="32" fillId="0" borderId="44" xfId="1" applyFont="1" applyBorder="1" applyAlignment="1">
      <alignment horizontal="right" vertical="center" indent="1"/>
    </xf>
    <xf numFmtId="0" fontId="32" fillId="0" borderId="114" xfId="1" applyFont="1" applyBorder="1" applyAlignment="1">
      <alignment horizontal="right" vertical="center" indent="1"/>
    </xf>
    <xf numFmtId="3" fontId="32" fillId="5" borderId="20" xfId="1" applyNumberFormat="1" applyFont="1" applyFill="1" applyBorder="1" applyAlignment="1" applyProtection="1">
      <alignment horizontal="right" vertical="center" indent="1"/>
      <protection locked="0"/>
    </xf>
    <xf numFmtId="3" fontId="32" fillId="5" borderId="15" xfId="1" applyNumberFormat="1" applyFont="1" applyFill="1" applyBorder="1" applyAlignment="1" applyProtection="1">
      <alignment horizontal="right" vertical="center" indent="1"/>
      <protection locked="0"/>
    </xf>
    <xf numFmtId="3" fontId="32" fillId="15" borderId="15" xfId="1" applyNumberFormat="1" applyFont="1" applyFill="1" applyBorder="1" applyAlignment="1">
      <alignment horizontal="right" vertical="center" indent="1"/>
    </xf>
    <xf numFmtId="3" fontId="32" fillId="5" borderId="21" xfId="1" applyNumberFormat="1" applyFont="1" applyFill="1" applyBorder="1" applyAlignment="1" applyProtection="1">
      <alignment horizontal="right" vertical="center" indent="1"/>
      <protection locked="0"/>
    </xf>
    <xf numFmtId="3" fontId="32" fillId="5" borderId="115" xfId="1" applyNumberFormat="1" applyFont="1" applyFill="1" applyBorder="1" applyAlignment="1" applyProtection="1">
      <alignment horizontal="right" vertical="center" indent="1"/>
      <protection locked="0"/>
    </xf>
    <xf numFmtId="3" fontId="32" fillId="5" borderId="116" xfId="1" applyNumberFormat="1" applyFont="1" applyFill="1" applyBorder="1" applyAlignment="1" applyProtection="1">
      <alignment horizontal="right" vertical="center" indent="1"/>
      <protection locked="0"/>
    </xf>
    <xf numFmtId="3" fontId="32" fillId="15" borderId="42" xfId="1" applyNumberFormat="1" applyFont="1" applyFill="1" applyBorder="1" applyAlignment="1">
      <alignment horizontal="right" vertical="center" indent="1"/>
    </xf>
    <xf numFmtId="3" fontId="32" fillId="5" borderId="117" xfId="1" applyNumberFormat="1" applyFont="1" applyFill="1" applyBorder="1" applyAlignment="1" applyProtection="1">
      <alignment horizontal="right" vertical="center" indent="1"/>
      <protection locked="0"/>
    </xf>
    <xf numFmtId="3" fontId="32" fillId="0" borderId="52" xfId="1" applyNumberFormat="1" applyFont="1" applyBorder="1" applyAlignment="1" applyProtection="1">
      <alignment horizontal="right" vertical="center" indent="1"/>
      <protection locked="0"/>
    </xf>
    <xf numFmtId="3" fontId="32" fillId="0" borderId="118" xfId="1" applyNumberFormat="1" applyFont="1" applyFill="1" applyBorder="1" applyAlignment="1">
      <alignment horizontal="right" vertical="center" indent="1"/>
    </xf>
    <xf numFmtId="3" fontId="32" fillId="5" borderId="54" xfId="1" applyNumberFormat="1" applyFont="1" applyFill="1" applyBorder="1" applyAlignment="1" applyProtection="1">
      <alignment horizontal="right" vertical="center" indent="1"/>
      <protection locked="0"/>
    </xf>
    <xf numFmtId="3" fontId="32" fillId="5" borderId="42" xfId="1" applyNumberFormat="1" applyFont="1" applyFill="1" applyBorder="1" applyAlignment="1" applyProtection="1">
      <alignment horizontal="right" vertical="center" indent="1"/>
      <protection locked="0"/>
    </xf>
    <xf numFmtId="3" fontId="32" fillId="15" borderId="116" xfId="1" applyNumberFormat="1" applyFont="1" applyFill="1" applyBorder="1" applyAlignment="1">
      <alignment horizontal="right" vertical="center" indent="1"/>
    </xf>
    <xf numFmtId="3" fontId="32" fillId="5" borderId="88" xfId="1" applyNumberFormat="1" applyFont="1" applyFill="1" applyBorder="1" applyAlignment="1" applyProtection="1">
      <alignment horizontal="right" vertical="center" indent="1"/>
      <protection locked="0"/>
    </xf>
    <xf numFmtId="3" fontId="32" fillId="0" borderId="60" xfId="1" applyNumberFormat="1" applyFont="1" applyBorder="1" applyAlignment="1" applyProtection="1">
      <alignment horizontal="right" vertical="center" indent="1"/>
      <protection locked="0"/>
    </xf>
    <xf numFmtId="3" fontId="32" fillId="0" borderId="111" xfId="1" applyNumberFormat="1" applyFont="1" applyBorder="1" applyAlignment="1" applyProtection="1">
      <alignment horizontal="right" vertical="center" indent="1"/>
      <protection locked="0"/>
    </xf>
    <xf numFmtId="3" fontId="32" fillId="0" borderId="111" xfId="1" applyNumberFormat="1" applyFont="1" applyFill="1" applyBorder="1" applyAlignment="1">
      <alignment horizontal="right" vertical="center" indent="1"/>
    </xf>
    <xf numFmtId="3" fontId="32" fillId="0" borderId="102" xfId="1" applyNumberFormat="1" applyFont="1" applyBorder="1" applyAlignment="1" applyProtection="1">
      <alignment horizontal="right" vertical="center" indent="1"/>
      <protection locked="0"/>
    </xf>
    <xf numFmtId="3" fontId="32" fillId="0" borderId="119" xfId="1" applyNumberFormat="1" applyFont="1" applyBorder="1" applyAlignment="1" applyProtection="1">
      <alignment horizontal="right" vertical="center" indent="1"/>
      <protection locked="0"/>
    </xf>
    <xf numFmtId="3" fontId="32" fillId="0" borderId="28" xfId="1" applyNumberFormat="1" applyFont="1" applyBorder="1" applyAlignment="1" applyProtection="1">
      <alignment horizontal="right" vertical="center" indent="1"/>
      <protection locked="0"/>
    </xf>
    <xf numFmtId="3" fontId="32" fillId="0" borderId="113" xfId="1" applyNumberFormat="1" applyFont="1" applyFill="1" applyBorder="1" applyAlignment="1">
      <alignment horizontal="right" vertical="center" indent="1"/>
    </xf>
    <xf numFmtId="3" fontId="32" fillId="0" borderId="29" xfId="1" applyNumberFormat="1" applyFont="1" applyBorder="1" applyAlignment="1" applyProtection="1">
      <alignment horizontal="right" vertical="center" indent="1"/>
      <protection locked="0"/>
    </xf>
    <xf numFmtId="3" fontId="32" fillId="0" borderId="36" xfId="1" applyNumberFormat="1" applyFont="1" applyFill="1" applyBorder="1" applyAlignment="1" applyProtection="1">
      <alignment horizontal="right" vertical="center" wrapText="1" indent="1"/>
      <protection locked="0"/>
    </xf>
    <xf numFmtId="3" fontId="32" fillId="0" borderId="38" xfId="1" applyNumberFormat="1" applyFont="1" applyFill="1" applyBorder="1" applyAlignment="1" applyProtection="1">
      <alignment horizontal="right" vertical="center" wrapText="1" indent="1"/>
      <protection locked="0"/>
    </xf>
    <xf numFmtId="3" fontId="32" fillId="0" borderId="39" xfId="1" applyNumberFormat="1" applyFont="1" applyFill="1" applyBorder="1" applyAlignment="1" applyProtection="1">
      <alignment horizontal="right" vertical="center" wrapText="1" indent="1"/>
      <protection locked="0"/>
    </xf>
    <xf numFmtId="3" fontId="32" fillId="0" borderId="52" xfId="1" applyNumberFormat="1" applyFont="1" applyFill="1" applyBorder="1" applyAlignment="1" applyProtection="1">
      <alignment horizontal="right" vertical="center" wrapText="1" indent="1"/>
      <protection locked="0"/>
    </xf>
    <xf numFmtId="3" fontId="32" fillId="0" borderId="19" xfId="1" applyNumberFormat="1" applyFont="1" applyFill="1" applyBorder="1" applyAlignment="1" applyProtection="1">
      <alignment horizontal="right" vertical="center" wrapText="1" indent="1"/>
      <protection locked="0"/>
    </xf>
    <xf numFmtId="0" fontId="32" fillId="0" borderId="15" xfId="1" applyFont="1" applyFill="1" applyBorder="1" applyAlignment="1" applyProtection="1">
      <alignment horizontal="right" vertical="center" wrapText="1" indent="1"/>
      <protection locked="0"/>
    </xf>
    <xf numFmtId="3" fontId="32" fillId="0" borderId="21" xfId="1" applyNumberFormat="1" applyFont="1" applyFill="1" applyBorder="1" applyAlignment="1" applyProtection="1">
      <alignment horizontal="right" vertical="center" wrapText="1" indent="1"/>
      <protection locked="0"/>
    </xf>
    <xf numFmtId="3" fontId="32" fillId="0" borderId="20" xfId="1" applyNumberFormat="1" applyFont="1" applyFill="1" applyBorder="1" applyAlignment="1" applyProtection="1">
      <alignment horizontal="right" vertical="center" wrapText="1" indent="1"/>
      <protection locked="0"/>
    </xf>
    <xf numFmtId="0" fontId="32" fillId="0" borderId="19" xfId="1" applyFont="1" applyFill="1" applyBorder="1" applyAlignment="1" applyProtection="1">
      <alignment horizontal="right" vertical="center" wrapText="1" indent="1"/>
      <protection locked="0"/>
    </xf>
    <xf numFmtId="0" fontId="32" fillId="0" borderId="8" xfId="1" applyFont="1" applyFill="1" applyBorder="1" applyAlignment="1" applyProtection="1">
      <alignment horizontal="right" vertical="center" wrapText="1" indent="1"/>
      <protection locked="0"/>
    </xf>
    <xf numFmtId="3" fontId="32" fillId="0" borderId="22" xfId="1" applyNumberFormat="1" applyFont="1" applyFill="1" applyBorder="1" applyAlignment="1" applyProtection="1">
      <alignment horizontal="right" vertical="center" wrapText="1" indent="1"/>
      <protection locked="0"/>
    </xf>
    <xf numFmtId="3" fontId="32" fillId="0" borderId="1" xfId="1" applyNumberFormat="1" applyFont="1" applyFill="1" applyBorder="1" applyAlignment="1" applyProtection="1">
      <alignment horizontal="right" vertical="center" wrapText="1" indent="1"/>
      <protection locked="0"/>
    </xf>
    <xf numFmtId="3" fontId="32" fillId="0" borderId="8" xfId="1" applyNumberFormat="1" applyFont="1" applyFill="1" applyBorder="1" applyAlignment="1" applyProtection="1">
      <alignment horizontal="right" vertical="center" wrapText="1" indent="1"/>
      <protection locked="0"/>
    </xf>
    <xf numFmtId="3" fontId="32" fillId="0" borderId="25" xfId="1" applyNumberFormat="1" applyFont="1" applyFill="1" applyBorder="1" applyAlignment="1" applyProtection="1">
      <alignment horizontal="right" vertical="center" wrapText="1" indent="1"/>
      <protection locked="0"/>
    </xf>
    <xf numFmtId="0" fontId="33" fillId="0" borderId="55" xfId="1" applyFont="1" applyFill="1" applyBorder="1" applyAlignment="1" applyProtection="1">
      <alignment horizontal="right" vertical="center" wrapText="1" indent="1"/>
      <protection locked="0"/>
    </xf>
    <xf numFmtId="3" fontId="33" fillId="0" borderId="28" xfId="1" applyNumberFormat="1" applyFont="1" applyFill="1" applyBorder="1" applyAlignment="1" applyProtection="1">
      <alignment horizontal="right" vertical="center" wrapText="1" indent="1"/>
      <protection locked="0"/>
    </xf>
    <xf numFmtId="3" fontId="33" fillId="0" borderId="29" xfId="1" applyNumberFormat="1" applyFont="1" applyFill="1" applyBorder="1" applyAlignment="1" applyProtection="1">
      <alignment horizontal="right" vertical="center" wrapText="1" indent="1"/>
      <protection locked="0"/>
    </xf>
    <xf numFmtId="3" fontId="33" fillId="0" borderId="55" xfId="1" applyNumberFormat="1" applyFont="1" applyFill="1" applyBorder="1" applyAlignment="1" applyProtection="1">
      <alignment horizontal="right" vertical="center" wrapText="1" indent="1"/>
      <protection locked="0"/>
    </xf>
    <xf numFmtId="3" fontId="33" fillId="0" borderId="119" xfId="1" applyNumberFormat="1" applyFont="1" applyFill="1" applyBorder="1" applyAlignment="1" applyProtection="1">
      <alignment horizontal="right" vertical="center" wrapText="1" indent="1"/>
      <protection locked="0"/>
    </xf>
    <xf numFmtId="3" fontId="33" fillId="8" borderId="9" xfId="1" applyNumberFormat="1" applyFont="1" applyFill="1" applyBorder="1" applyAlignment="1" applyProtection="1">
      <alignment horizontal="right" vertical="center" wrapText="1" indent="1"/>
      <protection locked="0"/>
    </xf>
    <xf numFmtId="164" fontId="33" fillId="8" borderId="43" xfId="1" applyNumberFormat="1" applyFont="1" applyFill="1" applyBorder="1" applyAlignment="1">
      <alignment horizontal="right" vertical="center" indent="1"/>
    </xf>
    <xf numFmtId="164" fontId="32" fillId="2" borderId="15" xfId="1" applyNumberFormat="1" applyFont="1" applyFill="1" applyBorder="1" applyAlignment="1">
      <alignment horizontal="right" vertical="center" indent="1"/>
    </xf>
    <xf numFmtId="3" fontId="33" fillId="8" borderId="38" xfId="1" applyNumberFormat="1" applyFont="1" applyFill="1" applyBorder="1" applyAlignment="1" applyProtection="1">
      <alignment horizontal="right" vertical="center" wrapText="1" indent="1"/>
      <protection locked="0"/>
    </xf>
    <xf numFmtId="164" fontId="33" fillId="8" borderId="15" xfId="1" applyNumberFormat="1" applyFont="1" applyFill="1" applyBorder="1" applyAlignment="1">
      <alignment horizontal="right" vertical="center" indent="1"/>
    </xf>
    <xf numFmtId="164" fontId="33" fillId="8" borderId="39" xfId="1" applyNumberFormat="1" applyFont="1" applyFill="1" applyBorder="1" applyAlignment="1">
      <alignment horizontal="right" vertical="center" indent="1"/>
    </xf>
    <xf numFmtId="164" fontId="32" fillId="2" borderId="42" xfId="1" applyNumberFormat="1" applyFont="1" applyFill="1" applyBorder="1" applyAlignment="1">
      <alignment horizontal="right" vertical="center" indent="1"/>
    </xf>
    <xf numFmtId="3" fontId="33" fillId="0" borderId="4" xfId="1" applyNumberFormat="1" applyFont="1" applyFill="1" applyBorder="1" applyAlignment="1" applyProtection="1">
      <alignment horizontal="right" vertical="center" indent="1"/>
      <protection hidden="1"/>
    </xf>
    <xf numFmtId="164" fontId="33" fillId="2" borderId="5" xfId="1" applyNumberFormat="1" applyFont="1" applyFill="1" applyBorder="1" applyAlignment="1">
      <alignment horizontal="right" vertical="center" indent="1"/>
    </xf>
    <xf numFmtId="3" fontId="32" fillId="8" borderId="95" xfId="1" applyNumberFormat="1" applyFont="1" applyFill="1" applyBorder="1" applyAlignment="1">
      <alignment horizontal="right" vertical="center" indent="1"/>
    </xf>
    <xf numFmtId="3" fontId="32" fillId="8" borderId="50" xfId="1" applyNumberFormat="1" applyFont="1" applyFill="1" applyBorder="1" applyAlignment="1">
      <alignment horizontal="right" vertical="center" indent="1"/>
    </xf>
    <xf numFmtId="3" fontId="32" fillId="8" borderId="120" xfId="1" applyNumberFormat="1" applyFont="1" applyFill="1" applyBorder="1" applyAlignment="1">
      <alignment horizontal="right" vertical="center" indent="1"/>
    </xf>
    <xf numFmtId="3" fontId="32" fillId="8" borderId="51" xfId="1" applyNumberFormat="1" applyFont="1" applyFill="1" applyBorder="1" applyAlignment="1">
      <alignment horizontal="right" vertical="center" indent="1"/>
    </xf>
    <xf numFmtId="3" fontId="32" fillId="8" borderId="121" xfId="1" applyNumberFormat="1" applyFont="1" applyFill="1" applyBorder="1" applyAlignment="1">
      <alignment horizontal="right" vertical="center" indent="1"/>
    </xf>
    <xf numFmtId="3" fontId="45" fillId="0" borderId="0" xfId="0" applyNumberFormat="1" applyFont="1" applyAlignment="1">
      <alignment horizontal="right" vertical="center" indent="1"/>
    </xf>
    <xf numFmtId="3" fontId="32" fillId="3" borderId="19" xfId="1" applyNumberFormat="1" applyFont="1" applyFill="1" applyBorder="1" applyAlignment="1">
      <alignment horizontal="right" vertical="center" indent="1"/>
    </xf>
    <xf numFmtId="3" fontId="32" fillId="3" borderId="15" xfId="1" applyNumberFormat="1" applyFont="1" applyFill="1" applyBorder="1" applyAlignment="1">
      <alignment horizontal="right" vertical="center" indent="1"/>
    </xf>
    <xf numFmtId="3" fontId="32" fillId="3" borderId="80" xfId="1" applyNumberFormat="1" applyFont="1" applyFill="1" applyBorder="1" applyAlignment="1">
      <alignment horizontal="right" vertical="center" indent="1"/>
    </xf>
    <xf numFmtId="3" fontId="32" fillId="3" borderId="20" xfId="1" applyNumberFormat="1" applyFont="1" applyFill="1" applyBorder="1" applyAlignment="1">
      <alignment horizontal="right" vertical="center" indent="1"/>
    </xf>
    <xf numFmtId="3" fontId="32" fillId="3" borderId="21" xfId="1" applyNumberFormat="1" applyFont="1" applyFill="1" applyBorder="1" applyAlignment="1">
      <alignment horizontal="right" vertical="center" indent="1"/>
    </xf>
    <xf numFmtId="3" fontId="32" fillId="0" borderId="19" xfId="1" applyNumberFormat="1" applyFont="1" applyFill="1" applyBorder="1" applyAlignment="1">
      <alignment horizontal="right" vertical="center" indent="1"/>
    </xf>
    <xf numFmtId="3" fontId="32" fillId="0" borderId="15" xfId="1" applyNumberFormat="1" applyFont="1" applyFill="1" applyBorder="1" applyAlignment="1">
      <alignment horizontal="right" vertical="center" indent="1"/>
    </xf>
    <xf numFmtId="3" fontId="32" fillId="0" borderId="80" xfId="1" applyNumberFormat="1" applyFont="1" applyFill="1" applyBorder="1" applyAlignment="1">
      <alignment horizontal="right" vertical="center" indent="1"/>
    </xf>
    <xf numFmtId="3" fontId="32" fillId="0" borderId="20" xfId="1" applyNumberFormat="1" applyFont="1" applyFill="1" applyBorder="1" applyAlignment="1">
      <alignment horizontal="right" vertical="center" indent="1"/>
    </xf>
    <xf numFmtId="3" fontId="32" fillId="0" borderId="21" xfId="1" applyNumberFormat="1" applyFont="1" applyFill="1" applyBorder="1" applyAlignment="1">
      <alignment horizontal="right" vertical="center" indent="1"/>
    </xf>
    <xf numFmtId="3" fontId="42" fillId="0" borderId="0" xfId="0" applyNumberFormat="1" applyFont="1" applyAlignment="1">
      <alignment horizontal="right" vertical="center" indent="1"/>
    </xf>
    <xf numFmtId="3" fontId="32" fillId="0" borderId="27" xfId="1" applyNumberFormat="1" applyFont="1" applyFill="1" applyBorder="1" applyAlignment="1">
      <alignment horizontal="right" vertical="center" indent="1"/>
    </xf>
    <xf numFmtId="3" fontId="32" fillId="0" borderId="42" xfId="1" applyNumberFormat="1" applyFont="1" applyFill="1" applyBorder="1" applyAlignment="1">
      <alignment horizontal="right" vertical="center" indent="1"/>
    </xf>
    <xf numFmtId="3" fontId="32" fillId="0" borderId="122" xfId="1" applyNumberFormat="1" applyFont="1" applyFill="1" applyBorder="1" applyAlignment="1">
      <alignment horizontal="right" vertical="center" indent="1"/>
    </xf>
    <xf numFmtId="3" fontId="32" fillId="0" borderId="54" xfId="1" applyNumberFormat="1" applyFont="1" applyFill="1" applyBorder="1" applyAlignment="1">
      <alignment horizontal="right" vertical="center" indent="1"/>
    </xf>
    <xf numFmtId="3" fontId="32" fillId="0" borderId="88" xfId="1" applyNumberFormat="1" applyFont="1" applyFill="1" applyBorder="1" applyAlignment="1">
      <alignment horizontal="right" vertical="center" indent="1"/>
    </xf>
    <xf numFmtId="3" fontId="32" fillId="8" borderId="19" xfId="1" applyNumberFormat="1" applyFont="1" applyFill="1" applyBorder="1" applyAlignment="1">
      <alignment horizontal="right" vertical="center" indent="1"/>
    </xf>
    <xf numFmtId="3" fontId="32" fillId="8" borderId="15" xfId="1" applyNumberFormat="1" applyFont="1" applyFill="1" applyBorder="1" applyAlignment="1">
      <alignment horizontal="right" vertical="center" indent="1"/>
    </xf>
    <xf numFmtId="3" fontId="32" fillId="8" borderId="80" xfId="1" applyNumberFormat="1" applyFont="1" applyFill="1" applyBorder="1" applyAlignment="1">
      <alignment horizontal="right" vertical="center" indent="1"/>
    </xf>
    <xf numFmtId="3" fontId="32" fillId="8" borderId="20" xfId="1" applyNumberFormat="1" applyFont="1" applyFill="1" applyBorder="1" applyAlignment="1">
      <alignment horizontal="right" vertical="center" indent="1"/>
    </xf>
    <xf numFmtId="3" fontId="32" fillId="8" borderId="21" xfId="1" applyNumberFormat="1" applyFont="1" applyFill="1" applyBorder="1" applyAlignment="1">
      <alignment horizontal="right" vertical="center" indent="1"/>
    </xf>
    <xf numFmtId="3" fontId="32" fillId="8" borderId="3" xfId="1" applyNumberFormat="1" applyFont="1" applyFill="1" applyBorder="1" applyAlignment="1">
      <alignment horizontal="right" vertical="center" indent="1"/>
    </xf>
    <xf numFmtId="3" fontId="32" fillId="8" borderId="4" xfId="1" applyNumberFormat="1" applyFont="1" applyFill="1" applyBorder="1" applyAlignment="1">
      <alignment horizontal="right" vertical="center" indent="1"/>
    </xf>
    <xf numFmtId="3" fontId="32" fillId="8" borderId="123" xfId="1" applyNumberFormat="1" applyFont="1" applyFill="1" applyBorder="1" applyAlignment="1">
      <alignment horizontal="right" vertical="center" indent="1"/>
    </xf>
    <xf numFmtId="3" fontId="32" fillId="8" borderId="13" xfId="1" applyNumberFormat="1" applyFont="1" applyFill="1" applyBorder="1" applyAlignment="1">
      <alignment horizontal="right" vertical="center" indent="1"/>
    </xf>
    <xf numFmtId="3" fontId="32" fillId="8" borderId="5" xfId="1" applyNumberFormat="1" applyFont="1" applyFill="1" applyBorder="1" applyAlignment="1">
      <alignment horizontal="right" vertical="center" indent="1"/>
    </xf>
    <xf numFmtId="3" fontId="12" fillId="0" borderId="53" xfId="4" applyNumberFormat="1" applyFont="1" applyBorder="1" applyAlignment="1">
      <alignment horizontal="right" vertical="center" indent="1"/>
    </xf>
    <xf numFmtId="3" fontId="12" fillId="0" borderId="9" xfId="4" applyNumberFormat="1" applyFont="1" applyBorder="1" applyAlignment="1">
      <alignment horizontal="right" vertical="center" indent="1"/>
    </xf>
    <xf numFmtId="3" fontId="32" fillId="0" borderId="9" xfId="1" applyNumberFormat="1" applyFont="1" applyFill="1" applyBorder="1" applyAlignment="1">
      <alignment horizontal="right" vertical="center" indent="1"/>
    </xf>
    <xf numFmtId="3" fontId="32" fillId="0" borderId="43" xfId="1" applyNumberFormat="1" applyFont="1" applyFill="1" applyBorder="1" applyAlignment="1">
      <alignment horizontal="right" vertical="center" indent="1"/>
    </xf>
    <xf numFmtId="3" fontId="12" fillId="0" borderId="0" xfId="4" applyNumberFormat="1" applyFont="1" applyAlignment="1">
      <alignment horizontal="right" vertical="center" indent="1"/>
    </xf>
    <xf numFmtId="3" fontId="12" fillId="0" borderId="36" xfId="4" applyNumberFormat="1" applyFont="1" applyBorder="1" applyAlignment="1">
      <alignment horizontal="right" vertical="center" indent="1"/>
    </xf>
    <xf numFmtId="3" fontId="12" fillId="0" borderId="38" xfId="4" applyNumberFormat="1" applyFont="1" applyBorder="1" applyAlignment="1">
      <alignment horizontal="right" vertical="center" indent="1"/>
    </xf>
    <xf numFmtId="3" fontId="6" fillId="0" borderId="19" xfId="4" applyNumberFormat="1" applyFont="1" applyBorder="1" applyAlignment="1">
      <alignment horizontal="right" vertical="center" indent="1"/>
    </xf>
    <xf numFmtId="3" fontId="6" fillId="0" borderId="15" xfId="4" applyNumberFormat="1" applyFont="1" applyBorder="1" applyAlignment="1">
      <alignment horizontal="right" vertical="center" indent="1"/>
    </xf>
    <xf numFmtId="3" fontId="6" fillId="0" borderId="0" xfId="4" applyNumberFormat="1" applyFont="1" applyAlignment="1">
      <alignment horizontal="right" vertical="center" indent="1"/>
    </xf>
    <xf numFmtId="3" fontId="6" fillId="0" borderId="27" xfId="4" applyNumberFormat="1" applyFont="1" applyBorder="1" applyAlignment="1">
      <alignment horizontal="right" vertical="center" indent="1"/>
    </xf>
    <xf numFmtId="3" fontId="6" fillId="0" borderId="42" xfId="4" applyNumberFormat="1" applyFont="1" applyBorder="1" applyAlignment="1">
      <alignment horizontal="right" vertical="center" indent="1"/>
    </xf>
    <xf numFmtId="3" fontId="6" fillId="0" borderId="8" xfId="4" applyNumberFormat="1" applyFont="1" applyBorder="1" applyAlignment="1">
      <alignment horizontal="right" vertical="center" indent="1"/>
    </xf>
    <xf numFmtId="3" fontId="6" fillId="0" borderId="22" xfId="4" applyNumberFormat="1" applyFont="1" applyBorder="1" applyAlignment="1">
      <alignment horizontal="right" vertical="center" indent="1"/>
    </xf>
    <xf numFmtId="3" fontId="22" fillId="0" borderId="0" xfId="4" applyNumberFormat="1" applyFont="1" applyAlignment="1">
      <alignment horizontal="right" vertical="center" indent="1"/>
    </xf>
    <xf numFmtId="3" fontId="32" fillId="8" borderId="124" xfId="1" applyNumberFormat="1" applyFont="1" applyFill="1" applyBorder="1" applyAlignment="1">
      <alignment horizontal="right" vertical="center" indent="1"/>
    </xf>
    <xf numFmtId="3" fontId="32" fillId="3" borderId="125" xfId="1" applyNumberFormat="1" applyFont="1" applyFill="1" applyBorder="1" applyAlignment="1">
      <alignment horizontal="right" vertical="center" indent="1"/>
    </xf>
    <xf numFmtId="3" fontId="32" fillId="3" borderId="126" xfId="1" applyNumberFormat="1" applyFont="1" applyFill="1" applyBorder="1" applyAlignment="1">
      <alignment horizontal="right" vertical="center" indent="1"/>
    </xf>
    <xf numFmtId="3" fontId="32" fillId="0" borderId="125" xfId="1" applyNumberFormat="1" applyFont="1" applyFill="1" applyBorder="1" applyAlignment="1">
      <alignment horizontal="right" vertical="center" indent="1"/>
    </xf>
    <xf numFmtId="3" fontId="32" fillId="0" borderId="126" xfId="1" applyNumberFormat="1" applyFont="1" applyFill="1" applyBorder="1" applyAlignment="1">
      <alignment horizontal="right" vertical="center" indent="1"/>
    </xf>
    <xf numFmtId="3" fontId="45" fillId="0" borderId="126" xfId="0" applyNumberFormat="1" applyFont="1" applyBorder="1" applyAlignment="1">
      <alignment horizontal="right" vertical="center" indent="1"/>
    </xf>
    <xf numFmtId="3" fontId="45" fillId="0" borderId="19" xfId="0" applyNumberFormat="1" applyFont="1" applyBorder="1" applyAlignment="1">
      <alignment horizontal="right" vertical="center" indent="1"/>
    </xf>
    <xf numFmtId="3" fontId="42" fillId="0" borderId="20" xfId="0" applyNumberFormat="1" applyFont="1" applyBorder="1" applyAlignment="1">
      <alignment horizontal="right" vertical="center" indent="1"/>
    </xf>
    <xf numFmtId="3" fontId="42" fillId="0" borderId="15" xfId="0" applyNumberFormat="1" applyFont="1" applyBorder="1" applyAlignment="1">
      <alignment horizontal="right" vertical="center" indent="1"/>
    </xf>
    <xf numFmtId="3" fontId="42" fillId="0" borderId="126" xfId="0" applyNumberFormat="1" applyFont="1" applyBorder="1" applyAlignment="1">
      <alignment horizontal="right" vertical="center" indent="1"/>
    </xf>
    <xf numFmtId="3" fontId="42" fillId="0" borderId="19" xfId="0" applyNumberFormat="1" applyFont="1" applyBorder="1" applyAlignment="1">
      <alignment horizontal="right" vertical="center" indent="1"/>
    </xf>
    <xf numFmtId="3" fontId="32" fillId="8" borderId="126" xfId="1" applyNumberFormat="1" applyFont="1" applyFill="1" applyBorder="1" applyAlignment="1">
      <alignment horizontal="right" vertical="center" indent="1"/>
    </xf>
    <xf numFmtId="3" fontId="42" fillId="0" borderId="54" xfId="0" applyNumberFormat="1" applyFont="1" applyBorder="1" applyAlignment="1">
      <alignment horizontal="right" vertical="center" indent="1"/>
    </xf>
    <xf numFmtId="3" fontId="42" fillId="0" borderId="42" xfId="0" applyNumberFormat="1" applyFont="1" applyBorder="1" applyAlignment="1">
      <alignment horizontal="right" vertical="center" indent="1"/>
    </xf>
    <xf numFmtId="3" fontId="42" fillId="0" borderId="127" xfId="0" applyNumberFormat="1" applyFont="1" applyBorder="1" applyAlignment="1">
      <alignment horizontal="right" vertical="center" indent="1"/>
    </xf>
    <xf numFmtId="3" fontId="42" fillId="0" borderId="27" xfId="0" applyNumberFormat="1" applyFont="1" applyBorder="1" applyAlignment="1">
      <alignment horizontal="right" vertical="center" indent="1"/>
    </xf>
    <xf numFmtId="3" fontId="32" fillId="4" borderId="3" xfId="1" applyNumberFormat="1" applyFont="1" applyFill="1" applyBorder="1" applyAlignment="1">
      <alignment horizontal="right" vertical="center" indent="1"/>
    </xf>
    <xf numFmtId="3" fontId="32" fillId="4" borderId="4" xfId="1" applyNumberFormat="1" applyFont="1" applyFill="1" applyBorder="1" applyAlignment="1">
      <alignment horizontal="right" vertical="center" indent="1"/>
    </xf>
    <xf numFmtId="3" fontId="32" fillId="4" borderId="123" xfId="1" applyNumberFormat="1" applyFont="1" applyFill="1" applyBorder="1" applyAlignment="1">
      <alignment horizontal="right" vertical="center" indent="1"/>
    </xf>
    <xf numFmtId="3" fontId="32" fillId="4" borderId="128" xfId="1" applyNumberFormat="1" applyFont="1" applyFill="1" applyBorder="1" applyAlignment="1">
      <alignment horizontal="right" vertical="center" indent="1"/>
    </xf>
    <xf numFmtId="3" fontId="32" fillId="4" borderId="13" xfId="1" applyNumberFormat="1" applyFont="1" applyFill="1" applyBorder="1" applyAlignment="1">
      <alignment horizontal="right" vertical="center" indent="1"/>
    </xf>
    <xf numFmtId="3" fontId="32" fillId="4" borderId="5" xfId="1" applyNumberFormat="1" applyFont="1" applyFill="1" applyBorder="1" applyAlignment="1">
      <alignment horizontal="right" vertical="center" indent="1"/>
    </xf>
    <xf numFmtId="3" fontId="0" fillId="0" borderId="0" xfId="0" applyNumberFormat="1" applyAlignment="1">
      <alignment horizontal="right" vertical="center" indent="1"/>
    </xf>
    <xf numFmtId="3" fontId="0" fillId="0" borderId="0" xfId="0" applyNumberFormat="1" applyFont="1" applyAlignment="1">
      <alignment horizontal="right" vertical="center" indent="1"/>
    </xf>
    <xf numFmtId="3" fontId="32" fillId="9" borderId="78" xfId="1" applyNumberFormat="1" applyFont="1" applyFill="1" applyBorder="1" applyAlignment="1">
      <alignment horizontal="right" vertical="center" indent="1"/>
    </xf>
    <xf numFmtId="3" fontId="32" fillId="9" borderId="129" xfId="1" applyNumberFormat="1" applyFont="1" applyFill="1" applyBorder="1" applyAlignment="1">
      <alignment horizontal="right" vertical="center" indent="1"/>
    </xf>
    <xf numFmtId="3" fontId="32" fillId="9" borderId="130" xfId="1" applyNumberFormat="1" applyFont="1" applyFill="1" applyBorder="1" applyAlignment="1">
      <alignment horizontal="right" vertical="center" indent="1"/>
    </xf>
    <xf numFmtId="3" fontId="32" fillId="4" borderId="68" xfId="1" applyNumberFormat="1" applyFont="1" applyFill="1" applyBorder="1" applyAlignment="1">
      <alignment horizontal="right" vertical="center" indent="1"/>
    </xf>
    <xf numFmtId="3" fontId="32" fillId="4" borderId="131" xfId="1" applyNumberFormat="1" applyFont="1" applyFill="1" applyBorder="1" applyAlignment="1">
      <alignment horizontal="right" vertical="center" indent="1"/>
    </xf>
    <xf numFmtId="3" fontId="32" fillId="4" borderId="132" xfId="1" applyNumberFormat="1" applyFont="1" applyFill="1" applyBorder="1" applyAlignment="1">
      <alignment horizontal="right" vertical="center" indent="1"/>
    </xf>
    <xf numFmtId="3" fontId="32" fillId="6" borderId="68" xfId="1" applyNumberFormat="1" applyFont="1" applyFill="1" applyBorder="1" applyAlignment="1">
      <alignment horizontal="right" vertical="center" indent="1"/>
    </xf>
    <xf numFmtId="3" fontId="32" fillId="6" borderId="131" xfId="1" applyNumberFormat="1" applyFont="1" applyFill="1" applyBorder="1" applyAlignment="1">
      <alignment horizontal="right" vertical="center" indent="1"/>
    </xf>
    <xf numFmtId="3" fontId="32" fillId="6" borderId="132" xfId="1" applyNumberFormat="1" applyFont="1" applyFill="1" applyBorder="1" applyAlignment="1">
      <alignment horizontal="right" vertical="center" indent="1"/>
    </xf>
    <xf numFmtId="3" fontId="32" fillId="5" borderId="68" xfId="1" applyNumberFormat="1" applyFont="1" applyFill="1" applyBorder="1" applyAlignment="1">
      <alignment horizontal="right" vertical="center" indent="1"/>
    </xf>
    <xf numFmtId="3" fontId="32" fillId="5" borderId="131" xfId="1" applyNumberFormat="1" applyFont="1" applyFill="1" applyBorder="1" applyAlignment="1">
      <alignment horizontal="right" vertical="center" indent="1"/>
    </xf>
    <xf numFmtId="3" fontId="32" fillId="5" borderId="132" xfId="1" applyNumberFormat="1" applyFont="1" applyFill="1" applyBorder="1" applyAlignment="1">
      <alignment horizontal="right" vertical="center" indent="1"/>
    </xf>
    <xf numFmtId="3" fontId="32" fillId="0" borderId="68" xfId="1" applyNumberFormat="1" applyFont="1" applyFill="1" applyBorder="1" applyAlignment="1">
      <alignment horizontal="right" vertical="center" indent="1"/>
    </xf>
    <xf numFmtId="3" fontId="32" fillId="0" borderId="131" xfId="1" applyNumberFormat="1" applyFont="1" applyFill="1" applyBorder="1" applyAlignment="1">
      <alignment horizontal="right" vertical="center" indent="1"/>
    </xf>
    <xf numFmtId="3" fontId="32" fillId="0" borderId="132" xfId="1" applyNumberFormat="1" applyFont="1" applyFill="1" applyBorder="1" applyAlignment="1">
      <alignment horizontal="right" vertical="center" indent="1"/>
    </xf>
    <xf numFmtId="3" fontId="32" fillId="0" borderId="72" xfId="1" applyNumberFormat="1" applyFont="1" applyFill="1" applyBorder="1" applyAlignment="1">
      <alignment horizontal="right" vertical="center" indent="1"/>
    </xf>
    <xf numFmtId="3" fontId="32" fillId="0" borderId="133" xfId="1" applyNumberFormat="1" applyFont="1" applyFill="1" applyBorder="1" applyAlignment="1">
      <alignment horizontal="right" vertical="center" indent="1"/>
    </xf>
    <xf numFmtId="3" fontId="32" fillId="0" borderId="134" xfId="1" applyNumberFormat="1" applyFont="1" applyFill="1" applyBorder="1" applyAlignment="1">
      <alignment horizontal="right" vertical="center" indent="1"/>
    </xf>
    <xf numFmtId="3" fontId="32" fillId="9" borderId="68" xfId="1" applyNumberFormat="1" applyFont="1" applyFill="1" applyBorder="1" applyAlignment="1">
      <alignment horizontal="right" vertical="center" indent="1"/>
    </xf>
    <xf numFmtId="3" fontId="32" fillId="9" borderId="131" xfId="1" applyNumberFormat="1" applyFont="1" applyFill="1" applyBorder="1" applyAlignment="1">
      <alignment horizontal="right" vertical="center" indent="1"/>
    </xf>
    <xf numFmtId="3" fontId="32" fillId="9" borderId="132" xfId="1" applyNumberFormat="1" applyFont="1" applyFill="1" applyBorder="1" applyAlignment="1">
      <alignment horizontal="right" vertical="center" indent="1"/>
    </xf>
    <xf numFmtId="0" fontId="44" fillId="0" borderId="0" xfId="0" applyFont="1" applyFill="1" applyAlignment="1">
      <alignment vertical="center"/>
    </xf>
    <xf numFmtId="0" fontId="31" fillId="0" borderId="0" xfId="0" applyFont="1" applyFill="1" applyAlignment="1">
      <alignment vertical="center"/>
    </xf>
    <xf numFmtId="0" fontId="0" fillId="0" borderId="0" xfId="0" applyFill="1" applyAlignment="1">
      <alignment vertical="center"/>
    </xf>
    <xf numFmtId="3" fontId="32" fillId="0" borderId="21" xfId="2" applyNumberFormat="1" applyFont="1" applyBorder="1" applyAlignment="1">
      <alignment horizontal="center" vertical="center" wrapText="1"/>
    </xf>
    <xf numFmtId="3" fontId="32" fillId="7" borderId="21" xfId="2" applyNumberFormat="1" applyFont="1" applyFill="1" applyBorder="1" applyAlignment="1">
      <alignment horizontal="center" vertical="center" wrapText="1"/>
    </xf>
    <xf numFmtId="3" fontId="32" fillId="0" borderId="21" xfId="2" applyNumberFormat="1" applyFont="1" applyBorder="1" applyAlignment="1">
      <alignment horizontal="center" vertical="center" wrapText="1"/>
    </xf>
    <xf numFmtId="0" fontId="32" fillId="0" borderId="90" xfId="1" applyFont="1" applyBorder="1" applyAlignment="1" applyProtection="1">
      <alignment horizontal="right" vertical="center" indent="1"/>
      <protection locked="0"/>
    </xf>
    <xf numFmtId="0" fontId="6" fillId="0" borderId="47" xfId="2" applyFont="1" applyBorder="1" applyAlignment="1">
      <alignment vertical="center" wrapText="1"/>
    </xf>
    <xf numFmtId="0" fontId="6" fillId="0" borderId="27" xfId="2" applyFont="1" applyBorder="1" applyAlignment="1">
      <alignment horizontal="center" vertical="center"/>
    </xf>
    <xf numFmtId="3" fontId="6" fillId="0" borderId="42" xfId="2" applyNumberFormat="1" applyFont="1" applyBorder="1" applyAlignment="1">
      <alignment horizontal="center" vertical="center"/>
    </xf>
    <xf numFmtId="3" fontId="6" fillId="0" borderId="88" xfId="2" applyNumberFormat="1" applyFont="1" applyBorder="1" applyAlignment="1">
      <alignment horizontal="center" vertical="center"/>
    </xf>
    <xf numFmtId="0" fontId="6" fillId="0" borderId="24" xfId="2" applyFont="1" applyBorder="1" applyAlignment="1">
      <alignment horizontal="left" vertical="center" wrapText="1"/>
    </xf>
    <xf numFmtId="3" fontId="54" fillId="0" borderId="9" xfId="2" applyNumberFormat="1" applyFont="1" applyBorder="1" applyAlignment="1">
      <alignment horizontal="center" vertical="center"/>
    </xf>
    <xf numFmtId="3" fontId="54" fillId="0" borderId="22" xfId="2" applyNumberFormat="1" applyFont="1" applyBorder="1" applyAlignment="1">
      <alignment horizontal="center" vertical="center"/>
    </xf>
    <xf numFmtId="3" fontId="54" fillId="0" borderId="42" xfId="2" applyNumberFormat="1" applyFont="1" applyBorder="1" applyAlignment="1">
      <alignment horizontal="center" vertical="center"/>
    </xf>
    <xf numFmtId="3" fontId="6" fillId="7" borderId="15" xfId="2" applyNumberFormat="1" applyFont="1" applyFill="1" applyBorder="1" applyAlignment="1">
      <alignment horizontal="center" vertical="center" wrapText="1"/>
    </xf>
    <xf numFmtId="3" fontId="6" fillId="7" borderId="21" xfId="2" applyNumberFormat="1" applyFont="1" applyFill="1" applyBorder="1" applyAlignment="1">
      <alignment horizontal="center" vertical="center" wrapText="1"/>
    </xf>
    <xf numFmtId="3" fontId="32" fillId="0" borderId="15" xfId="1" applyNumberFormat="1" applyFont="1" applyBorder="1" applyAlignment="1">
      <alignment horizontal="right" vertical="center" indent="1"/>
    </xf>
    <xf numFmtId="0" fontId="13" fillId="7" borderId="32" xfId="0" applyFont="1" applyFill="1" applyBorder="1" applyAlignment="1">
      <alignment horizontal="left" vertical="center"/>
    </xf>
    <xf numFmtId="0" fontId="24" fillId="7" borderId="40" xfId="0" applyFont="1" applyFill="1" applyBorder="1" applyAlignment="1">
      <alignment horizontal="right" vertical="center"/>
    </xf>
    <xf numFmtId="3" fontId="32" fillId="7" borderId="15" xfId="1" applyNumberFormat="1" applyFont="1" applyFill="1" applyBorder="1" applyAlignment="1">
      <alignment horizontal="right" vertical="center" indent="1"/>
    </xf>
    <xf numFmtId="3" fontId="32" fillId="7" borderId="21" xfId="1" applyNumberFormat="1" applyFont="1" applyFill="1" applyBorder="1" applyAlignment="1">
      <alignment horizontal="right" vertical="center" indent="1"/>
    </xf>
    <xf numFmtId="3" fontId="42" fillId="7" borderId="0" xfId="0" applyNumberFormat="1" applyFont="1" applyFill="1" applyAlignment="1">
      <alignment horizontal="right" vertical="center" indent="1"/>
    </xf>
    <xf numFmtId="3" fontId="32" fillId="7" borderId="19" xfId="1" applyNumberFormat="1" applyFont="1" applyFill="1" applyBorder="1" applyAlignment="1">
      <alignment horizontal="right" vertical="center" indent="1"/>
    </xf>
    <xf numFmtId="3" fontId="45" fillId="7" borderId="0" xfId="0" applyNumberFormat="1" applyFont="1" applyFill="1" applyAlignment="1">
      <alignment horizontal="right" vertical="center" indent="1"/>
    </xf>
    <xf numFmtId="3" fontId="32" fillId="0" borderId="109" xfId="1" applyNumberFormat="1" applyFont="1" applyFill="1" applyBorder="1" applyAlignment="1">
      <alignment horizontal="right" vertical="center" indent="1"/>
    </xf>
    <xf numFmtId="3" fontId="32" fillId="0" borderId="103" xfId="1" applyNumberFormat="1" applyFont="1" applyFill="1" applyBorder="1" applyAlignment="1">
      <alignment horizontal="right" vertical="center" indent="1"/>
    </xf>
    <xf numFmtId="0" fontId="24" fillId="0" borderId="37" xfId="0" applyFont="1" applyFill="1" applyBorder="1" applyAlignment="1">
      <alignment horizontal="right" vertical="center"/>
    </xf>
    <xf numFmtId="0" fontId="12" fillId="0" borderId="16" xfId="0" applyFont="1" applyFill="1" applyBorder="1" applyAlignment="1">
      <alignment horizontal="center" vertical="center"/>
    </xf>
    <xf numFmtId="3" fontId="0" fillId="0" borderId="32" xfId="0" applyNumberFormat="1" applyBorder="1" applyAlignment="1">
      <alignment horizontal="right" vertical="center" indent="1"/>
    </xf>
    <xf numFmtId="0" fontId="24" fillId="0" borderId="21" xfId="0" applyFont="1" applyFill="1" applyBorder="1" applyAlignment="1">
      <alignment horizontal="right" vertical="center"/>
    </xf>
    <xf numFmtId="0" fontId="42" fillId="7" borderId="39" xfId="0" applyFont="1" applyFill="1" applyBorder="1" applyAlignment="1">
      <alignment horizontal="left" vertical="center"/>
    </xf>
    <xf numFmtId="3" fontId="32" fillId="7" borderId="80" xfId="1" applyNumberFormat="1" applyFont="1" applyFill="1" applyBorder="1" applyAlignment="1">
      <alignment horizontal="right" vertical="center" indent="1"/>
    </xf>
    <xf numFmtId="3" fontId="32" fillId="7" borderId="126" xfId="1" applyNumberFormat="1" applyFont="1" applyFill="1" applyBorder="1" applyAlignment="1">
      <alignment horizontal="right" vertical="center" indent="1"/>
    </xf>
    <xf numFmtId="3" fontId="32" fillId="7" borderId="20" xfId="1" applyNumberFormat="1" applyFont="1" applyFill="1" applyBorder="1" applyAlignment="1">
      <alignment horizontal="right" vertical="center" indent="1"/>
    </xf>
    <xf numFmtId="3" fontId="42" fillId="7" borderId="49" xfId="0" applyNumberFormat="1" applyFont="1" applyFill="1" applyBorder="1" applyAlignment="1">
      <alignment horizontal="right" vertical="center" indent="1"/>
    </xf>
    <xf numFmtId="0" fontId="42" fillId="7" borderId="39" xfId="0" applyFont="1" applyFill="1" applyBorder="1" applyAlignment="1">
      <alignment vertical="center"/>
    </xf>
    <xf numFmtId="0" fontId="42" fillId="0" borderId="21" xfId="0" applyFont="1" applyBorder="1" applyAlignment="1">
      <alignment vertical="center"/>
    </xf>
    <xf numFmtId="3" fontId="0" fillId="0" borderId="0" xfId="0" applyNumberFormat="1" applyFont="1" applyFill="1" applyBorder="1" applyAlignment="1">
      <alignment vertical="center"/>
    </xf>
    <xf numFmtId="3" fontId="33" fillId="8" borderId="50" xfId="1" applyNumberFormat="1" applyFont="1" applyFill="1" applyBorder="1" applyAlignment="1">
      <alignment horizontal="right" vertical="center" indent="1"/>
    </xf>
    <xf numFmtId="3" fontId="33" fillId="8" borderId="19" xfId="1" applyNumberFormat="1" applyFont="1" applyFill="1" applyBorder="1" applyAlignment="1">
      <alignment horizontal="right" vertical="center" indent="1"/>
    </xf>
    <xf numFmtId="3" fontId="33" fillId="8" borderId="21" xfId="1" applyNumberFormat="1" applyFont="1" applyFill="1" applyBorder="1" applyAlignment="1">
      <alignment horizontal="right" vertical="center" indent="1"/>
    </xf>
    <xf numFmtId="3" fontId="33" fillId="4" borderId="5" xfId="1" applyNumberFormat="1" applyFont="1" applyFill="1" applyBorder="1" applyAlignment="1">
      <alignment horizontal="right" vertical="center" indent="1"/>
    </xf>
    <xf numFmtId="0" fontId="38" fillId="7" borderId="49" xfId="0" applyFont="1" applyFill="1" applyBorder="1" applyAlignment="1">
      <alignment horizontal="center" vertical="center" wrapText="1" shrinkToFit="1"/>
    </xf>
    <xf numFmtId="3" fontId="45" fillId="7" borderId="49" xfId="0" applyNumberFormat="1" applyFont="1" applyFill="1" applyBorder="1" applyAlignment="1">
      <alignment horizontal="right" vertical="center" indent="1"/>
    </xf>
    <xf numFmtId="3" fontId="0" fillId="7" borderId="0" xfId="0" applyNumberFormat="1" applyFont="1" applyFill="1" applyBorder="1" applyAlignment="1">
      <alignment horizontal="right" vertical="center" indent="1"/>
    </xf>
    <xf numFmtId="3" fontId="32" fillId="0" borderId="68" xfId="1" applyNumberFormat="1" applyFont="1" applyFill="1" applyBorder="1" applyAlignment="1">
      <alignment horizontal="right" vertical="center"/>
    </xf>
    <xf numFmtId="3" fontId="32" fillId="0" borderId="131" xfId="1" applyNumberFormat="1" applyFont="1" applyFill="1" applyBorder="1" applyAlignment="1">
      <alignment horizontal="right" vertical="center"/>
    </xf>
    <xf numFmtId="3" fontId="32" fillId="0" borderId="72" xfId="1" applyNumberFormat="1" applyFont="1" applyFill="1" applyBorder="1" applyAlignment="1">
      <alignment horizontal="right" vertical="center"/>
    </xf>
    <xf numFmtId="3" fontId="32" fillId="0" borderId="133" xfId="1" applyNumberFormat="1" applyFont="1" applyFill="1" applyBorder="1" applyAlignment="1">
      <alignment horizontal="right" vertical="center"/>
    </xf>
    <xf numFmtId="0" fontId="32" fillId="0" borderId="0" xfId="1" applyFont="1" applyAlignment="1" applyProtection="1">
      <alignment vertical="center" wrapText="1"/>
      <protection locked="0"/>
    </xf>
    <xf numFmtId="0" fontId="32" fillId="0" borderId="16" xfId="1" applyFont="1" applyFill="1" applyBorder="1" applyAlignment="1" applyProtection="1">
      <alignment horizontal="left" vertical="center"/>
      <protection locked="0"/>
    </xf>
    <xf numFmtId="0" fontId="32" fillId="0" borderId="0" xfId="1" applyFont="1" applyBorder="1" applyAlignment="1" applyProtection="1">
      <alignment horizontal="center" vertical="center"/>
      <protection locked="0"/>
    </xf>
    <xf numFmtId="0" fontId="32" fillId="0" borderId="23" xfId="1" applyFont="1" applyBorder="1" applyAlignment="1" applyProtection="1">
      <alignment horizontal="center" vertical="center"/>
      <protection locked="0"/>
    </xf>
    <xf numFmtId="0" fontId="32" fillId="0" borderId="26" xfId="1" applyFont="1" applyBorder="1" applyAlignment="1" applyProtection="1">
      <alignment horizontal="center" vertical="center" wrapText="1"/>
      <protection locked="0"/>
    </xf>
    <xf numFmtId="0" fontId="32" fillId="0" borderId="0" xfId="1" applyFont="1" applyAlignment="1" applyProtection="1">
      <alignment vertical="center" wrapText="1"/>
      <protection locked="0"/>
    </xf>
    <xf numFmtId="0" fontId="32" fillId="0" borderId="0" xfId="1" applyFont="1" applyBorder="1" applyAlignment="1" applyProtection="1">
      <alignment horizontal="center" vertical="center"/>
      <protection locked="0"/>
    </xf>
    <xf numFmtId="0" fontId="32" fillId="0" borderId="23" xfId="1" applyFont="1" applyBorder="1" applyAlignment="1" applyProtection="1">
      <alignment horizontal="center" vertical="center"/>
      <protection locked="0"/>
    </xf>
    <xf numFmtId="4" fontId="32" fillId="0" borderId="19" xfId="1" applyNumberFormat="1" applyFont="1" applyFill="1" applyBorder="1" applyAlignment="1" applyProtection="1">
      <alignment horizontal="right" vertical="center" wrapText="1" indent="1"/>
      <protection locked="0"/>
    </xf>
    <xf numFmtId="4" fontId="32" fillId="0" borderId="20" xfId="1" applyNumberFormat="1" applyFont="1" applyFill="1" applyBorder="1" applyAlignment="1" applyProtection="1">
      <alignment horizontal="right" vertical="center" wrapText="1" indent="1"/>
      <protection locked="0"/>
    </xf>
    <xf numFmtId="4" fontId="32" fillId="0" borderId="15" xfId="1" applyNumberFormat="1" applyFont="1" applyFill="1" applyBorder="1" applyAlignment="1" applyProtection="1">
      <alignment horizontal="right" vertical="center" wrapText="1" indent="1"/>
      <protection locked="0"/>
    </xf>
    <xf numFmtId="4" fontId="32" fillId="0" borderId="21" xfId="1" applyNumberFormat="1" applyFont="1" applyFill="1" applyBorder="1" applyAlignment="1" applyProtection="1">
      <alignment horizontal="right" vertical="center" wrapText="1" indent="1"/>
      <protection locked="0"/>
    </xf>
    <xf numFmtId="4" fontId="0" fillId="0" borderId="90" xfId="0" applyNumberFormat="1" applyFont="1" applyBorder="1" applyAlignment="1">
      <alignment horizontal="right" vertical="center" indent="1"/>
    </xf>
    <xf numFmtId="4" fontId="0" fillId="0" borderId="21" xfId="0" applyNumberFormat="1" applyFont="1" applyBorder="1" applyAlignment="1">
      <alignment horizontal="right" vertical="center" indent="1"/>
    </xf>
    <xf numFmtId="4" fontId="32" fillId="10" borderId="36" xfId="1" applyNumberFormat="1" applyFont="1" applyFill="1" applyBorder="1" applyAlignment="1" applyProtection="1">
      <alignment horizontal="right" vertical="center" indent="1"/>
      <protection locked="0"/>
    </xf>
    <xf numFmtId="4" fontId="0" fillId="10" borderId="39" xfId="0" applyNumberFormat="1" applyFill="1" applyBorder="1" applyAlignment="1">
      <alignment horizontal="right" vertical="center" indent="1"/>
    </xf>
    <xf numFmtId="4" fontId="32" fillId="0" borderId="27" xfId="1" applyNumberFormat="1" applyFont="1" applyFill="1" applyBorder="1" applyAlignment="1" applyProtection="1">
      <alignment horizontal="right" vertical="center" wrapText="1" indent="1"/>
      <protection locked="0"/>
    </xf>
    <xf numFmtId="4" fontId="32" fillId="0" borderId="54" xfId="1" applyNumberFormat="1" applyFont="1" applyFill="1" applyBorder="1" applyAlignment="1" applyProtection="1">
      <alignment horizontal="right" vertical="center" wrapText="1" indent="1"/>
      <protection locked="0"/>
    </xf>
    <xf numFmtId="4" fontId="32" fillId="0" borderId="42" xfId="1" applyNumberFormat="1" applyFont="1" applyFill="1" applyBorder="1" applyAlignment="1" applyProtection="1">
      <alignment horizontal="right" vertical="center" wrapText="1" indent="1"/>
      <protection locked="0"/>
    </xf>
    <xf numFmtId="4" fontId="32" fillId="0" borderId="88" xfId="1" applyNumberFormat="1" applyFont="1" applyFill="1" applyBorder="1" applyAlignment="1" applyProtection="1">
      <alignment horizontal="right" vertical="center" wrapText="1" indent="1"/>
      <protection locked="0"/>
    </xf>
    <xf numFmtId="4" fontId="0" fillId="0" borderId="27" xfId="0" applyNumberFormat="1" applyFont="1" applyBorder="1" applyAlignment="1">
      <alignment horizontal="right" vertical="center" indent="1"/>
    </xf>
    <xf numFmtId="4" fontId="0" fillId="0" borderId="88" xfId="0" applyNumberFormat="1" applyFont="1" applyBorder="1" applyAlignment="1">
      <alignment horizontal="right" vertical="center" indent="1"/>
    </xf>
    <xf numFmtId="4" fontId="0" fillId="0" borderId="27" xfId="0" applyNumberFormat="1" applyBorder="1" applyAlignment="1">
      <alignment horizontal="right" vertical="center" indent="1"/>
    </xf>
    <xf numFmtId="4" fontId="0" fillId="0" borderId="88" xfId="0" applyNumberFormat="1" applyBorder="1" applyAlignment="1">
      <alignment horizontal="right" vertical="center" indent="1"/>
    </xf>
    <xf numFmtId="4" fontId="0" fillId="0" borderId="135" xfId="0" applyNumberFormat="1" applyFont="1" applyBorder="1" applyAlignment="1">
      <alignment horizontal="right" vertical="center" indent="1"/>
    </xf>
    <xf numFmtId="4" fontId="33" fillId="0" borderId="3" xfId="1" applyNumberFormat="1" applyFont="1" applyFill="1" applyBorder="1" applyAlignment="1" applyProtection="1">
      <alignment horizontal="right" vertical="center" wrapText="1" indent="1"/>
      <protection locked="0"/>
    </xf>
    <xf numFmtId="4" fontId="33" fillId="0" borderId="13" xfId="1" applyNumberFormat="1" applyFont="1" applyFill="1" applyBorder="1" applyAlignment="1" applyProtection="1">
      <alignment horizontal="right" vertical="center" wrapText="1" indent="1"/>
      <protection locked="0"/>
    </xf>
    <xf numFmtId="4" fontId="33" fillId="0" borderId="4" xfId="1" applyNumberFormat="1" applyFont="1" applyFill="1" applyBorder="1" applyAlignment="1" applyProtection="1">
      <alignment horizontal="right" vertical="center" wrapText="1" indent="1"/>
      <protection locked="0"/>
    </xf>
    <xf numFmtId="4" fontId="33" fillId="0" borderId="5" xfId="1" applyNumberFormat="1" applyFont="1" applyFill="1" applyBorder="1" applyAlignment="1" applyProtection="1">
      <alignment horizontal="right" vertical="center" wrapText="1" indent="1"/>
      <protection locked="0"/>
    </xf>
    <xf numFmtId="4" fontId="0" fillId="0" borderId="3" xfId="0" applyNumberFormat="1" applyFont="1" applyBorder="1" applyAlignment="1">
      <alignment horizontal="right" vertical="center" indent="1"/>
    </xf>
    <xf numFmtId="4" fontId="0" fillId="0" borderId="5" xfId="0" applyNumberFormat="1" applyFont="1" applyBorder="1" applyAlignment="1">
      <alignment horizontal="right" vertical="center" indent="1"/>
    </xf>
    <xf numFmtId="4" fontId="29" fillId="0" borderId="3" xfId="0" applyNumberFormat="1" applyFont="1" applyBorder="1" applyAlignment="1">
      <alignment horizontal="right" vertical="center" indent="1"/>
    </xf>
    <xf numFmtId="4" fontId="29" fillId="0" borderId="5" xfId="0" applyNumberFormat="1" applyFont="1" applyBorder="1" applyAlignment="1">
      <alignment horizontal="right" vertical="center" indent="1"/>
    </xf>
    <xf numFmtId="4" fontId="0" fillId="0" borderId="18" xfId="0" applyNumberFormat="1" applyFont="1" applyBorder="1" applyAlignment="1">
      <alignment horizontal="right" vertical="center" indent="1"/>
    </xf>
    <xf numFmtId="4" fontId="33" fillId="10" borderId="3" xfId="1" applyNumberFormat="1" applyFont="1" applyFill="1" applyBorder="1" applyAlignment="1" applyProtection="1">
      <alignment horizontal="right" vertical="center" wrapText="1" indent="1"/>
      <protection locked="0"/>
    </xf>
    <xf numFmtId="4" fontId="0" fillId="10" borderId="5" xfId="0" applyNumberFormat="1" applyFill="1" applyBorder="1" applyAlignment="1">
      <alignment horizontal="right" vertical="center" indent="1"/>
    </xf>
    <xf numFmtId="0" fontId="0" fillId="0" borderId="0" xfId="0" applyNumberFormat="1"/>
    <xf numFmtId="4" fontId="0" fillId="0" borderId="0" xfId="0" applyNumberFormat="1"/>
    <xf numFmtId="1" fontId="32" fillId="0" borderId="19" xfId="1" applyNumberFormat="1" applyFont="1" applyFill="1" applyBorder="1" applyAlignment="1" applyProtection="1">
      <alignment horizontal="right" vertical="center" wrapText="1" indent="1"/>
      <protection locked="0"/>
    </xf>
    <xf numFmtId="49" fontId="47" fillId="0" borderId="39" xfId="1" applyNumberFormat="1" applyFont="1" applyBorder="1" applyAlignment="1" applyProtection="1">
      <alignment horizontal="left" vertical="center"/>
      <protection locked="0"/>
    </xf>
    <xf numFmtId="4" fontId="32" fillId="0" borderId="37" xfId="1" applyNumberFormat="1" applyFont="1" applyBorder="1" applyAlignment="1" applyProtection="1">
      <alignment horizontal="right" vertical="center" indent="1"/>
      <protection locked="0"/>
    </xf>
    <xf numFmtId="3" fontId="32" fillId="0" borderId="0" xfId="1" applyNumberFormat="1" applyFont="1" applyAlignment="1" applyProtection="1">
      <alignment vertical="center"/>
      <protection locked="0"/>
    </xf>
    <xf numFmtId="165" fontId="32" fillId="0" borderId="0" xfId="1" applyNumberFormat="1" applyFont="1" applyAlignment="1">
      <alignment vertical="center"/>
    </xf>
    <xf numFmtId="3" fontId="32" fillId="0" borderId="0" xfId="1" applyNumberFormat="1" applyFont="1" applyAlignment="1">
      <alignment vertical="center"/>
    </xf>
    <xf numFmtId="0" fontId="58" fillId="0" borderId="0" xfId="1" applyFont="1" applyFill="1" applyAlignment="1" applyProtection="1">
      <alignment vertical="center"/>
      <protection locked="0"/>
    </xf>
    <xf numFmtId="3" fontId="6" fillId="0" borderId="0" xfId="2" applyNumberFormat="1" applyFont="1" applyBorder="1" applyAlignment="1">
      <alignment horizontal="center" vertical="center"/>
    </xf>
    <xf numFmtId="49" fontId="6" fillId="0" borderId="18" xfId="2" applyNumberFormat="1" applyFont="1" applyBorder="1" applyAlignment="1">
      <alignment horizontal="center" vertical="center" wrapText="1"/>
    </xf>
    <xf numFmtId="49" fontId="6" fillId="0" borderId="13" xfId="2" applyNumberFormat="1" applyFont="1" applyBorder="1" applyAlignment="1">
      <alignment horizontal="center" vertical="center" wrapText="1"/>
    </xf>
    <xf numFmtId="0" fontId="7" fillId="0" borderId="0" xfId="1" applyFont="1" applyAlignment="1" applyProtection="1">
      <alignment horizontal="left" vertical="center"/>
      <protection locked="0"/>
    </xf>
    <xf numFmtId="0" fontId="6" fillId="0" borderId="136" xfId="2" applyFont="1" applyBorder="1" applyAlignment="1">
      <alignment horizontal="center" vertical="center"/>
    </xf>
    <xf numFmtId="0" fontId="7" fillId="0" borderId="18" xfId="2" applyFont="1" applyFill="1" applyBorder="1" applyAlignment="1">
      <alignment horizontal="center" vertical="center" wrapText="1"/>
    </xf>
    <xf numFmtId="0" fontId="7" fillId="0" borderId="79"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10" fillId="0" borderId="18" xfId="2" applyFont="1" applyBorder="1" applyAlignment="1">
      <alignment vertical="center" wrapText="1"/>
    </xf>
    <xf numFmtId="0" fontId="10" fillId="0" borderId="79" xfId="2" applyFont="1" applyBorder="1" applyAlignment="1">
      <alignment vertical="center" wrapText="1"/>
    </xf>
    <xf numFmtId="0" fontId="10" fillId="0" borderId="10" xfId="2" applyFont="1" applyBorder="1" applyAlignment="1">
      <alignment vertical="center" wrapText="1"/>
    </xf>
    <xf numFmtId="49" fontId="6" fillId="0" borderId="97" xfId="2" applyNumberFormat="1" applyFont="1" applyBorder="1" applyAlignment="1">
      <alignment horizontal="center" vertical="center" wrapText="1"/>
    </xf>
    <xf numFmtId="49" fontId="6" fillId="0" borderId="87" xfId="2" applyNumberFormat="1" applyFont="1" applyBorder="1" applyAlignment="1">
      <alignment horizontal="center" vertical="center" wrapText="1"/>
    </xf>
    <xf numFmtId="3" fontId="8" fillId="0" borderId="16" xfId="2" applyNumberFormat="1" applyFont="1" applyBorder="1" applyAlignment="1">
      <alignment horizontal="center" vertical="center"/>
    </xf>
    <xf numFmtId="3" fontId="8" fillId="0" borderId="40" xfId="2" applyNumberFormat="1" applyFont="1" applyBorder="1" applyAlignment="1">
      <alignment horizontal="center" vertical="center"/>
    </xf>
    <xf numFmtId="3" fontId="6" fillId="0" borderId="14" xfId="2" applyNumberFormat="1" applyFont="1" applyBorder="1" applyAlignment="1">
      <alignment horizontal="center" vertical="center"/>
    </xf>
    <xf numFmtId="3" fontId="6" fillId="0" borderId="37" xfId="2" applyNumberFormat="1" applyFont="1" applyBorder="1" applyAlignment="1">
      <alignment horizontal="center" vertical="center"/>
    </xf>
    <xf numFmtId="3" fontId="6" fillId="0" borderId="73" xfId="2" applyNumberFormat="1" applyFont="1" applyBorder="1" applyAlignment="1">
      <alignment horizontal="center" vertical="center"/>
    </xf>
    <xf numFmtId="3" fontId="6" fillId="0" borderId="137" xfId="2" applyNumberFormat="1" applyFont="1" applyBorder="1" applyAlignment="1">
      <alignment horizontal="center" vertical="center"/>
    </xf>
    <xf numFmtId="0" fontId="7" fillId="0" borderId="0" xfId="2" applyFont="1" applyBorder="1" applyAlignment="1">
      <alignment horizontal="left" vertical="center" wrapText="1"/>
    </xf>
    <xf numFmtId="0" fontId="6" fillId="0" borderId="136"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10" xfId="2" applyFont="1" applyBorder="1" applyAlignment="1">
      <alignment horizontal="center" vertical="center" wrapText="1"/>
    </xf>
    <xf numFmtId="0" fontId="8" fillId="0" borderId="97" xfId="2" applyFont="1" applyBorder="1" applyAlignment="1">
      <alignment horizontal="center" vertical="center" wrapText="1"/>
    </xf>
    <xf numFmtId="0" fontId="8" fillId="0" borderId="104" xfId="2" applyFont="1" applyBorder="1" applyAlignment="1">
      <alignment horizontal="center" vertical="center" wrapText="1"/>
    </xf>
    <xf numFmtId="0" fontId="8" fillId="0" borderId="18" xfId="2" applyFont="1" applyBorder="1" applyAlignment="1">
      <alignment horizontal="left" vertical="center" wrapText="1"/>
    </xf>
    <xf numFmtId="0" fontId="8" fillId="0" borderId="79" xfId="2" applyFont="1" applyBorder="1" applyAlignment="1">
      <alignment horizontal="left" vertical="center" wrapText="1"/>
    </xf>
    <xf numFmtId="0" fontId="8" fillId="0" borderId="10" xfId="2" applyFont="1" applyBorder="1" applyAlignment="1">
      <alignment horizontal="left" vertical="center" wrapText="1"/>
    </xf>
    <xf numFmtId="0" fontId="32" fillId="0" borderId="0" xfId="1" applyFont="1" applyAlignment="1" applyProtection="1">
      <alignment vertical="center" wrapText="1"/>
      <protection locked="0"/>
    </xf>
    <xf numFmtId="0" fontId="32" fillId="4" borderId="66" xfId="3" applyFont="1" applyFill="1" applyBorder="1" applyAlignment="1">
      <alignment horizontal="left" vertical="center"/>
    </xf>
    <xf numFmtId="0" fontId="32" fillId="4" borderId="67" xfId="3" applyFont="1" applyFill="1" applyBorder="1" applyAlignment="1">
      <alignment horizontal="left" vertical="center"/>
    </xf>
    <xf numFmtId="0" fontId="33" fillId="9" borderId="53" xfId="1" applyFont="1" applyFill="1" applyBorder="1" applyAlignment="1">
      <alignment horizontal="center" vertical="center"/>
    </xf>
    <xf numFmtId="0" fontId="33" fillId="9" borderId="43" xfId="1" applyFont="1" applyFill="1" applyBorder="1" applyAlignment="1">
      <alignment horizontal="center" vertical="center"/>
    </xf>
    <xf numFmtId="0" fontId="33" fillId="9" borderId="141" xfId="3" applyFont="1" applyFill="1" applyBorder="1" applyAlignment="1">
      <alignment horizontal="left" vertical="center"/>
    </xf>
    <xf numFmtId="0" fontId="33" fillId="9" borderId="142" xfId="3" applyFont="1" applyFill="1" applyBorder="1" applyAlignment="1">
      <alignment horizontal="left" vertical="center"/>
    </xf>
    <xf numFmtId="0" fontId="33" fillId="9" borderId="143" xfId="3" applyFont="1" applyFill="1" applyBorder="1" applyAlignment="1">
      <alignment horizontal="left" vertical="center"/>
    </xf>
    <xf numFmtId="0" fontId="33" fillId="0" borderId="99" xfId="1" applyFont="1" applyFill="1" applyBorder="1" applyAlignment="1">
      <alignment horizontal="center" vertical="center"/>
    </xf>
    <xf numFmtId="0" fontId="33" fillId="0" borderId="11" xfId="1" applyFont="1" applyFill="1" applyBorder="1" applyAlignment="1">
      <alignment horizontal="center" vertical="center"/>
    </xf>
    <xf numFmtId="0" fontId="33" fillId="0" borderId="144" xfId="1" applyFont="1" applyFill="1" applyBorder="1" applyAlignment="1">
      <alignment horizontal="center" vertical="center"/>
    </xf>
    <xf numFmtId="0" fontId="33" fillId="0" borderId="89" xfId="1" applyFont="1" applyFill="1" applyBorder="1" applyAlignment="1">
      <alignment horizontal="center" vertical="center"/>
    </xf>
    <xf numFmtId="0" fontId="33" fillId="0" borderId="0" xfId="1" applyFont="1" applyFill="1" applyBorder="1" applyAlignment="1">
      <alignment horizontal="center" vertical="center"/>
    </xf>
    <xf numFmtId="0" fontId="33" fillId="0" borderId="74" xfId="1" applyFont="1" applyFill="1" applyBorder="1" applyAlignment="1">
      <alignment horizontal="center" vertical="center"/>
    </xf>
    <xf numFmtId="0" fontId="33" fillId="0" borderId="98" xfId="1" applyFont="1" applyFill="1" applyBorder="1" applyAlignment="1">
      <alignment horizontal="center" vertical="center"/>
    </xf>
    <xf numFmtId="0" fontId="33" fillId="0" borderId="136" xfId="1" applyFont="1" applyFill="1" applyBorder="1" applyAlignment="1">
      <alignment horizontal="center" vertical="center"/>
    </xf>
    <xf numFmtId="0" fontId="33" fillId="0" borderId="63" xfId="1" applyFont="1" applyFill="1" applyBorder="1" applyAlignment="1">
      <alignment horizontal="center" vertical="center"/>
    </xf>
    <xf numFmtId="0" fontId="32" fillId="0" borderId="97" xfId="1" applyFont="1" applyFill="1" applyBorder="1" applyAlignment="1">
      <alignment horizontal="center" vertical="center" wrapText="1"/>
    </xf>
    <xf numFmtId="0" fontId="32" fillId="0" borderId="90" xfId="1" applyFont="1" applyFill="1" applyBorder="1" applyAlignment="1">
      <alignment horizontal="center" vertical="center" wrapText="1"/>
    </xf>
    <xf numFmtId="0" fontId="32" fillId="0" borderId="145" xfId="1" applyFont="1" applyFill="1" applyBorder="1" applyAlignment="1">
      <alignment horizontal="center" vertical="center" wrapText="1"/>
    </xf>
    <xf numFmtId="0" fontId="33" fillId="9" borderId="9" xfId="1" applyFont="1" applyFill="1" applyBorder="1" applyAlignment="1">
      <alignment horizontal="center" vertical="center"/>
    </xf>
    <xf numFmtId="0" fontId="6" fillId="7" borderId="0" xfId="1" applyFont="1" applyFill="1" applyAlignment="1">
      <alignment horizontal="left" vertical="center" wrapText="1"/>
    </xf>
    <xf numFmtId="0" fontId="33" fillId="9" borderId="138" xfId="3" applyFont="1" applyFill="1" applyBorder="1" applyAlignment="1">
      <alignment horizontal="left" vertical="center"/>
    </xf>
    <xf numFmtId="0" fontId="33" fillId="9" borderId="139" xfId="3" applyFont="1" applyFill="1" applyBorder="1" applyAlignment="1">
      <alignment horizontal="left" vertical="center"/>
    </xf>
    <xf numFmtId="0" fontId="33" fillId="9" borderId="140" xfId="3" applyFont="1" applyFill="1" applyBorder="1" applyAlignment="1">
      <alignment horizontal="left" vertical="center"/>
    </xf>
    <xf numFmtId="0" fontId="12" fillId="0" borderId="0" xfId="0" applyFont="1" applyAlignment="1">
      <alignment horizontal="left" vertical="center" wrapText="1"/>
    </xf>
    <xf numFmtId="0" fontId="13" fillId="3" borderId="16" xfId="0" applyFont="1" applyFill="1" applyBorder="1" applyAlignment="1">
      <alignment horizontal="left" vertical="center"/>
    </xf>
    <xf numFmtId="0" fontId="13" fillId="3" borderId="40" xfId="0" applyFont="1" applyFill="1" applyBorder="1" applyAlignment="1">
      <alignment horizontal="left" vertical="center"/>
    </xf>
    <xf numFmtId="0" fontId="42" fillId="0" borderId="95" xfId="0" applyFont="1" applyBorder="1" applyAlignment="1">
      <alignment horizontal="center" vertical="center" wrapText="1"/>
    </xf>
    <xf numFmtId="0" fontId="42" fillId="0" borderId="103" xfId="0" applyFont="1" applyBorder="1" applyAlignment="1">
      <alignment horizontal="center" vertical="center" wrapText="1"/>
    </xf>
    <xf numFmtId="0" fontId="42" fillId="0" borderId="55" xfId="0" applyFont="1" applyBorder="1" applyAlignment="1">
      <alignment horizontal="center" vertical="center" wrapText="1"/>
    </xf>
    <xf numFmtId="0" fontId="13" fillId="3" borderId="15"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32" xfId="0" applyFont="1" applyFill="1" applyBorder="1" applyAlignment="1">
      <alignment horizontal="left" vertical="center"/>
    </xf>
    <xf numFmtId="0" fontId="12" fillId="0" borderId="105"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13" fillId="8" borderId="32" xfId="0" applyFont="1" applyFill="1" applyBorder="1" applyAlignment="1">
      <alignment horizontal="left" vertical="center"/>
    </xf>
    <xf numFmtId="0" fontId="13" fillId="8" borderId="40" xfId="0" applyFont="1" applyFill="1" applyBorder="1" applyAlignment="1">
      <alignment horizontal="left" vertical="center"/>
    </xf>
    <xf numFmtId="0" fontId="12" fillId="0" borderId="9" xfId="0" applyFont="1" applyBorder="1" applyAlignment="1">
      <alignment horizontal="center" vertical="center" wrapText="1" shrinkToFit="1"/>
    </xf>
    <xf numFmtId="0" fontId="42" fillId="0" borderId="11" xfId="0" applyFont="1" applyBorder="1" applyAlignment="1">
      <alignment horizontal="center" vertical="center"/>
    </xf>
    <xf numFmtId="0" fontId="42" fillId="0" borderId="144" xfId="0" applyFont="1" applyBorder="1" applyAlignment="1">
      <alignment horizontal="center" vertical="center"/>
    </xf>
    <xf numFmtId="0" fontId="42" fillId="0" borderId="0" xfId="0" applyFont="1" applyBorder="1" applyAlignment="1">
      <alignment horizontal="center" vertical="center"/>
    </xf>
    <xf numFmtId="0" fontId="42" fillId="0" borderId="74" xfId="0" applyFont="1" applyBorder="1" applyAlignment="1">
      <alignment horizontal="center" vertical="center"/>
    </xf>
    <xf numFmtId="0" fontId="42" fillId="0" borderId="136" xfId="0" applyFont="1" applyBorder="1" applyAlignment="1">
      <alignment horizontal="center" vertical="center"/>
    </xf>
    <xf numFmtId="0" fontId="42" fillId="0" borderId="63" xfId="0" applyFont="1" applyBorder="1" applyAlignment="1">
      <alignment horizontal="center" vertical="center"/>
    </xf>
    <xf numFmtId="0" fontId="12" fillId="0" borderId="53" xfId="0" applyFont="1" applyBorder="1" applyAlignment="1">
      <alignment horizontal="center" vertical="center" wrapText="1" shrinkToFit="1"/>
    </xf>
    <xf numFmtId="0" fontId="13" fillId="0" borderId="121" xfId="0" applyFont="1" applyBorder="1" applyAlignment="1">
      <alignment horizontal="center" vertical="center" wrapText="1" shrinkToFit="1"/>
    </xf>
    <xf numFmtId="0" fontId="13" fillId="0" borderId="39" xfId="0" applyFont="1" applyBorder="1" applyAlignment="1">
      <alignment horizontal="center" vertical="center" wrapText="1" shrinkToFit="1"/>
    </xf>
    <xf numFmtId="0" fontId="12" fillId="0" borderId="95" xfId="0" applyFont="1" applyFill="1" applyBorder="1" applyAlignment="1">
      <alignment horizontal="center" vertical="center" wrapText="1" shrinkToFit="1"/>
    </xf>
    <xf numFmtId="0" fontId="12" fillId="0" borderId="36" xfId="0" applyFont="1" applyFill="1" applyBorder="1" applyAlignment="1">
      <alignment horizontal="center" vertical="center" wrapText="1" shrinkToFit="1"/>
    </xf>
    <xf numFmtId="0" fontId="12" fillId="0" borderId="121"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42" fillId="0" borderId="43" xfId="0" applyFont="1" applyBorder="1" applyAlignment="1">
      <alignment horizontal="center" vertical="center"/>
    </xf>
    <xf numFmtId="0" fontId="42" fillId="0" borderId="21" xfId="0" applyFont="1" applyBorder="1" applyAlignment="1">
      <alignment horizontal="center" vertical="center"/>
    </xf>
    <xf numFmtId="0" fontId="42" fillId="0" borderId="1" xfId="0" applyFont="1" applyBorder="1" applyAlignment="1">
      <alignment horizontal="center" vertical="center"/>
    </xf>
    <xf numFmtId="0" fontId="38" fillId="0" borderId="95" xfId="0" applyFont="1" applyBorder="1" applyAlignment="1">
      <alignment horizontal="center" vertical="center" wrapText="1" shrinkToFit="1"/>
    </xf>
    <xf numFmtId="0" fontId="38" fillId="0" borderId="36" xfId="0" applyFont="1" applyBorder="1" applyAlignment="1">
      <alignment horizontal="center" vertical="center" wrapText="1" shrinkToFit="1"/>
    </xf>
    <xf numFmtId="0" fontId="55" fillId="0" borderId="121" xfId="0" applyFont="1" applyBorder="1" applyAlignment="1">
      <alignment horizontal="center" vertical="center" wrapText="1" shrinkToFit="1"/>
    </xf>
    <xf numFmtId="0" fontId="55" fillId="0" borderId="39" xfId="0" applyFont="1" applyBorder="1" applyAlignment="1">
      <alignment horizontal="center" vertical="center" wrapText="1" shrinkToFit="1"/>
    </xf>
    <xf numFmtId="0" fontId="38" fillId="0" borderId="124" xfId="0" applyFont="1" applyFill="1" applyBorder="1" applyAlignment="1">
      <alignment horizontal="left" wrapText="1"/>
    </xf>
    <xf numFmtId="0" fontId="38" fillId="0" borderId="146" xfId="0" applyFont="1" applyFill="1" applyBorder="1" applyAlignment="1">
      <alignment horizontal="left" wrapText="1"/>
    </xf>
    <xf numFmtId="0" fontId="38" fillId="0" borderId="51" xfId="0" applyFont="1" applyBorder="1" applyAlignment="1">
      <alignment horizontal="left" wrapText="1" shrinkToFit="1"/>
    </xf>
    <xf numFmtId="0" fontId="38" fillId="0" borderId="52" xfId="0" applyFont="1" applyBorder="1" applyAlignment="1">
      <alignment horizontal="left" wrapText="1" shrinkToFit="1"/>
    </xf>
    <xf numFmtId="0" fontId="38" fillId="0" borderId="121" xfId="0" applyFont="1" applyBorder="1" applyAlignment="1">
      <alignment horizontal="center" wrapText="1" shrinkToFit="1"/>
    </xf>
    <xf numFmtId="0" fontId="38" fillId="0" borderId="39" xfId="0" applyFont="1" applyBorder="1" applyAlignment="1">
      <alignment horizontal="center" wrapText="1" shrinkToFit="1"/>
    </xf>
    <xf numFmtId="0" fontId="42" fillId="0" borderId="0" xfId="0" applyFont="1" applyAlignment="1">
      <alignment horizontal="left" vertical="center" wrapText="1"/>
    </xf>
    <xf numFmtId="0" fontId="42" fillId="0" borderId="53"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8" xfId="0" applyFont="1" applyBorder="1" applyAlignment="1">
      <alignment horizontal="center" vertical="center" wrapText="1"/>
    </xf>
    <xf numFmtId="0" fontId="38" fillId="0" borderId="87" xfId="0" applyFont="1" applyBorder="1" applyAlignment="1">
      <alignment horizontal="center" vertical="center" wrapText="1" shrinkToFit="1"/>
    </xf>
    <xf numFmtId="0" fontId="38" fillId="0" borderId="9" xfId="0" applyFont="1" applyBorder="1" applyAlignment="1">
      <alignment horizontal="center" vertical="center" wrapText="1" shrinkToFit="1"/>
    </xf>
    <xf numFmtId="0" fontId="38" fillId="0" borderId="121" xfId="0" applyFont="1" applyBorder="1" applyAlignment="1">
      <alignment horizontal="center" vertical="center" wrapText="1" shrinkToFit="1"/>
    </xf>
    <xf numFmtId="0" fontId="38" fillId="0" borderId="39" xfId="0" applyFont="1" applyBorder="1" applyAlignment="1">
      <alignment horizontal="center" vertical="center" wrapText="1" shrinkToFit="1"/>
    </xf>
    <xf numFmtId="0" fontId="38" fillId="0" borderId="96" xfId="0" applyFont="1" applyBorder="1" applyAlignment="1">
      <alignment horizontal="center" vertical="center" wrapText="1" shrinkToFit="1"/>
    </xf>
    <xf numFmtId="0" fontId="38" fillId="0" borderId="147" xfId="0" applyFont="1" applyBorder="1" applyAlignment="1">
      <alignment horizontal="center" vertical="center" wrapText="1" shrinkToFit="1"/>
    </xf>
    <xf numFmtId="0" fontId="12" fillId="0" borderId="95"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12" fillId="0" borderId="50" xfId="0" applyFont="1" applyBorder="1" applyAlignment="1">
      <alignment horizontal="center" vertical="center" wrapText="1" shrinkToFit="1"/>
    </xf>
    <xf numFmtId="0" fontId="12" fillId="0" borderId="38" xfId="0" applyFont="1" applyBorder="1" applyAlignment="1">
      <alignment horizontal="center" vertical="center" wrapText="1" shrinkToFit="1"/>
    </xf>
    <xf numFmtId="0" fontId="55" fillId="0" borderId="121" xfId="0" applyFont="1" applyFill="1" applyBorder="1" applyAlignment="1">
      <alignment horizontal="center" vertical="center" wrapText="1" shrinkToFit="1"/>
    </xf>
    <xf numFmtId="0" fontId="55" fillId="0" borderId="39" xfId="0" applyFont="1" applyFill="1" applyBorder="1" applyAlignment="1">
      <alignment horizontal="center" vertical="center" wrapText="1" shrinkToFit="1"/>
    </xf>
    <xf numFmtId="0" fontId="6" fillId="0" borderId="53"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8" xfId="4" applyFont="1" applyBorder="1" applyAlignment="1">
      <alignment horizontal="center" vertical="center" wrapText="1"/>
    </xf>
    <xf numFmtId="0" fontId="6" fillId="0" borderId="51" xfId="4" applyFont="1" applyFill="1" applyBorder="1" applyAlignment="1" applyProtection="1">
      <alignment horizontal="center" vertical="center" wrapText="1" shrinkToFit="1"/>
      <protection locked="0"/>
    </xf>
    <xf numFmtId="0" fontId="6" fillId="0" borderId="94" xfId="4" applyFont="1" applyFill="1" applyBorder="1" applyAlignment="1" applyProtection="1">
      <alignment horizontal="center" vertical="center" wrapText="1" shrinkToFit="1"/>
      <protection locked="0"/>
    </xf>
    <xf numFmtId="0" fontId="6" fillId="0" borderId="119" xfId="4" applyFont="1" applyFill="1" applyBorder="1" applyAlignment="1" applyProtection="1">
      <alignment horizontal="center" vertical="center" wrapText="1" shrinkToFit="1"/>
      <protection locked="0"/>
    </xf>
    <xf numFmtId="0" fontId="6" fillId="0" borderId="121" xfId="1" applyFont="1" applyFill="1" applyBorder="1" applyAlignment="1" applyProtection="1">
      <alignment horizontal="center" vertical="center"/>
      <protection locked="0"/>
    </xf>
    <xf numFmtId="0" fontId="6" fillId="0" borderId="109" xfId="1" applyFont="1" applyFill="1" applyBorder="1" applyAlignment="1" applyProtection="1">
      <alignment horizontal="center" vertical="center"/>
      <protection locked="0"/>
    </xf>
    <xf numFmtId="0" fontId="6" fillId="0" borderId="29" xfId="1" applyFont="1" applyFill="1" applyBorder="1" applyAlignment="1" applyProtection="1">
      <alignment horizontal="center" vertical="center"/>
      <protection locked="0"/>
    </xf>
    <xf numFmtId="0" fontId="12" fillId="0" borderId="87" xfId="0" applyFont="1" applyBorder="1" applyAlignment="1">
      <alignment horizontal="center" vertical="center" wrapText="1" shrinkToFit="1"/>
    </xf>
    <xf numFmtId="0" fontId="6" fillId="0" borderId="0" xfId="4" applyFont="1" applyFill="1" applyAlignment="1" applyProtection="1">
      <alignment horizontal="left" vertical="center" wrapText="1"/>
      <protection locked="0"/>
    </xf>
    <xf numFmtId="0" fontId="45" fillId="8" borderId="104" xfId="0" applyFont="1" applyFill="1" applyBorder="1" applyAlignment="1">
      <alignment horizontal="left" vertical="center"/>
    </xf>
    <xf numFmtId="0" fontId="13" fillId="8" borderId="16" xfId="0" applyFont="1" applyFill="1" applyBorder="1" applyAlignment="1">
      <alignment horizontal="left" vertical="center"/>
    </xf>
    <xf numFmtId="0" fontId="13" fillId="8" borderId="125" xfId="0" applyFont="1" applyFill="1" applyBorder="1" applyAlignment="1">
      <alignment horizontal="left" vertical="center"/>
    </xf>
    <xf numFmtId="0" fontId="13" fillId="3" borderId="125" xfId="0" applyFont="1" applyFill="1" applyBorder="1" applyAlignment="1">
      <alignment horizontal="left" vertical="center"/>
    </xf>
    <xf numFmtId="0" fontId="50" fillId="0" borderId="32" xfId="0" applyFont="1" applyBorder="1" applyAlignment="1">
      <alignment horizontal="right" vertical="center"/>
    </xf>
    <xf numFmtId="0" fontId="45" fillId="3" borderId="32" xfId="0" applyFont="1" applyFill="1" applyBorder="1" applyAlignment="1">
      <alignment horizontal="left" vertical="center"/>
    </xf>
    <xf numFmtId="0" fontId="6" fillId="0" borderId="0" xfId="0" applyFont="1" applyAlignment="1">
      <alignment horizontal="left" vertical="center" wrapText="1"/>
    </xf>
    <xf numFmtId="0" fontId="32" fillId="0" borderId="0" xfId="0" applyFont="1" applyAlignment="1">
      <alignment horizontal="left" vertical="center" wrapText="1"/>
    </xf>
    <xf numFmtId="0" fontId="12" fillId="0" borderId="152" xfId="0" applyFont="1" applyBorder="1" applyAlignment="1">
      <alignment horizontal="center" vertical="center" wrapText="1" shrinkToFit="1"/>
    </xf>
    <xf numFmtId="0" fontId="13" fillId="3" borderId="121" xfId="0" applyFont="1" applyFill="1" applyBorder="1" applyAlignment="1">
      <alignment horizontal="center" vertical="center" wrapText="1" shrinkToFit="1"/>
    </xf>
    <xf numFmtId="0" fontId="13" fillId="3" borderId="39" xfId="0" applyFont="1" applyFill="1" applyBorder="1" applyAlignment="1">
      <alignment horizontal="center" vertical="center" wrapText="1" shrinkToFit="1"/>
    </xf>
    <xf numFmtId="0" fontId="38" fillId="0" borderId="148" xfId="0" applyFont="1" applyFill="1" applyBorder="1" applyAlignment="1">
      <alignment horizontal="left" wrapText="1"/>
    </xf>
    <xf numFmtId="0" fontId="38" fillId="0" borderId="149" xfId="0" applyFont="1" applyFill="1" applyBorder="1" applyAlignment="1">
      <alignment horizontal="left" wrapText="1"/>
    </xf>
    <xf numFmtId="0" fontId="42" fillId="0" borderId="150" xfId="0" applyFont="1" applyFill="1" applyBorder="1" applyAlignment="1">
      <alignment horizontal="center" vertical="center" wrapText="1"/>
    </xf>
    <xf numFmtId="0" fontId="42" fillId="0" borderId="82" xfId="0" applyFont="1" applyFill="1" applyBorder="1" applyAlignment="1">
      <alignment horizontal="center" vertical="center" wrapText="1"/>
    </xf>
    <xf numFmtId="0" fontId="42" fillId="0" borderId="151" xfId="0" applyFont="1" applyFill="1" applyBorder="1" applyAlignment="1">
      <alignment horizontal="center" vertical="center" wrapText="1"/>
    </xf>
    <xf numFmtId="0" fontId="12" fillId="0" borderId="0" xfId="0" applyFont="1" applyFill="1" applyAlignment="1">
      <alignment horizontal="left" vertical="center" wrapText="1"/>
    </xf>
    <xf numFmtId="0" fontId="56" fillId="0" borderId="0" xfId="0" applyFont="1" applyFill="1" applyAlignment="1">
      <alignment horizontal="left" vertical="center" wrapText="1"/>
    </xf>
    <xf numFmtId="0" fontId="32" fillId="8" borderId="16" xfId="1" applyFont="1" applyFill="1" applyBorder="1" applyAlignment="1" applyProtection="1">
      <alignment horizontal="left" vertical="center" indent="1"/>
      <protection locked="0"/>
    </xf>
    <xf numFmtId="0" fontId="32" fillId="8" borderId="20" xfId="1" applyFont="1" applyFill="1" applyBorder="1" applyAlignment="1" applyProtection="1">
      <alignment horizontal="left" vertical="center" indent="1"/>
      <protection locked="0"/>
    </xf>
    <xf numFmtId="0" fontId="32" fillId="0" borderId="42" xfId="1" applyFont="1" applyBorder="1" applyAlignment="1" applyProtection="1">
      <alignment horizontal="left" vertical="center" indent="1"/>
      <protection locked="0"/>
    </xf>
    <xf numFmtId="0" fontId="32" fillId="0" borderId="48" xfId="1" applyFont="1" applyBorder="1" applyAlignment="1" applyProtection="1">
      <alignment horizontal="left" vertical="center" indent="1"/>
      <protection locked="0"/>
    </xf>
    <xf numFmtId="0" fontId="32" fillId="0" borderId="38" xfId="1" applyFont="1" applyBorder="1" applyAlignment="1" applyProtection="1">
      <alignment horizontal="left" vertical="center" indent="1"/>
      <protection locked="0"/>
    </xf>
    <xf numFmtId="0" fontId="32" fillId="8" borderId="73" xfId="1" applyFont="1" applyFill="1" applyBorder="1" applyAlignment="1" applyProtection="1">
      <alignment horizontal="left" vertical="center" indent="1"/>
      <protection locked="0"/>
    </xf>
    <xf numFmtId="0" fontId="32" fillId="8" borderId="25" xfId="1" applyFont="1" applyFill="1" applyBorder="1" applyAlignment="1" applyProtection="1">
      <alignment horizontal="left" vertical="center" indent="1"/>
      <protection locked="0"/>
    </xf>
    <xf numFmtId="0" fontId="6" fillId="0" borderId="0" xfId="1" applyFont="1" applyBorder="1" applyAlignment="1" applyProtection="1">
      <alignment horizontal="left" wrapText="1"/>
      <protection locked="0"/>
    </xf>
    <xf numFmtId="0" fontId="32" fillId="0" borderId="0" xfId="1" applyFont="1" applyBorder="1" applyAlignment="1" applyProtection="1">
      <alignment horizontal="left" wrapText="1"/>
      <protection locked="0"/>
    </xf>
    <xf numFmtId="0" fontId="56" fillId="0" borderId="0" xfId="0" applyFont="1" applyAlignment="1">
      <alignment horizontal="left" vertical="center" wrapText="1"/>
    </xf>
    <xf numFmtId="0" fontId="32" fillId="0" borderId="53" xfId="1" applyFont="1" applyBorder="1" applyAlignment="1" applyProtection="1">
      <alignment horizontal="center" vertical="center"/>
      <protection locked="0"/>
    </xf>
    <xf numFmtId="0" fontId="32" fillId="0" borderId="8" xfId="1" applyFont="1" applyBorder="1" applyAlignment="1" applyProtection="1">
      <alignment horizontal="center" vertical="center"/>
      <protection locked="0"/>
    </xf>
    <xf numFmtId="0" fontId="32" fillId="0" borderId="9" xfId="1" applyFont="1" applyBorder="1" applyAlignment="1" applyProtection="1">
      <alignment horizontal="center" vertical="center" wrapText="1"/>
      <protection locked="0"/>
    </xf>
    <xf numFmtId="0" fontId="32" fillId="0" borderId="22" xfId="1" applyFont="1" applyBorder="1" applyAlignment="1" applyProtection="1">
      <alignment horizontal="center" vertical="center" wrapText="1"/>
      <protection locked="0"/>
    </xf>
    <xf numFmtId="0" fontId="32" fillId="0" borderId="9" xfId="1" applyFont="1" applyBorder="1" applyAlignment="1" applyProtection="1">
      <alignment horizontal="center" vertical="center"/>
      <protection locked="0"/>
    </xf>
    <xf numFmtId="0" fontId="32" fillId="0" borderId="43" xfId="1" applyFont="1" applyBorder="1" applyAlignment="1" applyProtection="1">
      <alignment horizontal="center" vertical="center"/>
      <protection locked="0"/>
    </xf>
    <xf numFmtId="0" fontId="32" fillId="8" borderId="38" xfId="1" applyFont="1" applyFill="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32" fillId="0" borderId="95" xfId="1" applyFont="1" applyBorder="1" applyAlignment="1" applyProtection="1">
      <alignment horizontal="center" vertical="center" wrapText="1"/>
      <protection locked="0"/>
    </xf>
    <xf numFmtId="0" fontId="32" fillId="0" borderId="55" xfId="1" applyFont="1" applyBorder="1" applyAlignment="1" applyProtection="1">
      <alignment horizontal="center" vertical="center" wrapText="1"/>
      <protection locked="0"/>
    </xf>
    <xf numFmtId="0" fontId="32" fillId="0" borderId="50"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32" fillId="0" borderId="16" xfId="1" applyFont="1" applyFill="1" applyBorder="1" applyAlignment="1" applyProtection="1">
      <alignment horizontal="center" vertical="center" wrapText="1"/>
      <protection locked="0"/>
    </xf>
    <xf numFmtId="0" fontId="32" fillId="0" borderId="40" xfId="1" applyFont="1" applyFill="1" applyBorder="1" applyAlignment="1" applyProtection="1">
      <alignment horizontal="center" vertical="center" wrapText="1"/>
      <protection locked="0"/>
    </xf>
    <xf numFmtId="0" fontId="32" fillId="0" borderId="6" xfId="1" applyFont="1" applyBorder="1" applyAlignment="1" applyProtection="1">
      <alignment horizontal="center" vertical="center" wrapText="1"/>
      <protection locked="0"/>
    </xf>
    <xf numFmtId="0" fontId="32" fillId="0" borderId="154" xfId="1" applyFont="1" applyBorder="1" applyAlignment="1" applyProtection="1">
      <alignment horizontal="center" vertical="center" wrapText="1"/>
      <protection locked="0"/>
    </xf>
    <xf numFmtId="0" fontId="32" fillId="0" borderId="23" xfId="1" applyFont="1" applyBorder="1" applyAlignment="1" applyProtection="1">
      <alignment horizontal="center" vertical="center" wrapText="1"/>
      <protection locked="0"/>
    </xf>
    <xf numFmtId="0" fontId="32" fillId="0" borderId="99" xfId="1" applyFont="1" applyBorder="1" applyAlignment="1" applyProtection="1">
      <alignment horizontal="center" vertical="center"/>
      <protection locked="0"/>
    </xf>
    <xf numFmtId="0" fontId="32" fillId="0" borderId="11" xfId="1" applyFont="1" applyBorder="1" applyAlignment="1" applyProtection="1">
      <alignment horizontal="center" vertical="center"/>
      <protection locked="0"/>
    </xf>
    <xf numFmtId="0" fontId="32" fillId="0" borderId="144" xfId="1" applyFont="1" applyBorder="1" applyAlignment="1" applyProtection="1">
      <alignment horizontal="center" vertical="center"/>
      <protection locked="0"/>
    </xf>
    <xf numFmtId="0" fontId="32" fillId="0" borderId="89" xfId="1" applyFont="1" applyBorder="1" applyAlignment="1" applyProtection="1">
      <alignment horizontal="center" vertical="center"/>
      <protection locked="0"/>
    </xf>
    <xf numFmtId="0" fontId="32" fillId="0" borderId="0" xfId="1" applyFont="1" applyBorder="1" applyAlignment="1" applyProtection="1">
      <alignment horizontal="center" vertical="center"/>
      <protection locked="0"/>
    </xf>
    <xf numFmtId="0" fontId="32" fillId="0" borderId="74" xfId="1" applyFont="1" applyBorder="1" applyAlignment="1" applyProtection="1">
      <alignment horizontal="center" vertical="center"/>
      <protection locked="0"/>
    </xf>
    <xf numFmtId="0" fontId="32" fillId="0" borderId="98" xfId="1" applyFont="1" applyBorder="1" applyAlignment="1" applyProtection="1">
      <alignment horizontal="center" vertical="center"/>
      <protection locked="0"/>
    </xf>
    <xf numFmtId="0" fontId="32" fillId="0" borderId="136" xfId="1" applyFont="1" applyBorder="1" applyAlignment="1" applyProtection="1">
      <alignment horizontal="center" vertical="center"/>
      <protection locked="0"/>
    </xf>
    <xf numFmtId="0" fontId="32" fillId="0" borderId="63" xfId="1" applyFont="1" applyBorder="1" applyAlignment="1" applyProtection="1">
      <alignment horizontal="center" vertical="center"/>
      <protection locked="0"/>
    </xf>
    <xf numFmtId="0" fontId="33" fillId="0" borderId="95" xfId="1" applyFont="1" applyFill="1" applyBorder="1" applyAlignment="1" applyProtection="1">
      <alignment horizontal="center" vertical="center" wrapText="1"/>
      <protection locked="0"/>
    </xf>
    <xf numFmtId="0" fontId="33" fillId="0" borderId="50" xfId="1" applyFont="1" applyFill="1" applyBorder="1" applyAlignment="1" applyProtection="1">
      <alignment horizontal="center" vertical="center" wrapText="1"/>
      <protection locked="0"/>
    </xf>
    <xf numFmtId="0" fontId="33" fillId="0" borderId="121" xfId="1" applyFont="1" applyFill="1" applyBorder="1" applyAlignment="1" applyProtection="1">
      <alignment horizontal="center" vertical="center" wrapText="1"/>
      <protection locked="0"/>
    </xf>
    <xf numFmtId="0" fontId="32" fillId="0" borderId="97" xfId="1" applyFont="1" applyFill="1" applyBorder="1" applyAlignment="1" applyProtection="1">
      <alignment horizontal="center" vertical="center" wrapText="1"/>
      <protection locked="0"/>
    </xf>
    <xf numFmtId="0" fontId="32" fillId="0" borderId="104" xfId="1" applyFont="1" applyFill="1" applyBorder="1" applyAlignment="1" applyProtection="1">
      <alignment horizontal="center" vertical="center" wrapText="1"/>
      <protection locked="0"/>
    </xf>
    <xf numFmtId="0" fontId="32" fillId="0" borderId="100" xfId="1" applyFont="1" applyFill="1" applyBorder="1" applyAlignment="1" applyProtection="1">
      <alignment horizontal="center" vertical="center" wrapText="1"/>
      <protection locked="0"/>
    </xf>
    <xf numFmtId="0" fontId="32" fillId="0" borderId="99" xfId="1" applyFont="1" applyFill="1" applyBorder="1" applyAlignment="1" applyProtection="1">
      <alignment horizontal="center" vertical="center" wrapText="1"/>
      <protection locked="0"/>
    </xf>
    <xf numFmtId="0" fontId="32" fillId="0" borderId="144" xfId="1" applyFont="1" applyFill="1" applyBorder="1" applyAlignment="1" applyProtection="1">
      <alignment horizontal="center" vertical="center" wrapText="1"/>
      <protection locked="0"/>
    </xf>
    <xf numFmtId="0" fontId="32" fillId="0" borderId="155" xfId="1" applyFont="1" applyFill="1" applyBorder="1" applyAlignment="1" applyProtection="1">
      <alignment horizontal="center" vertical="center" wrapText="1"/>
      <protection locked="0"/>
    </xf>
    <xf numFmtId="0" fontId="32" fillId="0" borderId="37" xfId="1" applyFont="1" applyFill="1" applyBorder="1" applyAlignment="1" applyProtection="1">
      <alignment horizontal="center" vertical="center" wrapText="1"/>
      <protection locked="0"/>
    </xf>
    <xf numFmtId="0" fontId="32" fillId="10" borderId="53" xfId="1" applyFont="1" applyFill="1" applyBorder="1" applyAlignment="1" applyProtection="1">
      <alignment horizontal="center" vertical="center" wrapText="1"/>
      <protection locked="0"/>
    </xf>
    <xf numFmtId="0" fontId="32" fillId="10" borderId="43" xfId="1" applyFont="1" applyFill="1" applyBorder="1" applyAlignment="1" applyProtection="1">
      <alignment horizontal="center" vertical="center" wrapText="1"/>
      <protection locked="0"/>
    </xf>
    <xf numFmtId="0" fontId="32" fillId="10" borderId="19" xfId="1" applyFont="1" applyFill="1" applyBorder="1" applyAlignment="1" applyProtection="1">
      <alignment horizontal="center" vertical="center" wrapText="1"/>
      <protection locked="0"/>
    </xf>
    <xf numFmtId="0" fontId="32" fillId="10" borderId="21" xfId="1" applyFont="1" applyFill="1" applyBorder="1" applyAlignment="1" applyProtection="1">
      <alignment horizontal="center" vertical="center" wrapText="1"/>
      <protection locked="0"/>
    </xf>
    <xf numFmtId="0" fontId="32" fillId="0" borderId="90" xfId="1" applyFont="1" applyFill="1" applyBorder="1" applyAlignment="1" applyProtection="1">
      <alignment horizontal="center" vertical="center" wrapText="1"/>
      <protection locked="0"/>
    </xf>
    <xf numFmtId="0" fontId="32" fillId="0" borderId="20" xfId="1" applyFont="1" applyFill="1" applyBorder="1" applyAlignment="1" applyProtection="1">
      <alignment horizontal="center" vertical="center" wrapText="1"/>
      <protection locked="0"/>
    </xf>
    <xf numFmtId="0" fontId="32" fillId="0" borderId="104" xfId="1" applyFont="1" applyFill="1" applyBorder="1" applyAlignment="1" applyProtection="1">
      <alignment horizontal="center" vertical="center"/>
      <protection locked="0"/>
    </xf>
    <xf numFmtId="0" fontId="32" fillId="0" borderId="100" xfId="1" applyFont="1" applyFill="1" applyBorder="1" applyAlignment="1" applyProtection="1">
      <alignment horizontal="center" vertical="center"/>
      <protection locked="0"/>
    </xf>
    <xf numFmtId="0" fontId="32" fillId="0" borderId="36" xfId="1" applyFont="1" applyBorder="1" applyAlignment="1">
      <alignment horizontal="center" vertical="center" wrapText="1"/>
    </xf>
    <xf numFmtId="0" fontId="32" fillId="0" borderId="19" xfId="1" applyFont="1" applyBorder="1" applyAlignment="1">
      <alignment horizontal="center" vertical="center" wrapText="1"/>
    </xf>
    <xf numFmtId="0" fontId="42" fillId="0" borderId="38" xfId="1" applyFont="1" applyFill="1" applyBorder="1" applyAlignment="1" applyProtection="1">
      <alignment horizontal="left" vertical="center"/>
      <protection locked="0"/>
    </xf>
    <xf numFmtId="0" fontId="42" fillId="0" borderId="39" xfId="1" applyFont="1" applyFill="1" applyBorder="1" applyAlignment="1" applyProtection="1">
      <alignment horizontal="left" vertical="center"/>
      <protection locked="0"/>
    </xf>
    <xf numFmtId="0" fontId="42" fillId="0" borderId="16" xfId="1" applyFont="1" applyFill="1" applyBorder="1" applyAlignment="1" applyProtection="1">
      <alignment horizontal="left" vertical="center"/>
      <protection locked="0"/>
    </xf>
    <xf numFmtId="0" fontId="42" fillId="0" borderId="40" xfId="1" applyFont="1" applyFill="1" applyBorder="1" applyAlignment="1" applyProtection="1">
      <alignment horizontal="left" vertical="center"/>
      <protection locked="0"/>
    </xf>
    <xf numFmtId="0" fontId="42" fillId="0" borderId="15" xfId="1" applyFont="1" applyFill="1" applyBorder="1" applyAlignment="1" applyProtection="1">
      <alignment horizontal="left" vertical="center"/>
      <protection locked="0"/>
    </xf>
    <xf numFmtId="0" fontId="42" fillId="0" borderId="21" xfId="1" applyFont="1" applyFill="1" applyBorder="1" applyAlignment="1" applyProtection="1">
      <alignment horizontal="left" vertical="center"/>
      <protection locked="0"/>
    </xf>
    <xf numFmtId="0" fontId="32" fillId="0" borderId="19" xfId="1" applyFont="1" applyBorder="1" applyAlignment="1">
      <alignment horizontal="left" vertical="center" wrapText="1"/>
    </xf>
    <xf numFmtId="0" fontId="32" fillId="0" borderId="15" xfId="1" applyFont="1" applyBorder="1" applyAlignment="1">
      <alignment horizontal="left" vertical="center" wrapText="1"/>
    </xf>
    <xf numFmtId="0" fontId="32" fillId="0" borderId="21" xfId="1" applyFont="1" applyBorder="1" applyAlignment="1">
      <alignment horizontal="left" vertical="center" wrapText="1"/>
    </xf>
    <xf numFmtId="0" fontId="32" fillId="0" borderId="27" xfId="1" applyFont="1" applyBorder="1" applyAlignment="1">
      <alignment horizontal="left" vertical="center" wrapText="1"/>
    </xf>
    <xf numFmtId="0" fontId="32" fillId="0" borderId="42" xfId="1" applyFont="1" applyBorder="1" applyAlignment="1">
      <alignment horizontal="left" vertical="center" wrapText="1"/>
    </xf>
    <xf numFmtId="0" fontId="32" fillId="0" borderId="88" xfId="1" applyFont="1" applyBorder="1" applyAlignment="1">
      <alignment horizontal="left" vertical="center" wrapText="1"/>
    </xf>
    <xf numFmtId="0" fontId="32" fillId="0" borderId="153" xfId="1" applyFont="1" applyBorder="1" applyAlignment="1">
      <alignment horizontal="left" vertical="center" wrapText="1"/>
    </xf>
    <xf numFmtId="0" fontId="33" fillId="0" borderId="3" xfId="1" applyFont="1" applyBorder="1" applyAlignment="1" applyProtection="1">
      <alignment horizontal="center" vertical="center"/>
      <protection locked="0"/>
    </xf>
    <xf numFmtId="0" fontId="33" fillId="0" borderId="4" xfId="1" applyFont="1" applyBorder="1" applyAlignment="1" applyProtection="1">
      <alignment horizontal="center" vertical="center"/>
      <protection locked="0"/>
    </xf>
    <xf numFmtId="0" fontId="33" fillId="0" borderId="5" xfId="1" applyFont="1" applyBorder="1" applyAlignment="1" applyProtection="1">
      <alignment horizontal="center" vertical="center"/>
      <protection locked="0"/>
    </xf>
    <xf numFmtId="0" fontId="33" fillId="0" borderId="45" xfId="1" applyFont="1" applyBorder="1" applyAlignment="1" applyProtection="1">
      <alignment horizontal="center" vertical="center" wrapText="1"/>
      <protection locked="0"/>
    </xf>
    <xf numFmtId="0" fontId="33" fillId="0" borderId="7" xfId="1" applyFont="1" applyBorder="1" applyAlignment="1" applyProtection="1">
      <alignment horizontal="center" vertical="center" wrapText="1"/>
      <protection locked="0"/>
    </xf>
    <xf numFmtId="0" fontId="33" fillId="0" borderId="24" xfId="1" applyFont="1" applyBorder="1" applyAlignment="1" applyProtection="1">
      <alignment horizontal="center" vertical="center" wrapText="1"/>
      <protection locked="0"/>
    </xf>
    <xf numFmtId="0" fontId="33" fillId="0" borderId="11" xfId="1" applyFont="1" applyFill="1" applyBorder="1" applyAlignment="1" applyProtection="1">
      <alignment horizontal="center" vertical="center" wrapText="1"/>
      <protection locked="0"/>
    </xf>
    <xf numFmtId="0" fontId="33" fillId="0" borderId="0" xfId="1" applyFont="1" applyFill="1" applyBorder="1" applyAlignment="1" applyProtection="1">
      <alignment horizontal="center" vertical="center" wrapText="1"/>
      <protection locked="0"/>
    </xf>
    <xf numFmtId="0" fontId="33" fillId="0" borderId="136" xfId="1" applyFont="1" applyFill="1" applyBorder="1" applyAlignment="1" applyProtection="1">
      <alignment horizontal="center" vertical="center" wrapText="1"/>
      <protection locked="0"/>
    </xf>
    <xf numFmtId="0" fontId="32" fillId="0" borderId="97" xfId="1" applyFont="1" applyFill="1" applyBorder="1" applyAlignment="1" applyProtection="1">
      <alignment horizontal="center" vertical="center"/>
      <protection locked="0"/>
    </xf>
    <xf numFmtId="0" fontId="32" fillId="0" borderId="95" xfId="1" applyFont="1" applyBorder="1" applyAlignment="1">
      <alignment horizontal="center" vertical="center" wrapText="1"/>
    </xf>
    <xf numFmtId="0" fontId="32" fillId="0" borderId="103" xfId="1" applyFont="1" applyBorder="1" applyAlignment="1">
      <alignment horizontal="center" vertical="center" wrapText="1"/>
    </xf>
    <xf numFmtId="0" fontId="32" fillId="0" borderId="48" xfId="1" applyFont="1" applyBorder="1" applyAlignment="1" applyProtection="1">
      <alignment horizontal="center" vertical="center" wrapText="1"/>
      <protection locked="0"/>
    </xf>
    <xf numFmtId="0" fontId="32" fillId="0" borderId="38" xfId="1" applyFont="1" applyBorder="1" applyAlignment="1" applyProtection="1">
      <alignment horizontal="center" vertical="center" wrapText="1"/>
      <protection locked="0"/>
    </xf>
    <xf numFmtId="0" fontId="32" fillId="0" borderId="16" xfId="1" applyFont="1" applyBorder="1" applyAlignment="1" applyProtection="1">
      <alignment horizontal="left" vertical="center" wrapText="1"/>
      <protection locked="0"/>
    </xf>
    <xf numFmtId="0" fontId="32" fillId="0" borderId="40" xfId="1" applyFont="1" applyBorder="1" applyAlignment="1" applyProtection="1">
      <alignment horizontal="left" vertical="center" wrapText="1"/>
      <protection locked="0"/>
    </xf>
    <xf numFmtId="0" fontId="32" fillId="0" borderId="16" xfId="1" applyFont="1" applyFill="1" applyBorder="1" applyAlignment="1" applyProtection="1">
      <alignment horizontal="left" vertical="center"/>
      <protection locked="0"/>
    </xf>
    <xf numFmtId="0" fontId="32" fillId="0" borderId="40" xfId="1" applyFont="1" applyFill="1" applyBorder="1" applyAlignment="1" applyProtection="1">
      <alignment horizontal="left" vertical="center"/>
      <protection locked="0"/>
    </xf>
    <xf numFmtId="0" fontId="32" fillId="0" borderId="32" xfId="1" applyFont="1" applyBorder="1" applyAlignment="1">
      <alignment horizontal="left" vertical="center" wrapText="1"/>
    </xf>
    <xf numFmtId="0" fontId="40" fillId="0" borderId="0" xfId="1" applyFont="1" applyBorder="1" applyAlignment="1" applyProtection="1">
      <alignment horizontal="left" vertical="center" wrapText="1"/>
      <protection locked="0"/>
    </xf>
    <xf numFmtId="0" fontId="33" fillId="0" borderId="136" xfId="1" applyFont="1" applyBorder="1" applyAlignment="1" applyProtection="1">
      <alignment horizontal="center" vertical="center"/>
      <protection locked="0"/>
    </xf>
    <xf numFmtId="0" fontId="32" fillId="5" borderId="135" xfId="1" applyFont="1" applyFill="1" applyBorder="1" applyAlignment="1" applyProtection="1">
      <alignment horizontal="left" vertical="center" wrapText="1" indent="1" readingOrder="1"/>
      <protection locked="0"/>
    </xf>
    <xf numFmtId="0" fontId="32" fillId="5" borderId="41" xfId="1" applyFont="1" applyFill="1" applyBorder="1" applyAlignment="1" applyProtection="1">
      <alignment horizontal="left" vertical="center" wrapText="1" indent="1" readingOrder="1"/>
      <protection locked="0"/>
    </xf>
    <xf numFmtId="0" fontId="32" fillId="5" borderId="90" xfId="1" applyFont="1" applyFill="1" applyBorder="1" applyAlignment="1" applyProtection="1">
      <alignment horizontal="left" vertical="center" wrapText="1" indent="1" readingOrder="1"/>
      <protection locked="0"/>
    </xf>
    <xf numFmtId="0" fontId="32" fillId="5" borderId="40" xfId="1" applyFont="1" applyFill="1" applyBorder="1" applyAlignment="1" applyProtection="1">
      <alignment horizontal="left" vertical="center" wrapText="1" indent="1" readingOrder="1"/>
      <protection locked="0"/>
    </xf>
    <xf numFmtId="0" fontId="32" fillId="5" borderId="156" xfId="1" applyFont="1" applyFill="1" applyBorder="1" applyAlignment="1" applyProtection="1">
      <alignment horizontal="left" vertical="center" wrapText="1" indent="1" readingOrder="1"/>
      <protection locked="0"/>
    </xf>
    <xf numFmtId="0" fontId="32" fillId="5" borderId="157" xfId="1" applyFont="1" applyFill="1" applyBorder="1" applyAlignment="1" applyProtection="1">
      <alignment horizontal="left" vertical="center" wrapText="1" indent="1" readingOrder="1"/>
      <protection locked="0"/>
    </xf>
    <xf numFmtId="0" fontId="57" fillId="0" borderId="0" xfId="1" applyFont="1" applyAlignment="1" applyProtection="1">
      <alignment horizontal="left" vertical="center" wrapText="1"/>
      <protection locked="0"/>
    </xf>
    <xf numFmtId="0" fontId="32" fillId="0" borderId="74" xfId="1" applyFont="1" applyBorder="1" applyAlignment="1" applyProtection="1">
      <alignment horizontal="center" vertical="center" wrapText="1"/>
      <protection locked="0"/>
    </xf>
    <xf numFmtId="0" fontId="32" fillId="0" borderId="37" xfId="1" applyFont="1" applyBorder="1" applyAlignment="1" applyProtection="1">
      <alignment horizontal="center" vertical="center" wrapText="1"/>
      <protection locked="0"/>
    </xf>
    <xf numFmtId="0" fontId="32" fillId="0" borderId="6" xfId="1" applyFont="1" applyBorder="1" applyAlignment="1" applyProtection="1">
      <alignment horizontal="center" vertical="center"/>
      <protection locked="0"/>
    </xf>
    <xf numFmtId="0" fontId="32" fillId="0" borderId="154" xfId="1" applyFont="1" applyBorder="1" applyAlignment="1" applyProtection="1">
      <alignment horizontal="center" vertical="center"/>
      <protection locked="0"/>
    </xf>
    <xf numFmtId="0" fontId="32" fillId="0" borderId="23" xfId="1" applyFont="1" applyBorder="1" applyAlignment="1" applyProtection="1">
      <alignment horizontal="center" vertical="center"/>
      <protection locked="0"/>
    </xf>
    <xf numFmtId="0" fontId="43" fillId="0" borderId="99" xfId="1" applyFont="1" applyBorder="1" applyAlignment="1" applyProtection="1">
      <alignment horizontal="center" vertical="center"/>
      <protection locked="0"/>
    </xf>
    <xf numFmtId="0" fontId="43" fillId="0" borderId="51" xfId="1" applyFont="1" applyBorder="1" applyAlignment="1" applyProtection="1">
      <alignment horizontal="center" vertical="center"/>
      <protection locked="0"/>
    </xf>
    <xf numFmtId="0" fontId="43" fillId="0" borderId="89" xfId="1" applyFont="1" applyBorder="1" applyAlignment="1" applyProtection="1">
      <alignment horizontal="center" vertical="center"/>
      <protection locked="0"/>
    </xf>
    <xf numFmtId="0" fontId="43" fillId="0" borderId="94" xfId="1" applyFont="1" applyBorder="1" applyAlignment="1" applyProtection="1">
      <alignment horizontal="center" vertical="center"/>
      <protection locked="0"/>
    </xf>
    <xf numFmtId="0" fontId="43" fillId="0" borderId="98" xfId="1" applyFont="1" applyBorder="1" applyAlignment="1" applyProtection="1">
      <alignment horizontal="center" vertical="center"/>
      <protection locked="0"/>
    </xf>
    <xf numFmtId="0" fontId="43" fillId="0" borderId="119" xfId="1" applyFont="1" applyBorder="1" applyAlignment="1" applyProtection="1">
      <alignment horizontal="center" vertical="center"/>
      <protection locked="0"/>
    </xf>
    <xf numFmtId="0" fontId="32" fillId="0" borderId="96" xfId="1" applyFont="1" applyBorder="1" applyAlignment="1" applyProtection="1">
      <alignment horizontal="center" vertical="center"/>
      <protection locked="0"/>
    </xf>
    <xf numFmtId="0" fontId="32" fillId="0" borderId="104" xfId="1" applyFont="1" applyBorder="1" applyAlignment="1" applyProtection="1">
      <alignment horizontal="center" vertical="center"/>
      <protection locked="0"/>
    </xf>
    <xf numFmtId="0" fontId="32" fillId="0" borderId="87" xfId="1" applyFont="1" applyBorder="1" applyAlignment="1" applyProtection="1">
      <alignment horizontal="center" vertical="center"/>
      <protection locked="0"/>
    </xf>
    <xf numFmtId="0" fontId="32" fillId="0" borderId="96" xfId="1" applyFont="1" applyBorder="1" applyAlignment="1" applyProtection="1">
      <alignment horizontal="center" vertical="center" wrapText="1"/>
      <protection locked="0"/>
    </xf>
    <xf numFmtId="0" fontId="32" fillId="0" borderId="100" xfId="1" applyFont="1" applyBorder="1" applyAlignment="1" applyProtection="1">
      <alignment horizontal="center" vertical="center" wrapText="1"/>
      <protection locked="0"/>
    </xf>
    <xf numFmtId="0" fontId="32" fillId="0" borderId="42" xfId="1" applyFont="1" applyFill="1" applyBorder="1" applyAlignment="1" applyProtection="1">
      <alignment horizontal="center" vertical="center"/>
      <protection locked="0"/>
    </xf>
    <xf numFmtId="0" fontId="32" fillId="0" borderId="38" xfId="1" applyFont="1" applyFill="1" applyBorder="1" applyAlignment="1" applyProtection="1">
      <alignment horizontal="center" vertical="center"/>
      <protection locked="0"/>
    </xf>
    <xf numFmtId="0" fontId="32" fillId="0" borderId="42" xfId="1" applyFont="1" applyBorder="1" applyAlignment="1" applyProtection="1">
      <alignment horizontal="center" vertical="center"/>
      <protection locked="0"/>
    </xf>
    <xf numFmtId="0" fontId="32" fillId="0" borderId="38" xfId="1" applyFont="1" applyBorder="1" applyAlignment="1" applyProtection="1">
      <alignment horizontal="center" vertical="center"/>
      <protection locked="0"/>
    </xf>
    <xf numFmtId="2" fontId="32" fillId="0" borderId="42" xfId="1" applyNumberFormat="1" applyFont="1" applyBorder="1" applyAlignment="1" applyProtection="1">
      <alignment horizontal="center" vertical="center" wrapText="1"/>
      <protection locked="0"/>
    </xf>
    <xf numFmtId="2" fontId="32" fillId="0" borderId="38" xfId="1" applyNumberFormat="1" applyFont="1" applyBorder="1" applyAlignment="1" applyProtection="1">
      <alignment horizontal="center" vertical="center" wrapText="1"/>
      <protection locked="0"/>
    </xf>
    <xf numFmtId="0" fontId="32" fillId="0" borderId="0" xfId="1" applyFont="1" applyFill="1" applyAlignment="1">
      <alignment horizontal="left" vertical="center" wrapText="1"/>
    </xf>
    <xf numFmtId="0" fontId="32" fillId="0" borderId="121" xfId="1" applyFont="1" applyBorder="1" applyAlignment="1" applyProtection="1">
      <alignment horizontal="center" vertical="center" wrapText="1"/>
      <protection locked="0"/>
    </xf>
    <xf numFmtId="0" fontId="32" fillId="0" borderId="109" xfId="1" applyFont="1" applyBorder="1" applyAlignment="1" applyProtection="1">
      <alignment horizontal="center" vertical="center" wrapText="1"/>
      <protection locked="0"/>
    </xf>
    <xf numFmtId="0" fontId="32" fillId="0" borderId="39" xfId="1" applyFont="1" applyBorder="1" applyAlignment="1" applyProtection="1">
      <alignment horizontal="center" vertical="center" wrapText="1"/>
      <protection locked="0"/>
    </xf>
    <xf numFmtId="0" fontId="6" fillId="0" borderId="97" xfId="1" applyFont="1" applyFill="1" applyBorder="1" applyAlignment="1" applyProtection="1">
      <alignment horizontal="center" vertical="center" wrapText="1"/>
      <protection locked="0"/>
    </xf>
    <xf numFmtId="0" fontId="6" fillId="0" borderId="100" xfId="1" applyFont="1" applyFill="1" applyBorder="1" applyAlignment="1" applyProtection="1">
      <alignment horizontal="center" vertical="center" wrapText="1"/>
      <protection locked="0"/>
    </xf>
    <xf numFmtId="0" fontId="32" fillId="0" borderId="97" xfId="1" applyFont="1" applyBorder="1" applyAlignment="1" applyProtection="1">
      <alignment horizontal="center" vertical="center" wrapText="1"/>
      <protection locked="0"/>
    </xf>
    <xf numFmtId="0" fontId="32" fillId="0" borderId="100" xfId="1" applyFont="1" applyBorder="1" applyAlignment="1" applyProtection="1">
      <alignment horizontal="center" vertical="center"/>
      <protection locked="0"/>
    </xf>
    <xf numFmtId="0" fontId="32" fillId="0" borderId="90" xfId="1" applyFont="1" applyBorder="1" applyAlignment="1" applyProtection="1">
      <alignment horizontal="center" vertical="center" wrapText="1"/>
      <protection locked="0"/>
    </xf>
    <xf numFmtId="0" fontId="32" fillId="0" borderId="32" xfId="1" applyFont="1" applyBorder="1" applyAlignment="1" applyProtection="1">
      <alignment horizontal="center" vertical="center" wrapText="1"/>
      <protection locked="0"/>
    </xf>
    <xf numFmtId="0" fontId="32" fillId="0" borderId="15" xfId="1" applyFont="1" applyBorder="1" applyAlignment="1" applyProtection="1">
      <alignment horizontal="center" vertical="center"/>
      <protection locked="0"/>
    </xf>
    <xf numFmtId="0" fontId="6" fillId="0" borderId="103" xfId="1" applyFont="1" applyFill="1" applyBorder="1" applyAlignment="1" applyProtection="1">
      <alignment horizontal="center" vertical="center" wrapText="1"/>
      <protection locked="0"/>
    </xf>
    <xf numFmtId="0" fontId="6" fillId="0" borderId="36" xfId="1" applyFont="1" applyFill="1" applyBorder="1" applyAlignment="1" applyProtection="1">
      <alignment horizontal="center" vertical="center" wrapText="1"/>
      <protection locked="0"/>
    </xf>
    <xf numFmtId="0" fontId="6" fillId="0" borderId="74" xfId="1" applyFont="1" applyFill="1" applyBorder="1" applyAlignment="1" applyProtection="1">
      <alignment horizontal="center" vertical="center" wrapText="1"/>
      <protection locked="0"/>
    </xf>
    <xf numFmtId="0" fontId="6" fillId="0" borderId="37" xfId="1" applyFont="1" applyFill="1" applyBorder="1" applyAlignment="1" applyProtection="1">
      <alignment horizontal="center" vertical="center" wrapText="1"/>
      <protection locked="0"/>
    </xf>
    <xf numFmtId="0" fontId="6" fillId="0" borderId="121" xfId="1" applyFont="1" applyBorder="1" applyAlignment="1" applyProtection="1">
      <alignment horizontal="center" vertical="center" wrapText="1"/>
      <protection locked="0"/>
    </xf>
    <xf numFmtId="0" fontId="6" fillId="0" borderId="109"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97" xfId="1" applyFont="1" applyBorder="1" applyAlignment="1" applyProtection="1">
      <alignment horizontal="center" vertical="center" wrapText="1"/>
      <protection locked="0"/>
    </xf>
    <xf numFmtId="0" fontId="6" fillId="0" borderId="104" xfId="1" applyFont="1" applyBorder="1" applyAlignment="1" applyProtection="1">
      <alignment horizontal="center" vertical="center"/>
      <protection locked="0"/>
    </xf>
    <xf numFmtId="0" fontId="6" fillId="0" borderId="100" xfId="1" applyFont="1" applyBorder="1" applyAlignment="1" applyProtection="1">
      <alignment horizontal="center" vertical="center"/>
      <protection locked="0"/>
    </xf>
    <xf numFmtId="0" fontId="6" fillId="0" borderId="90" xfId="1" applyFont="1" applyBorder="1" applyAlignment="1" applyProtection="1">
      <alignment horizontal="center" vertical="center" wrapText="1"/>
      <protection locked="0"/>
    </xf>
    <xf numFmtId="0" fontId="6" fillId="0" borderId="32"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95" xfId="1" applyFont="1" applyBorder="1" applyAlignment="1">
      <alignment horizontal="center" vertical="center"/>
    </xf>
    <xf numFmtId="0" fontId="6" fillId="0" borderId="103" xfId="1" applyFont="1" applyBorder="1" applyAlignment="1">
      <alignment horizontal="center" vertical="center"/>
    </xf>
    <xf numFmtId="0" fontId="6" fillId="0" borderId="55" xfId="1" applyFont="1" applyBorder="1" applyAlignment="1">
      <alignment horizontal="center" vertical="center"/>
    </xf>
    <xf numFmtId="0" fontId="6" fillId="0" borderId="32" xfId="1" applyFont="1" applyBorder="1" applyAlignment="1" applyProtection="1">
      <alignment horizontal="center" vertical="center"/>
      <protection locked="0"/>
    </xf>
    <xf numFmtId="0" fontId="6" fillId="0" borderId="40" xfId="1" applyFont="1" applyBorder="1" applyAlignment="1" applyProtection="1">
      <alignment horizontal="center" vertical="center"/>
      <protection locked="0"/>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42" xfId="1" applyFont="1" applyFill="1" applyBorder="1" applyAlignment="1">
      <alignment horizontal="center" vertical="center" wrapText="1"/>
    </xf>
    <xf numFmtId="0" fontId="32" fillId="7" borderId="99" xfId="1" applyFont="1" applyFill="1" applyBorder="1" applyAlignment="1">
      <alignment horizontal="center" vertical="center" wrapText="1"/>
    </xf>
    <xf numFmtId="0" fontId="32" fillId="7" borderId="89" xfId="1" applyFont="1" applyFill="1" applyBorder="1" applyAlignment="1">
      <alignment horizontal="center" vertical="center" wrapText="1"/>
    </xf>
    <xf numFmtId="0" fontId="32" fillId="0" borderId="96" xfId="1" applyFont="1" applyFill="1" applyBorder="1" applyAlignment="1">
      <alignment horizontal="center" vertical="center"/>
    </xf>
    <xf numFmtId="0" fontId="32" fillId="0" borderId="87" xfId="1" applyFont="1" applyFill="1" applyBorder="1" applyAlignment="1">
      <alignment horizontal="center" vertical="center"/>
    </xf>
    <xf numFmtId="0" fontId="32" fillId="7" borderId="50" xfId="1" applyFont="1" applyFill="1" applyBorder="1" applyAlignment="1">
      <alignment horizontal="center" vertical="center" wrapText="1"/>
    </xf>
    <xf numFmtId="0" fontId="32" fillId="7" borderId="30" xfId="1" applyFont="1" applyFill="1" applyBorder="1" applyAlignment="1">
      <alignment horizontal="center" vertical="center" wrapText="1"/>
    </xf>
    <xf numFmtId="0" fontId="32" fillId="0" borderId="26" xfId="1" applyFont="1" applyBorder="1" applyAlignment="1" applyProtection="1">
      <alignment horizontal="center" vertical="center" wrapText="1"/>
      <protection locked="0"/>
    </xf>
    <xf numFmtId="0" fontId="32" fillId="0" borderId="53" xfId="1" applyFont="1" applyBorder="1" applyAlignment="1" applyProtection="1">
      <alignment horizontal="left" vertical="center" indent="1"/>
      <protection locked="0"/>
    </xf>
    <xf numFmtId="0" fontId="32" fillId="0" borderId="19" xfId="1" applyFont="1" applyBorder="1" applyAlignment="1" applyProtection="1">
      <alignment horizontal="left" vertical="center" indent="1"/>
      <protection locked="0"/>
    </xf>
    <xf numFmtId="0" fontId="32" fillId="0" borderId="8" xfId="1" applyFont="1" applyBorder="1" applyAlignment="1" applyProtection="1">
      <alignment horizontal="left" vertical="center" indent="1"/>
      <protection locked="0"/>
    </xf>
    <xf numFmtId="0" fontId="32" fillId="0" borderId="18" xfId="1" applyFont="1" applyBorder="1" applyAlignment="1" applyProtection="1">
      <alignment horizontal="left" vertical="center"/>
      <protection locked="0"/>
    </xf>
    <xf numFmtId="0" fontId="32" fillId="0" borderId="13" xfId="1" applyFont="1" applyBorder="1" applyAlignment="1" applyProtection="1">
      <alignment horizontal="left" vertical="center"/>
      <protection locked="0"/>
    </xf>
    <xf numFmtId="0" fontId="32" fillId="0" borderId="18" xfId="1" applyFont="1" applyBorder="1" applyAlignment="1" applyProtection="1">
      <alignment horizontal="left" vertical="center" indent="1"/>
      <protection locked="0"/>
    </xf>
    <xf numFmtId="0" fontId="32" fillId="0" borderId="13" xfId="1" applyFont="1" applyBorder="1" applyAlignment="1" applyProtection="1">
      <alignment horizontal="left" vertical="center" indent="1"/>
      <protection locked="0"/>
    </xf>
    <xf numFmtId="0" fontId="32" fillId="0" borderId="97" xfId="1" applyFont="1" applyBorder="1" applyAlignment="1" applyProtection="1">
      <alignment horizontal="left" vertical="center" indent="1"/>
      <protection locked="0"/>
    </xf>
    <xf numFmtId="0" fontId="32" fillId="0" borderId="90" xfId="1" applyFont="1" applyBorder="1" applyAlignment="1" applyProtection="1">
      <alignment horizontal="left" vertical="center" indent="1"/>
      <protection locked="0"/>
    </xf>
    <xf numFmtId="0" fontId="32" fillId="0" borderId="145" xfId="1" applyFont="1" applyBorder="1" applyAlignment="1" applyProtection="1">
      <alignment horizontal="left" vertical="center" indent="1"/>
      <protection locked="0"/>
    </xf>
    <xf numFmtId="0" fontId="32" fillId="0" borderId="154" xfId="1" applyFont="1" applyBorder="1" applyAlignment="1" applyProtection="1">
      <alignment horizontal="left" vertical="center" indent="1"/>
      <protection locked="0"/>
    </xf>
    <xf numFmtId="0" fontId="32" fillId="0" borderId="23" xfId="1" applyFont="1" applyBorder="1" applyAlignment="1" applyProtection="1">
      <alignment horizontal="left" vertical="center" indent="1"/>
      <protection locked="0"/>
    </xf>
    <xf numFmtId="0" fontId="32" fillId="0" borderId="10" xfId="1" applyFont="1" applyBorder="1" applyAlignment="1" applyProtection="1">
      <alignment horizontal="left" vertical="center" indent="1"/>
      <protection locked="0"/>
    </xf>
    <xf numFmtId="0" fontId="32" fillId="0" borderId="95" xfId="1" applyFont="1" applyFill="1" applyBorder="1" applyAlignment="1" applyProtection="1">
      <alignment horizontal="left" vertical="center" indent="1"/>
      <protection locked="0"/>
    </xf>
    <xf numFmtId="0" fontId="32" fillId="0" borderId="103" xfId="1" applyFont="1" applyFill="1" applyBorder="1" applyAlignment="1" applyProtection="1">
      <alignment horizontal="left" vertical="center" indent="1"/>
      <protection locked="0"/>
    </xf>
    <xf numFmtId="0" fontId="32" fillId="0" borderId="103" xfId="1" applyFont="1" applyBorder="1" applyAlignment="1">
      <alignment horizontal="left" vertical="center" indent="1"/>
    </xf>
    <xf numFmtId="0" fontId="32" fillId="0" borderId="55" xfId="1" applyFont="1" applyBorder="1" applyAlignment="1">
      <alignment horizontal="left" vertical="center" indent="1"/>
    </xf>
    <xf numFmtId="0" fontId="38" fillId="0" borderId="18" xfId="1" applyFont="1" applyBorder="1" applyAlignment="1" applyProtection="1">
      <alignment horizontal="left" vertical="center" wrapText="1" indent="1"/>
      <protection locked="0"/>
    </xf>
    <xf numFmtId="0" fontId="38" fillId="0" borderId="13" xfId="1" applyFont="1" applyBorder="1" applyAlignment="1" applyProtection="1">
      <alignment horizontal="left" vertical="center" wrapText="1" indent="1"/>
      <protection locked="0"/>
    </xf>
    <xf numFmtId="0" fontId="32" fillId="0" borderId="36" xfId="1" applyFont="1" applyBorder="1" applyAlignment="1" applyProtection="1">
      <alignment horizontal="left" vertical="center" indent="1"/>
      <protection locked="0"/>
    </xf>
    <xf numFmtId="0" fontId="32" fillId="0" borderId="55" xfId="1" applyFont="1" applyFill="1" applyBorder="1" applyAlignment="1" applyProtection="1">
      <alignment horizontal="left" vertical="center" indent="1"/>
      <protection locked="0"/>
    </xf>
    <xf numFmtId="0" fontId="32" fillId="0" borderId="99" xfId="1" applyFont="1" applyBorder="1" applyAlignment="1" applyProtection="1">
      <alignment horizontal="left" vertical="center" indent="1"/>
      <protection locked="0"/>
    </xf>
    <xf numFmtId="0" fontId="32" fillId="0" borderId="89" xfId="1" applyFont="1" applyBorder="1" applyAlignment="1" applyProtection="1">
      <alignment horizontal="left" vertical="center" indent="1"/>
      <protection locked="0"/>
    </xf>
    <xf numFmtId="0" fontId="32" fillId="0" borderId="98" xfId="1" applyFont="1" applyBorder="1" applyAlignment="1" applyProtection="1">
      <alignment horizontal="left" vertical="center" indent="1"/>
      <protection locked="0"/>
    </xf>
  </cellXfs>
  <cellStyles count="5">
    <cellStyle name="Normální" xfId="0" builtinId="0"/>
    <cellStyle name="normální 2" xfId="1"/>
    <cellStyle name="normální 3" xfId="2"/>
    <cellStyle name="normální_Konečná verze NOVYKAZY" xfId="3"/>
    <cellStyle name="normální_tabulka do výroční zprávy rozboru hospodaření"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4867" cy="272028"/>
    <xdr:sp macro="" textlink="">
      <xdr:nvSpPr>
        <xdr:cNvPr id="2" name="TextovéPole 1">
          <a:extLst>
            <a:ext uri="{FF2B5EF4-FFF2-40B4-BE49-F238E27FC236}"/>
          </a:extLst>
        </xdr:cNvPr>
        <xdr:cNvSpPr txBox="1"/>
      </xdr:nvSpPr>
      <xdr:spPr>
        <a:xfrm rot="10597951">
          <a:off x="3019683" y="7716510"/>
          <a:ext cx="4802044" cy="272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6070" cy="272028"/>
    <xdr:sp macro="" textlink="">
      <xdr:nvSpPr>
        <xdr:cNvPr id="2" name="TextovéPole 1">
          <a:extLst>
            <a:ext uri="{FF2B5EF4-FFF2-40B4-BE49-F238E27FC236}"/>
          </a:extLst>
        </xdr:cNvPr>
        <xdr:cNvSpPr txBox="1"/>
      </xdr:nvSpPr>
      <xdr:spPr>
        <a:xfrm rot="10597951">
          <a:off x="3019683" y="7716510"/>
          <a:ext cx="4803208" cy="272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2204343</xdr:colOff>
      <xdr:row>41</xdr:row>
      <xdr:rowOff>142230</xdr:rowOff>
    </xdr:from>
    <xdr:ext cx="4766070" cy="272028"/>
    <xdr:sp macro="" textlink="">
      <xdr:nvSpPr>
        <xdr:cNvPr id="2" name="TextovéPole 1">
          <a:extLst>
            <a:ext uri="{FF2B5EF4-FFF2-40B4-BE49-F238E27FC236}"/>
          </a:extLst>
        </xdr:cNvPr>
        <xdr:cNvSpPr txBox="1"/>
      </xdr:nvSpPr>
      <xdr:spPr>
        <a:xfrm rot="10597951">
          <a:off x="4320798" y="8415645"/>
          <a:ext cx="47571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127000</xdr:rowOff>
    </xdr:from>
    <xdr:to>
      <xdr:col>0</xdr:col>
      <xdr:colOff>0</xdr:colOff>
      <xdr:row>20</xdr:row>
      <xdr:rowOff>0</xdr:rowOff>
    </xdr:to>
    <xdr:sp macro="" textlink="">
      <xdr:nvSpPr>
        <xdr:cNvPr id="59086" name="Line 1"/>
        <xdr:cNvSpPr>
          <a:spLocks noChangeShapeType="1"/>
        </xdr:cNvSpPr>
      </xdr:nvSpPr>
      <xdr:spPr bwMode="auto">
        <a:xfrm>
          <a:off x="0" y="469900"/>
          <a:ext cx="0" cy="2819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88900</xdr:rowOff>
    </xdr:from>
    <xdr:to>
      <xdr:col>0</xdr:col>
      <xdr:colOff>0</xdr:colOff>
      <xdr:row>20</xdr:row>
      <xdr:rowOff>0</xdr:rowOff>
    </xdr:to>
    <xdr:sp macro="" textlink="">
      <xdr:nvSpPr>
        <xdr:cNvPr id="59087" name="Line 2"/>
        <xdr:cNvSpPr>
          <a:spLocks noChangeShapeType="1"/>
        </xdr:cNvSpPr>
      </xdr:nvSpPr>
      <xdr:spPr bwMode="auto">
        <a:xfrm flipV="1">
          <a:off x="0" y="431800"/>
          <a:ext cx="0"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345;F%20MU%20-%20v&#253;ro&#269;n&#237;%20zpr&#225;va%20o%20hospoda&#345;en&#237;%20za%20rok%202017/file:/M:/EKON/V&#253;ro&#269;n&#237;%20zpr&#225;va%20o%20hospoda&#345;en&#237;%20pro%20VV&#352;%20-%20tabulky%20pro%20r%20%202015%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
      <sheetName val="5.a"/>
      <sheetName val="5.b"/>
      <sheetName val="5.c"/>
      <sheetName val="5.d"/>
      <sheetName val="6"/>
      <sheetName val="7"/>
      <sheetName val="8"/>
      <sheetName val="9"/>
      <sheetName val="10"/>
      <sheetName val="11"/>
      <sheetName val="11.a"/>
      <sheetName val="11.b"/>
      <sheetName val="11.c"/>
      <sheetName val="11.d"/>
      <sheetName val="11.e"/>
      <sheetName val="11.f"/>
      <sheetName val="11.g"/>
    </sheetNames>
    <sheetDataSet>
      <sheetData sheetId="0"/>
      <sheetData sheetId="1"/>
      <sheetData sheetId="2"/>
      <sheetData sheetId="3"/>
      <sheetData sheetId="4"/>
      <sheetData sheetId="5">
        <row r="25">
          <cell r="F25">
            <v>0</v>
          </cell>
          <cell r="G25">
            <v>0</v>
          </cell>
        </row>
      </sheetData>
      <sheetData sheetId="6">
        <row r="20">
          <cell r="E20">
            <v>0</v>
          </cell>
          <cell r="F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3" workbookViewId="0">
      <selection activeCell="K55" sqref="K55"/>
    </sheetView>
  </sheetViews>
  <sheetFormatPr defaultColWidth="9.08984375" defaultRowHeight="13" x14ac:dyDescent="0.35"/>
  <cols>
    <col min="1" max="1" width="76.36328125" style="144" customWidth="1"/>
    <col min="2" max="2" width="13" style="593" customWidth="1"/>
    <col min="3" max="3" width="7.453125" style="593" customWidth="1"/>
    <col min="4" max="4" width="10.453125" style="590" customWidth="1"/>
    <col min="5" max="5" width="12.453125" style="590" customWidth="1"/>
    <col min="6" max="16384" width="9.08984375" style="144"/>
  </cols>
  <sheetData>
    <row r="1" spans="1:6" ht="12.75" customHeight="1" x14ac:dyDescent="0.35">
      <c r="A1" s="937" t="s">
        <v>957</v>
      </c>
      <c r="B1" s="937"/>
      <c r="C1" s="937"/>
      <c r="D1" s="937"/>
      <c r="E1" s="937"/>
    </row>
    <row r="2" spans="1:6" ht="12.75" customHeight="1" thickBot="1" x14ac:dyDescent="0.4">
      <c r="A2" s="938"/>
      <c r="B2" s="938"/>
      <c r="C2" s="938"/>
      <c r="D2" s="938"/>
      <c r="E2" s="938"/>
    </row>
    <row r="3" spans="1:6" ht="27.75" customHeight="1" thickBot="1" x14ac:dyDescent="0.4">
      <c r="A3" s="939" t="s">
        <v>790</v>
      </c>
      <c r="B3" s="940"/>
      <c r="C3" s="940"/>
      <c r="D3" s="940"/>
      <c r="E3" s="941"/>
      <c r="F3" s="548"/>
    </row>
    <row r="4" spans="1:6" ht="12.75" customHeight="1" thickBot="1" x14ac:dyDescent="0.4">
      <c r="A4" s="942" t="s">
        <v>461</v>
      </c>
      <c r="B4" s="943"/>
      <c r="C4" s="943"/>
      <c r="D4" s="943"/>
      <c r="E4" s="944"/>
    </row>
    <row r="5" spans="1:6" ht="18" customHeight="1" thickBot="1" x14ac:dyDescent="0.4">
      <c r="A5" s="549" t="s">
        <v>791</v>
      </c>
      <c r="B5" s="550" t="s">
        <v>621</v>
      </c>
      <c r="C5" s="551" t="s">
        <v>622</v>
      </c>
      <c r="D5" s="552" t="s">
        <v>623</v>
      </c>
      <c r="E5" s="553" t="s">
        <v>792</v>
      </c>
    </row>
    <row r="6" spans="1:6" ht="12.75" customHeight="1" x14ac:dyDescent="0.35">
      <c r="A6" s="554" t="s">
        <v>0</v>
      </c>
      <c r="B6" s="945"/>
      <c r="C6" s="946"/>
      <c r="D6" s="555" t="s">
        <v>444</v>
      </c>
      <c r="E6" s="556" t="s">
        <v>445</v>
      </c>
    </row>
    <row r="7" spans="1:6" ht="12.75" customHeight="1" x14ac:dyDescent="0.35">
      <c r="A7" s="557" t="s">
        <v>1</v>
      </c>
      <c r="B7" s="558" t="s">
        <v>793</v>
      </c>
      <c r="C7" s="559" t="s">
        <v>2</v>
      </c>
      <c r="D7" s="560">
        <f>D8+D16+D27+D34</f>
        <v>2856835.88888</v>
      </c>
      <c r="E7" s="561">
        <f>E8+E16+E27+E34</f>
        <v>1532866.8782600001</v>
      </c>
    </row>
    <row r="8" spans="1:6" ht="12.75" customHeight="1" x14ac:dyDescent="0.35">
      <c r="A8" s="557" t="s">
        <v>3</v>
      </c>
      <c r="B8" s="558" t="s">
        <v>4</v>
      </c>
      <c r="C8" s="559" t="s">
        <v>5</v>
      </c>
      <c r="D8" s="562">
        <f>SUM(D9:D15)</f>
        <v>24412.302059999998</v>
      </c>
      <c r="E8" s="563">
        <f>SUM(E9:E15)</f>
        <v>23535.122650000001</v>
      </c>
    </row>
    <row r="9" spans="1:6" ht="12.75" customHeight="1" x14ac:dyDescent="0.35">
      <c r="A9" s="557" t="s">
        <v>6</v>
      </c>
      <c r="B9" s="558" t="s">
        <v>7</v>
      </c>
      <c r="C9" s="559" t="s">
        <v>8</v>
      </c>
      <c r="D9" s="564">
        <v>0</v>
      </c>
      <c r="E9" s="565"/>
    </row>
    <row r="10" spans="1:6" ht="12.75" customHeight="1" x14ac:dyDescent="0.35">
      <c r="A10" s="557" t="s">
        <v>9</v>
      </c>
      <c r="B10" s="558" t="s">
        <v>10</v>
      </c>
      <c r="C10" s="559" t="s">
        <v>11</v>
      </c>
      <c r="D10" s="564">
        <v>17506.209879999999</v>
      </c>
      <c r="E10" s="565">
        <v>16700.69598</v>
      </c>
    </row>
    <row r="11" spans="1:6" ht="12.75" customHeight="1" x14ac:dyDescent="0.35">
      <c r="A11" s="557" t="s">
        <v>12</v>
      </c>
      <c r="B11" s="558" t="s">
        <v>13</v>
      </c>
      <c r="C11" s="559" t="s">
        <v>14</v>
      </c>
      <c r="D11" s="564">
        <v>4593.8643499999998</v>
      </c>
      <c r="E11" s="564">
        <v>4593.8643499999998</v>
      </c>
    </row>
    <row r="12" spans="1:6" ht="12.75" customHeight="1" x14ac:dyDescent="0.35">
      <c r="A12" s="557" t="s">
        <v>15</v>
      </c>
      <c r="B12" s="558" t="s">
        <v>16</v>
      </c>
      <c r="C12" s="559" t="s">
        <v>17</v>
      </c>
      <c r="D12" s="564">
        <v>1539.11868</v>
      </c>
      <c r="E12" s="564">
        <v>1488.32918</v>
      </c>
    </row>
    <row r="13" spans="1:6" ht="12.75" customHeight="1" x14ac:dyDescent="0.35">
      <c r="A13" s="557" t="s">
        <v>18</v>
      </c>
      <c r="B13" s="558" t="s">
        <v>19</v>
      </c>
      <c r="C13" s="559" t="s">
        <v>20</v>
      </c>
      <c r="D13" s="564">
        <v>0</v>
      </c>
      <c r="E13" s="564">
        <v>296.03041999999999</v>
      </c>
    </row>
    <row r="14" spans="1:6" ht="12.75" customHeight="1" x14ac:dyDescent="0.35">
      <c r="A14" s="557" t="s">
        <v>21</v>
      </c>
      <c r="B14" s="558" t="s">
        <v>22</v>
      </c>
      <c r="C14" s="559" t="s">
        <v>23</v>
      </c>
      <c r="D14" s="564">
        <v>773.10915</v>
      </c>
      <c r="E14" s="564">
        <v>456.20272</v>
      </c>
    </row>
    <row r="15" spans="1:6" ht="12.75" customHeight="1" x14ac:dyDescent="0.35">
      <c r="A15" s="557" t="s">
        <v>24</v>
      </c>
      <c r="B15" s="558" t="s">
        <v>25</v>
      </c>
      <c r="C15" s="559" t="s">
        <v>26</v>
      </c>
      <c r="D15" s="564">
        <v>0</v>
      </c>
      <c r="E15" s="564">
        <v>0</v>
      </c>
    </row>
    <row r="16" spans="1:6" ht="12.75" customHeight="1" x14ac:dyDescent="0.35">
      <c r="A16" s="566" t="s">
        <v>27</v>
      </c>
      <c r="B16" s="558" t="s">
        <v>28</v>
      </c>
      <c r="C16" s="559" t="s">
        <v>29</v>
      </c>
      <c r="D16" s="562">
        <f>SUM(D17:D26)</f>
        <v>2832423.5868199999</v>
      </c>
      <c r="E16" s="563">
        <f>SUM(E17:E26)</f>
        <v>2906295.1517100004</v>
      </c>
    </row>
    <row r="17" spans="1:5" ht="12.75" customHeight="1" x14ac:dyDescent="0.35">
      <c r="A17" s="557" t="s">
        <v>30</v>
      </c>
      <c r="B17" s="558" t="s">
        <v>31</v>
      </c>
      <c r="C17" s="559" t="s">
        <v>32</v>
      </c>
      <c r="D17" s="564">
        <v>0</v>
      </c>
      <c r="E17" s="565">
        <v>0</v>
      </c>
    </row>
    <row r="18" spans="1:5" ht="12.75" customHeight="1" x14ac:dyDescent="0.35">
      <c r="A18" s="557" t="s">
        <v>794</v>
      </c>
      <c r="B18" s="558" t="s">
        <v>33</v>
      </c>
      <c r="C18" s="559" t="s">
        <v>34</v>
      </c>
      <c r="D18" s="564">
        <v>3183.7539999999999</v>
      </c>
      <c r="E18" s="564">
        <v>3183.7539999999999</v>
      </c>
    </row>
    <row r="19" spans="1:5" ht="12.75" customHeight="1" x14ac:dyDescent="0.35">
      <c r="A19" s="557" t="s">
        <v>35</v>
      </c>
      <c r="B19" s="558" t="s">
        <v>36</v>
      </c>
      <c r="C19" s="559" t="s">
        <v>37</v>
      </c>
      <c r="D19" s="564">
        <v>1371969.5625100001</v>
      </c>
      <c r="E19" s="564">
        <v>1392845.9107600001</v>
      </c>
    </row>
    <row r="20" spans="1:5" ht="12.75" customHeight="1" x14ac:dyDescent="0.35">
      <c r="A20" s="557" t="s">
        <v>795</v>
      </c>
      <c r="B20" s="558" t="s">
        <v>38</v>
      </c>
      <c r="C20" s="559" t="s">
        <v>39</v>
      </c>
      <c r="D20" s="564">
        <v>1410261.0322</v>
      </c>
      <c r="E20" s="564">
        <v>1464552.5964200001</v>
      </c>
    </row>
    <row r="21" spans="1:5" ht="12.75" customHeight="1" x14ac:dyDescent="0.35">
      <c r="A21" s="557" t="s">
        <v>40</v>
      </c>
      <c r="B21" s="558" t="s">
        <v>41</v>
      </c>
      <c r="C21" s="559" t="s">
        <v>42</v>
      </c>
      <c r="D21" s="564">
        <v>0</v>
      </c>
      <c r="E21" s="564">
        <v>0</v>
      </c>
    </row>
    <row r="22" spans="1:5" ht="12.75" customHeight="1" x14ac:dyDescent="0.35">
      <c r="A22" s="557" t="s">
        <v>796</v>
      </c>
      <c r="B22" s="558" t="s">
        <v>43</v>
      </c>
      <c r="C22" s="559" t="s">
        <v>44</v>
      </c>
      <c r="D22" s="564">
        <v>0</v>
      </c>
      <c r="E22" s="564">
        <v>0</v>
      </c>
    </row>
    <row r="23" spans="1:5" ht="12.75" customHeight="1" x14ac:dyDescent="0.35">
      <c r="A23" s="557" t="s">
        <v>45</v>
      </c>
      <c r="B23" s="558" t="s">
        <v>46</v>
      </c>
      <c r="C23" s="559" t="s">
        <v>47</v>
      </c>
      <c r="D23" s="564">
        <v>42894.087180000002</v>
      </c>
      <c r="E23" s="564">
        <v>41401.248650000001</v>
      </c>
    </row>
    <row r="24" spans="1:5" ht="12.75" customHeight="1" x14ac:dyDescent="0.35">
      <c r="A24" s="557" t="s">
        <v>48</v>
      </c>
      <c r="B24" s="558" t="s">
        <v>49</v>
      </c>
      <c r="C24" s="559" t="s">
        <v>50</v>
      </c>
      <c r="D24" s="564">
        <v>0</v>
      </c>
      <c r="E24" s="564">
        <v>0</v>
      </c>
    </row>
    <row r="25" spans="1:5" ht="12.75" customHeight="1" x14ac:dyDescent="0.35">
      <c r="A25" s="557" t="s">
        <v>51</v>
      </c>
      <c r="B25" s="558" t="s">
        <v>52</v>
      </c>
      <c r="C25" s="559" t="s">
        <v>53</v>
      </c>
      <c r="D25" s="564">
        <v>4115.1509299999998</v>
      </c>
      <c r="E25" s="564">
        <v>3595.2930000000001</v>
      </c>
    </row>
    <row r="26" spans="1:5" ht="12.75" customHeight="1" x14ac:dyDescent="0.35">
      <c r="A26" s="557" t="s">
        <v>54</v>
      </c>
      <c r="B26" s="558" t="s">
        <v>55</v>
      </c>
      <c r="C26" s="559" t="s">
        <v>56</v>
      </c>
      <c r="D26" s="564">
        <v>0</v>
      </c>
      <c r="E26" s="564">
        <v>716.34888000000001</v>
      </c>
    </row>
    <row r="27" spans="1:5" ht="12.75" customHeight="1" x14ac:dyDescent="0.35">
      <c r="A27" s="566" t="s">
        <v>57</v>
      </c>
      <c r="B27" s="558" t="s">
        <v>797</v>
      </c>
      <c r="C27" s="559" t="s">
        <v>58</v>
      </c>
      <c r="D27" s="562">
        <f>SUM(D28:D33)</f>
        <v>0</v>
      </c>
      <c r="E27" s="563">
        <f>SUM(E28:E33)</f>
        <v>0</v>
      </c>
    </row>
    <row r="28" spans="1:5" ht="12.75" customHeight="1" x14ac:dyDescent="0.35">
      <c r="A28" s="557" t="s">
        <v>798</v>
      </c>
      <c r="B28" s="558" t="s">
        <v>59</v>
      </c>
      <c r="C28" s="559" t="s">
        <v>60</v>
      </c>
      <c r="D28" s="564">
        <v>0</v>
      </c>
      <c r="E28" s="565">
        <v>0</v>
      </c>
    </row>
    <row r="29" spans="1:5" ht="12.75" customHeight="1" x14ac:dyDescent="0.35">
      <c r="A29" s="557" t="s">
        <v>799</v>
      </c>
      <c r="B29" s="558" t="s">
        <v>61</v>
      </c>
      <c r="C29" s="559" t="s">
        <v>62</v>
      </c>
      <c r="D29" s="564">
        <v>0</v>
      </c>
      <c r="E29" s="565">
        <v>0</v>
      </c>
    </row>
    <row r="30" spans="1:5" ht="12.75" customHeight="1" x14ac:dyDescent="0.35">
      <c r="A30" s="557" t="s">
        <v>63</v>
      </c>
      <c r="B30" s="558" t="s">
        <v>64</v>
      </c>
      <c r="C30" s="559" t="s">
        <v>65</v>
      </c>
      <c r="D30" s="564">
        <v>0</v>
      </c>
      <c r="E30" s="565">
        <v>0</v>
      </c>
    </row>
    <row r="31" spans="1:5" ht="12.75" customHeight="1" x14ac:dyDescent="0.35">
      <c r="A31" s="557" t="s">
        <v>800</v>
      </c>
      <c r="B31" s="558" t="s">
        <v>66</v>
      </c>
      <c r="C31" s="559" t="s">
        <v>67</v>
      </c>
      <c r="D31" s="564">
        <v>0</v>
      </c>
      <c r="E31" s="565">
        <v>0</v>
      </c>
    </row>
    <row r="32" spans="1:5" ht="12.75" customHeight="1" x14ac:dyDescent="0.35">
      <c r="A32" s="557" t="s">
        <v>801</v>
      </c>
      <c r="B32" s="558" t="s">
        <v>68</v>
      </c>
      <c r="C32" s="559" t="s">
        <v>69</v>
      </c>
      <c r="D32" s="564">
        <v>0</v>
      </c>
      <c r="E32" s="565">
        <v>0</v>
      </c>
    </row>
    <row r="33" spans="1:5" ht="12.75" customHeight="1" x14ac:dyDescent="0.35">
      <c r="A33" s="557" t="s">
        <v>70</v>
      </c>
      <c r="B33" s="558" t="s">
        <v>71</v>
      </c>
      <c r="C33" s="559" t="s">
        <v>72</v>
      </c>
      <c r="D33" s="564">
        <v>0</v>
      </c>
      <c r="E33" s="565">
        <v>0</v>
      </c>
    </row>
    <row r="34" spans="1:5" ht="12.75" customHeight="1" x14ac:dyDescent="0.35">
      <c r="A34" s="566" t="s">
        <v>74</v>
      </c>
      <c r="B34" s="558" t="s">
        <v>802</v>
      </c>
      <c r="C34" s="559" t="s">
        <v>73</v>
      </c>
      <c r="D34" s="562">
        <v>0</v>
      </c>
      <c r="E34" s="563">
        <f>SUM(E35:E45)</f>
        <v>-1396963.3961</v>
      </c>
    </row>
    <row r="35" spans="1:5" ht="12.75" customHeight="1" x14ac:dyDescent="0.35">
      <c r="A35" s="557" t="s">
        <v>76</v>
      </c>
      <c r="B35" s="558" t="s">
        <v>77</v>
      </c>
      <c r="C35" s="559" t="s">
        <v>75</v>
      </c>
      <c r="D35" s="564">
        <v>0</v>
      </c>
      <c r="E35" s="565">
        <v>0</v>
      </c>
    </row>
    <row r="36" spans="1:5" ht="12.75" customHeight="1" x14ac:dyDescent="0.35">
      <c r="A36" s="557" t="s">
        <v>79</v>
      </c>
      <c r="B36" s="558" t="s">
        <v>80</v>
      </c>
      <c r="C36" s="559" t="s">
        <v>78</v>
      </c>
      <c r="D36" s="564">
        <v>-16089.20774</v>
      </c>
      <c r="E36" s="565">
        <v>-16200.444799999999</v>
      </c>
    </row>
    <row r="37" spans="1:5" ht="12.75" customHeight="1" x14ac:dyDescent="0.35">
      <c r="A37" s="557" t="s">
        <v>82</v>
      </c>
      <c r="B37" s="558" t="s">
        <v>83</v>
      </c>
      <c r="C37" s="559" t="s">
        <v>81</v>
      </c>
      <c r="D37" s="564">
        <v>-4528.6329999999998</v>
      </c>
      <c r="E37" s="565">
        <v>-4544.9409999999998</v>
      </c>
    </row>
    <row r="38" spans="1:5" ht="12.75" customHeight="1" x14ac:dyDescent="0.35">
      <c r="A38" s="557" t="s">
        <v>803</v>
      </c>
      <c r="B38" s="558" t="s">
        <v>85</v>
      </c>
      <c r="C38" s="559" t="s">
        <v>84</v>
      </c>
      <c r="D38" s="564">
        <v>-1539.11868</v>
      </c>
      <c r="E38" s="565">
        <v>-1488.32918</v>
      </c>
    </row>
    <row r="39" spans="1:5" ht="12.75" customHeight="1" x14ac:dyDescent="0.35">
      <c r="A39" s="557" t="s">
        <v>804</v>
      </c>
      <c r="B39" s="558" t="s">
        <v>87</v>
      </c>
      <c r="C39" s="559" t="s">
        <v>86</v>
      </c>
      <c r="D39" s="564">
        <v>0</v>
      </c>
      <c r="E39" s="565">
        <v>0</v>
      </c>
    </row>
    <row r="40" spans="1:5" ht="12.75" customHeight="1" x14ac:dyDescent="0.35">
      <c r="A40" s="557" t="s">
        <v>89</v>
      </c>
      <c r="B40" s="558" t="s">
        <v>90</v>
      </c>
      <c r="C40" s="559" t="s">
        <v>88</v>
      </c>
      <c r="D40" s="564">
        <v>-164871.11929</v>
      </c>
      <c r="E40" s="565">
        <v>-183649.14528999999</v>
      </c>
    </row>
    <row r="41" spans="1:5" ht="12.75" customHeight="1" x14ac:dyDescent="0.35">
      <c r="A41" s="557" t="s">
        <v>805</v>
      </c>
      <c r="B41" s="558" t="s">
        <v>92</v>
      </c>
      <c r="C41" s="559" t="s">
        <v>91</v>
      </c>
      <c r="D41" s="564">
        <v>-1042174.94121</v>
      </c>
      <c r="E41" s="565">
        <v>-1149679.28718</v>
      </c>
    </row>
    <row r="42" spans="1:5" ht="12.75" customHeight="1" x14ac:dyDescent="0.35">
      <c r="A42" s="557" t="s">
        <v>94</v>
      </c>
      <c r="B42" s="558" t="s">
        <v>95</v>
      </c>
      <c r="C42" s="559" t="s">
        <v>93</v>
      </c>
      <c r="D42" s="564">
        <v>0</v>
      </c>
      <c r="E42" s="565">
        <v>0</v>
      </c>
    </row>
    <row r="43" spans="1:5" ht="12.75" customHeight="1" x14ac:dyDescent="0.35">
      <c r="A43" s="557" t="s">
        <v>97</v>
      </c>
      <c r="B43" s="558" t="s">
        <v>98</v>
      </c>
      <c r="C43" s="559" t="s">
        <v>96</v>
      </c>
      <c r="D43" s="564">
        <v>0</v>
      </c>
      <c r="E43" s="565">
        <v>0</v>
      </c>
    </row>
    <row r="44" spans="1:5" ht="12.75" customHeight="1" x14ac:dyDescent="0.35">
      <c r="A44" s="557" t="s">
        <v>529</v>
      </c>
      <c r="B44" s="558" t="s">
        <v>100</v>
      </c>
      <c r="C44" s="559" t="s">
        <v>99</v>
      </c>
      <c r="D44" s="564">
        <v>-42894.087180000002</v>
      </c>
      <c r="E44" s="565">
        <v>-41401.248650000001</v>
      </c>
    </row>
    <row r="45" spans="1:5" ht="13.5" thickBot="1" x14ac:dyDescent="0.4">
      <c r="A45" s="567" t="s">
        <v>530</v>
      </c>
      <c r="B45" s="568" t="s">
        <v>102</v>
      </c>
      <c r="C45" s="559" t="s">
        <v>101</v>
      </c>
      <c r="D45" s="569">
        <v>0</v>
      </c>
      <c r="E45" s="570">
        <v>0</v>
      </c>
    </row>
    <row r="46" spans="1:5" ht="12.75" customHeight="1" x14ac:dyDescent="0.35">
      <c r="A46" s="571" t="s">
        <v>104</v>
      </c>
      <c r="B46" s="572" t="s">
        <v>806</v>
      </c>
      <c r="C46" s="573" t="s">
        <v>103</v>
      </c>
      <c r="D46" s="574">
        <f>D47+D57+D77+D85</f>
        <v>-1467.8811299999984</v>
      </c>
      <c r="E46" s="575">
        <f>E47+E57+E77+E85</f>
        <v>-49783.029129999995</v>
      </c>
    </row>
    <row r="47" spans="1:5" ht="12.75" customHeight="1" x14ac:dyDescent="0.35">
      <c r="A47" s="566" t="s">
        <v>106</v>
      </c>
      <c r="B47" s="558" t="s">
        <v>807</v>
      </c>
      <c r="C47" s="559" t="s">
        <v>105</v>
      </c>
      <c r="D47" s="562">
        <f>SUM(D48:D56)</f>
        <v>2632.5065199999999</v>
      </c>
      <c r="E47" s="563">
        <f>SUM(E48:E56)</f>
        <v>2614.99118</v>
      </c>
    </row>
    <row r="48" spans="1:5" ht="12.75" customHeight="1" x14ac:dyDescent="0.35">
      <c r="A48" s="557" t="s">
        <v>108</v>
      </c>
      <c r="B48" s="558" t="s">
        <v>109</v>
      </c>
      <c r="C48" s="559" t="s">
        <v>107</v>
      </c>
      <c r="D48" s="564">
        <v>2632.5065199999999</v>
      </c>
      <c r="E48" s="565">
        <v>2614.99118</v>
      </c>
    </row>
    <row r="49" spans="1:6" ht="12.75" customHeight="1" x14ac:dyDescent="0.35">
      <c r="A49" s="557" t="s">
        <v>111</v>
      </c>
      <c r="B49" s="558" t="s">
        <v>112</v>
      </c>
      <c r="C49" s="559" t="s">
        <v>110</v>
      </c>
      <c r="D49" s="564">
        <v>0</v>
      </c>
      <c r="E49" s="565">
        <v>0</v>
      </c>
    </row>
    <row r="50" spans="1:6" ht="12.75" customHeight="1" x14ac:dyDescent="0.35">
      <c r="A50" s="557" t="s">
        <v>114</v>
      </c>
      <c r="B50" s="558" t="s">
        <v>115</v>
      </c>
      <c r="C50" s="559" t="s">
        <v>113</v>
      </c>
      <c r="D50" s="564">
        <v>0</v>
      </c>
      <c r="E50" s="565">
        <v>0</v>
      </c>
    </row>
    <row r="51" spans="1:6" ht="12.75" customHeight="1" x14ac:dyDescent="0.35">
      <c r="A51" s="557" t="s">
        <v>117</v>
      </c>
      <c r="B51" s="558" t="s">
        <v>118</v>
      </c>
      <c r="C51" s="559" t="s">
        <v>116</v>
      </c>
      <c r="D51" s="564">
        <v>0</v>
      </c>
      <c r="E51" s="565">
        <v>0</v>
      </c>
    </row>
    <row r="52" spans="1:6" ht="12.75" customHeight="1" x14ac:dyDescent="0.35">
      <c r="A52" s="557" t="s">
        <v>120</v>
      </c>
      <c r="B52" s="558" t="s">
        <v>121</v>
      </c>
      <c r="C52" s="559" t="s">
        <v>119</v>
      </c>
      <c r="D52" s="564">
        <v>0</v>
      </c>
      <c r="E52" s="565">
        <v>0</v>
      </c>
    </row>
    <row r="53" spans="1:6" ht="12.75" customHeight="1" x14ac:dyDescent="0.35">
      <c r="A53" s="557" t="s">
        <v>808</v>
      </c>
      <c r="B53" s="558" t="s">
        <v>123</v>
      </c>
      <c r="C53" s="559" t="s">
        <v>122</v>
      </c>
      <c r="D53" s="564">
        <v>0</v>
      </c>
      <c r="E53" s="565">
        <v>0</v>
      </c>
    </row>
    <row r="54" spans="1:6" ht="12.75" customHeight="1" x14ac:dyDescent="0.35">
      <c r="A54" s="557" t="s">
        <v>125</v>
      </c>
      <c r="B54" s="558" t="s">
        <v>126</v>
      </c>
      <c r="C54" s="559" t="s">
        <v>124</v>
      </c>
      <c r="D54" s="564">
        <v>0</v>
      </c>
      <c r="E54" s="565">
        <v>0</v>
      </c>
    </row>
    <row r="55" spans="1:6" ht="12.75" customHeight="1" x14ac:dyDescent="0.35">
      <c r="A55" s="557" t="s">
        <v>128</v>
      </c>
      <c r="B55" s="558" t="s">
        <v>129</v>
      </c>
      <c r="C55" s="559" t="s">
        <v>127</v>
      </c>
      <c r="D55" s="564">
        <v>0</v>
      </c>
      <c r="E55" s="565">
        <v>0</v>
      </c>
    </row>
    <row r="56" spans="1:6" ht="12.75" customHeight="1" x14ac:dyDescent="0.35">
      <c r="A56" s="557" t="s">
        <v>131</v>
      </c>
      <c r="B56" s="558" t="s">
        <v>132</v>
      </c>
      <c r="C56" s="559" t="s">
        <v>130</v>
      </c>
      <c r="D56" s="564">
        <v>0</v>
      </c>
      <c r="E56" s="565">
        <v>0</v>
      </c>
    </row>
    <row r="57" spans="1:6" ht="12.75" customHeight="1" x14ac:dyDescent="0.35">
      <c r="A57" s="566" t="s">
        <v>134</v>
      </c>
      <c r="B57" s="558" t="s">
        <v>809</v>
      </c>
      <c r="C57" s="559" t="s">
        <v>133</v>
      </c>
      <c r="D57" s="562">
        <f>SUM(D58:D76)</f>
        <v>33720.533530000001</v>
      </c>
      <c r="E57" s="563">
        <f>SUM(E58:E76)</f>
        <v>24157.993179999998</v>
      </c>
    </row>
    <row r="58" spans="1:6" ht="12.75" customHeight="1" x14ac:dyDescent="0.35">
      <c r="A58" s="557" t="s">
        <v>136</v>
      </c>
      <c r="B58" s="558" t="s">
        <v>137</v>
      </c>
      <c r="C58" s="559" t="s">
        <v>135</v>
      </c>
      <c r="D58" s="564">
        <v>3635.5644400000001</v>
      </c>
      <c r="E58" s="565">
        <v>5958.8557499999997</v>
      </c>
    </row>
    <row r="59" spans="1:6" ht="12.75" customHeight="1" x14ac:dyDescent="0.35">
      <c r="A59" s="557" t="s">
        <v>139</v>
      </c>
      <c r="B59" s="558" t="s">
        <v>140</v>
      </c>
      <c r="C59" s="559" t="s">
        <v>138</v>
      </c>
      <c r="D59" s="564">
        <v>0</v>
      </c>
      <c r="E59" s="565">
        <v>0</v>
      </c>
    </row>
    <row r="60" spans="1:6" ht="12.75" customHeight="1" x14ac:dyDescent="0.35">
      <c r="A60" s="557" t="s">
        <v>142</v>
      </c>
      <c r="B60" s="558" t="s">
        <v>143</v>
      </c>
      <c r="C60" s="559" t="s">
        <v>141</v>
      </c>
      <c r="D60" s="564">
        <v>0</v>
      </c>
      <c r="E60" s="565">
        <v>0</v>
      </c>
    </row>
    <row r="61" spans="1:6" ht="12.75" customHeight="1" x14ac:dyDescent="0.35">
      <c r="A61" s="557" t="s">
        <v>145</v>
      </c>
      <c r="B61" s="558" t="s">
        <v>132</v>
      </c>
      <c r="C61" s="559" t="s">
        <v>144</v>
      </c>
      <c r="D61" s="564">
        <v>6125.4988499999999</v>
      </c>
      <c r="E61" s="565">
        <v>581.36374000000001</v>
      </c>
    </row>
    <row r="62" spans="1:6" ht="12.75" customHeight="1" x14ac:dyDescent="0.35">
      <c r="A62" s="557" t="s">
        <v>147</v>
      </c>
      <c r="B62" s="558" t="s">
        <v>148</v>
      </c>
      <c r="C62" s="559" t="s">
        <v>146</v>
      </c>
      <c r="D62" s="564">
        <v>969.44280000000003</v>
      </c>
      <c r="E62" s="565">
        <v>711.79861000000005</v>
      </c>
    </row>
    <row r="63" spans="1:6" ht="13.5" customHeight="1" x14ac:dyDescent="0.35">
      <c r="A63" s="557" t="s">
        <v>150</v>
      </c>
      <c r="B63" s="558" t="s">
        <v>151</v>
      </c>
      <c r="C63" s="559" t="s">
        <v>149</v>
      </c>
      <c r="D63" s="564">
        <v>1450.1597099999999</v>
      </c>
      <c r="E63" s="565">
        <v>1818.8985399999999</v>
      </c>
    </row>
    <row r="64" spans="1:6" ht="13.5" customHeight="1" x14ac:dyDescent="0.35">
      <c r="A64" s="576" t="s">
        <v>810</v>
      </c>
      <c r="B64" s="558" t="s">
        <v>153</v>
      </c>
      <c r="C64" s="559" t="s">
        <v>152</v>
      </c>
      <c r="D64" s="564">
        <v>0</v>
      </c>
      <c r="E64" s="565">
        <v>0</v>
      </c>
      <c r="F64" s="109"/>
    </row>
    <row r="65" spans="1:5" ht="12.75" customHeight="1" x14ac:dyDescent="0.35">
      <c r="A65" s="557" t="s">
        <v>155</v>
      </c>
      <c r="B65" s="558" t="s">
        <v>156</v>
      </c>
      <c r="C65" s="559" t="s">
        <v>154</v>
      </c>
      <c r="D65" s="564">
        <v>0</v>
      </c>
      <c r="E65" s="565">
        <v>0</v>
      </c>
    </row>
    <row r="66" spans="1:5" ht="12.75" customHeight="1" x14ac:dyDescent="0.35">
      <c r="A66" s="557" t="s">
        <v>158</v>
      </c>
      <c r="B66" s="558" t="s">
        <v>159</v>
      </c>
      <c r="C66" s="559" t="s">
        <v>157</v>
      </c>
      <c r="D66" s="564">
        <v>0</v>
      </c>
      <c r="E66" s="565">
        <v>0</v>
      </c>
    </row>
    <row r="67" spans="1:5" ht="12.75" customHeight="1" x14ac:dyDescent="0.35">
      <c r="A67" s="557" t="s">
        <v>161</v>
      </c>
      <c r="B67" s="558" t="s">
        <v>162</v>
      </c>
      <c r="C67" s="559" t="s">
        <v>160</v>
      </c>
      <c r="D67" s="854">
        <v>1108.7665400000001</v>
      </c>
      <c r="E67" s="855">
        <v>1053.13372</v>
      </c>
    </row>
    <row r="68" spans="1:5" ht="12.75" customHeight="1" x14ac:dyDescent="0.35">
      <c r="A68" s="557" t="s">
        <v>164</v>
      </c>
      <c r="B68" s="558" t="s">
        <v>165</v>
      </c>
      <c r="C68" s="559" t="s">
        <v>163</v>
      </c>
      <c r="D68" s="564">
        <v>0</v>
      </c>
      <c r="E68" s="565">
        <v>0</v>
      </c>
    </row>
    <row r="69" spans="1:5" ht="12.75" customHeight="1" x14ac:dyDescent="0.35">
      <c r="A69" s="557" t="s">
        <v>811</v>
      </c>
      <c r="B69" s="558" t="s">
        <v>167</v>
      </c>
      <c r="C69" s="559" t="s">
        <v>166</v>
      </c>
      <c r="D69" s="564">
        <v>0</v>
      </c>
      <c r="E69" s="565">
        <v>0</v>
      </c>
    </row>
    <row r="70" spans="1:5" ht="12.75" customHeight="1" x14ac:dyDescent="0.35">
      <c r="A70" s="557" t="s">
        <v>528</v>
      </c>
      <c r="B70" s="558" t="s">
        <v>169</v>
      </c>
      <c r="C70" s="559" t="s">
        <v>168</v>
      </c>
      <c r="D70" s="564">
        <v>0</v>
      </c>
      <c r="E70" s="565">
        <v>0</v>
      </c>
    </row>
    <row r="71" spans="1:5" ht="12.75" customHeight="1" x14ac:dyDescent="0.35">
      <c r="A71" s="557" t="s">
        <v>812</v>
      </c>
      <c r="B71" s="577" t="s">
        <v>171</v>
      </c>
      <c r="C71" s="559" t="s">
        <v>170</v>
      </c>
      <c r="D71" s="564">
        <v>0</v>
      </c>
      <c r="E71" s="565">
        <v>0</v>
      </c>
    </row>
    <row r="72" spans="1:5" ht="12.75" customHeight="1" x14ac:dyDescent="0.35">
      <c r="A72" s="557" t="s">
        <v>457</v>
      </c>
      <c r="B72" s="577" t="s">
        <v>173</v>
      </c>
      <c r="C72" s="559" t="s">
        <v>172</v>
      </c>
      <c r="D72" s="564">
        <v>0</v>
      </c>
      <c r="E72" s="565">
        <v>0</v>
      </c>
    </row>
    <row r="73" spans="1:5" ht="12.75" customHeight="1" x14ac:dyDescent="0.35">
      <c r="A73" s="557" t="s">
        <v>458</v>
      </c>
      <c r="B73" s="577" t="s">
        <v>175</v>
      </c>
      <c r="C73" s="559" t="s">
        <v>174</v>
      </c>
      <c r="D73" s="564">
        <v>0</v>
      </c>
      <c r="E73" s="565">
        <v>0</v>
      </c>
    </row>
    <row r="74" spans="1:5" ht="12.75" customHeight="1" x14ac:dyDescent="0.35">
      <c r="A74" s="557" t="s">
        <v>177</v>
      </c>
      <c r="B74" s="558" t="s">
        <v>178</v>
      </c>
      <c r="C74" s="559" t="s">
        <v>176</v>
      </c>
      <c r="D74" s="564">
        <v>206.52099999999999</v>
      </c>
      <c r="E74" s="565">
        <v>1478.18172</v>
      </c>
    </row>
    <row r="75" spans="1:5" ht="12.75" customHeight="1" x14ac:dyDescent="0.35">
      <c r="A75" s="557" t="s">
        <v>180</v>
      </c>
      <c r="B75" s="558" t="s">
        <v>181</v>
      </c>
      <c r="C75" s="559" t="s">
        <v>179</v>
      </c>
      <c r="D75" s="564">
        <v>20224.580190000001</v>
      </c>
      <c r="E75" s="565">
        <v>12555.7611</v>
      </c>
    </row>
    <row r="76" spans="1:5" ht="12.75" customHeight="1" x14ac:dyDescent="0.35">
      <c r="A76" s="557" t="s">
        <v>183</v>
      </c>
      <c r="B76" s="558" t="s">
        <v>184</v>
      </c>
      <c r="C76" s="559" t="s">
        <v>182</v>
      </c>
      <c r="D76" s="564">
        <v>0</v>
      </c>
      <c r="E76" s="565">
        <v>0</v>
      </c>
    </row>
    <row r="77" spans="1:5" ht="12.75" customHeight="1" x14ac:dyDescent="0.35">
      <c r="A77" s="566" t="s">
        <v>186</v>
      </c>
      <c r="B77" s="558" t="s">
        <v>813</v>
      </c>
      <c r="C77" s="559" t="s">
        <v>185</v>
      </c>
      <c r="D77" s="562">
        <f>SUM(D78:D84)</f>
        <v>-39952.409500000002</v>
      </c>
      <c r="E77" s="563">
        <f>SUM(E78:E84)</f>
        <v>-80946.494869999995</v>
      </c>
    </row>
    <row r="78" spans="1:5" ht="12.75" customHeight="1" x14ac:dyDescent="0.35">
      <c r="A78" s="557" t="s">
        <v>814</v>
      </c>
      <c r="B78" s="558" t="s">
        <v>188</v>
      </c>
      <c r="C78" s="559" t="s">
        <v>187</v>
      </c>
      <c r="D78" s="564">
        <v>0</v>
      </c>
      <c r="E78" s="565">
        <v>0</v>
      </c>
    </row>
    <row r="79" spans="1:5" ht="12.75" customHeight="1" x14ac:dyDescent="0.35">
      <c r="A79" s="557" t="s">
        <v>190</v>
      </c>
      <c r="B79" s="558" t="s">
        <v>191</v>
      </c>
      <c r="C79" s="559" t="s">
        <v>189</v>
      </c>
      <c r="D79" s="564">
        <v>0</v>
      </c>
      <c r="E79" s="565">
        <v>0</v>
      </c>
    </row>
    <row r="80" spans="1:5" ht="12.75" customHeight="1" x14ac:dyDescent="0.35">
      <c r="A80" s="557" t="s">
        <v>815</v>
      </c>
      <c r="B80" s="558" t="s">
        <v>193</v>
      </c>
      <c r="C80" s="559" t="s">
        <v>192</v>
      </c>
      <c r="D80" s="564">
        <v>-39952.409500000002</v>
      </c>
      <c r="E80" s="565">
        <v>-80946.494869999995</v>
      </c>
    </row>
    <row r="81" spans="1:6" ht="12.75" customHeight="1" x14ac:dyDescent="0.35">
      <c r="A81" s="557" t="s">
        <v>195</v>
      </c>
      <c r="B81" s="558" t="s">
        <v>196</v>
      </c>
      <c r="C81" s="559" t="s">
        <v>194</v>
      </c>
      <c r="D81" s="564">
        <v>0</v>
      </c>
      <c r="E81" s="565">
        <v>0</v>
      </c>
    </row>
    <row r="82" spans="1:6" ht="12.75" customHeight="1" x14ac:dyDescent="0.35">
      <c r="A82" s="557" t="s">
        <v>198</v>
      </c>
      <c r="B82" s="558" t="s">
        <v>199</v>
      </c>
      <c r="C82" s="559" t="s">
        <v>197</v>
      </c>
      <c r="D82" s="564">
        <v>0</v>
      </c>
      <c r="E82" s="565">
        <v>0</v>
      </c>
    </row>
    <row r="83" spans="1:6" ht="12.75" customHeight="1" x14ac:dyDescent="0.35">
      <c r="A83" s="557" t="s">
        <v>201</v>
      </c>
      <c r="B83" s="558" t="s">
        <v>202</v>
      </c>
      <c r="C83" s="559" t="s">
        <v>200</v>
      </c>
      <c r="D83" s="564">
        <v>0</v>
      </c>
      <c r="E83" s="565">
        <v>0</v>
      </c>
    </row>
    <row r="84" spans="1:6" ht="12.75" customHeight="1" x14ac:dyDescent="0.35">
      <c r="A84" s="557" t="s">
        <v>816</v>
      </c>
      <c r="B84" s="558" t="s">
        <v>205</v>
      </c>
      <c r="C84" s="559" t="s">
        <v>203</v>
      </c>
      <c r="D84" s="564">
        <v>0</v>
      </c>
      <c r="E84" s="565">
        <v>0</v>
      </c>
    </row>
    <row r="85" spans="1:6" ht="12.75" customHeight="1" x14ac:dyDescent="0.35">
      <c r="A85" s="566" t="s">
        <v>207</v>
      </c>
      <c r="B85" s="558" t="s">
        <v>817</v>
      </c>
      <c r="C85" s="559" t="s">
        <v>204</v>
      </c>
      <c r="D85" s="562">
        <f>SUM(D86:D87)</f>
        <v>2131.4883199999999</v>
      </c>
      <c r="E85" s="563">
        <f>SUM(E86:E87)</f>
        <v>4390.4813799999993</v>
      </c>
    </row>
    <row r="86" spans="1:6" ht="12.75" customHeight="1" x14ac:dyDescent="0.35">
      <c r="A86" s="557" t="s">
        <v>209</v>
      </c>
      <c r="B86" s="558" t="s">
        <v>210</v>
      </c>
      <c r="C86" s="559" t="s">
        <v>206</v>
      </c>
      <c r="D86" s="564">
        <v>2076.5290799999998</v>
      </c>
      <c r="E86" s="565">
        <v>4368.6820799999996</v>
      </c>
    </row>
    <row r="87" spans="1:6" ht="12.75" customHeight="1" x14ac:dyDescent="0.35">
      <c r="A87" s="557" t="s">
        <v>212</v>
      </c>
      <c r="B87" s="558" t="s">
        <v>213</v>
      </c>
      <c r="C87" s="559" t="s">
        <v>208</v>
      </c>
      <c r="D87" s="564">
        <v>54.959240000000001</v>
      </c>
      <c r="E87" s="565">
        <v>21.799299999999999</v>
      </c>
    </row>
    <row r="88" spans="1:6" ht="12.75" customHeight="1" thickBot="1" x14ac:dyDescent="0.4">
      <c r="A88" s="567" t="s">
        <v>216</v>
      </c>
      <c r="B88" s="568" t="s">
        <v>818</v>
      </c>
      <c r="C88" s="559" t="s">
        <v>211</v>
      </c>
      <c r="D88" s="578">
        <f>D7+D46</f>
        <v>2855368.0077499999</v>
      </c>
      <c r="E88" s="579">
        <f>E7+E46</f>
        <v>1483083.8491300002</v>
      </c>
    </row>
    <row r="89" spans="1:6" ht="12.75" customHeight="1" thickBot="1" x14ac:dyDescent="0.4">
      <c r="A89" s="580" t="s">
        <v>218</v>
      </c>
      <c r="B89" s="935" t="s">
        <v>219</v>
      </c>
      <c r="C89" s="936"/>
      <c r="D89" s="552" t="s">
        <v>502</v>
      </c>
      <c r="E89" s="553" t="s">
        <v>503</v>
      </c>
    </row>
    <row r="90" spans="1:6" ht="12.75" customHeight="1" x14ac:dyDescent="0.35">
      <c r="A90" s="581" t="s">
        <v>220</v>
      </c>
      <c r="B90" s="582" t="s">
        <v>819</v>
      </c>
      <c r="C90" s="583" t="s">
        <v>214</v>
      </c>
      <c r="D90" s="560">
        <f>D91+D95</f>
        <v>360904.98149999999</v>
      </c>
      <c r="E90" s="561">
        <f>E91+E95</f>
        <v>418522.61791000003</v>
      </c>
    </row>
    <row r="91" spans="1:6" ht="12.75" customHeight="1" x14ac:dyDescent="0.35">
      <c r="A91" s="557" t="s">
        <v>222</v>
      </c>
      <c r="B91" s="558" t="s">
        <v>820</v>
      </c>
      <c r="C91" s="559" t="s">
        <v>215</v>
      </c>
      <c r="D91" s="562">
        <f>SUM(D92:D94)</f>
        <v>360904.98149999999</v>
      </c>
      <c r="E91" s="563">
        <f>SUM(E92:E94)</f>
        <v>418522.61791000003</v>
      </c>
    </row>
    <row r="92" spans="1:6" ht="12.75" customHeight="1" x14ac:dyDescent="0.35">
      <c r="A92" s="557" t="s">
        <v>224</v>
      </c>
      <c r="B92" s="558" t="s">
        <v>225</v>
      </c>
      <c r="C92" s="559" t="s">
        <v>217</v>
      </c>
      <c r="D92" s="564">
        <v>21771.241760000001</v>
      </c>
      <c r="E92" s="565">
        <v>65054.473310000001</v>
      </c>
    </row>
    <row r="93" spans="1:6" ht="12.75" customHeight="1" x14ac:dyDescent="0.35">
      <c r="A93" s="557" t="s">
        <v>227</v>
      </c>
      <c r="B93" s="558" t="s">
        <v>228</v>
      </c>
      <c r="C93" s="559" t="s">
        <v>221</v>
      </c>
      <c r="D93" s="564">
        <v>339133.73973999999</v>
      </c>
      <c r="E93" s="565">
        <v>353468.1446</v>
      </c>
    </row>
    <row r="94" spans="1:6" ht="12.75" customHeight="1" x14ac:dyDescent="0.35">
      <c r="A94" s="557" t="s">
        <v>230</v>
      </c>
      <c r="B94" s="577" t="s">
        <v>231</v>
      </c>
      <c r="C94" s="559" t="s">
        <v>223</v>
      </c>
      <c r="D94" s="564">
        <v>0</v>
      </c>
      <c r="E94" s="565">
        <v>0</v>
      </c>
      <c r="F94" s="548"/>
    </row>
    <row r="95" spans="1:6" ht="12.75" customHeight="1" x14ac:dyDescent="0.35">
      <c r="A95" s="566" t="s">
        <v>531</v>
      </c>
      <c r="B95" s="558" t="s">
        <v>821</v>
      </c>
      <c r="C95" s="559" t="s">
        <v>226</v>
      </c>
      <c r="D95" s="562">
        <f>SUM(D96:D98)</f>
        <v>0</v>
      </c>
      <c r="E95" s="563">
        <f>SUM(E96:E98)</f>
        <v>0</v>
      </c>
    </row>
    <row r="96" spans="1:6" ht="12.75" customHeight="1" x14ac:dyDescent="0.35">
      <c r="A96" s="557" t="s">
        <v>234</v>
      </c>
      <c r="B96" s="558" t="s">
        <v>235</v>
      </c>
      <c r="C96" s="559" t="s">
        <v>229</v>
      </c>
      <c r="D96" s="564">
        <v>0</v>
      </c>
      <c r="E96" s="565">
        <v>0</v>
      </c>
    </row>
    <row r="97" spans="1:5" ht="12.75" customHeight="1" x14ac:dyDescent="0.35">
      <c r="A97" s="557" t="s">
        <v>237</v>
      </c>
      <c r="B97" s="558" t="s">
        <v>238</v>
      </c>
      <c r="C97" s="559" t="s">
        <v>232</v>
      </c>
      <c r="D97" s="564">
        <v>0</v>
      </c>
      <c r="E97" s="565">
        <v>0</v>
      </c>
    </row>
    <row r="98" spans="1:5" ht="12.75" customHeight="1" x14ac:dyDescent="0.35">
      <c r="A98" s="557" t="s">
        <v>533</v>
      </c>
      <c r="B98" s="558" t="s">
        <v>240</v>
      </c>
      <c r="C98" s="559" t="s">
        <v>233</v>
      </c>
      <c r="D98" s="564">
        <v>0</v>
      </c>
      <c r="E98" s="565">
        <v>0</v>
      </c>
    </row>
    <row r="99" spans="1:5" ht="12.75" customHeight="1" x14ac:dyDescent="0.35">
      <c r="A99" s="557" t="s">
        <v>242</v>
      </c>
      <c r="B99" s="584" t="s">
        <v>822</v>
      </c>
      <c r="C99" s="559" t="s">
        <v>236</v>
      </c>
      <c r="D99" s="562">
        <f>D100+D102+D110+D134</f>
        <v>32571.086789999998</v>
      </c>
      <c r="E99" s="563">
        <f>E100+E102+E110+E134</f>
        <v>49593.913130000001</v>
      </c>
    </row>
    <row r="100" spans="1:5" ht="12.75" customHeight="1" x14ac:dyDescent="0.35">
      <c r="A100" s="557" t="s">
        <v>244</v>
      </c>
      <c r="B100" s="558" t="s">
        <v>823</v>
      </c>
      <c r="C100" s="559" t="s">
        <v>239</v>
      </c>
      <c r="D100" s="562">
        <f>D101</f>
        <v>0</v>
      </c>
      <c r="E100" s="563">
        <f>E101</f>
        <v>0</v>
      </c>
    </row>
    <row r="101" spans="1:5" ht="12.75" customHeight="1" x14ac:dyDescent="0.35">
      <c r="A101" s="557" t="s">
        <v>246</v>
      </c>
      <c r="B101" s="558" t="s">
        <v>247</v>
      </c>
      <c r="C101" s="559" t="s">
        <v>241</v>
      </c>
      <c r="D101" s="564">
        <v>0</v>
      </c>
      <c r="E101" s="565">
        <v>0</v>
      </c>
    </row>
    <row r="102" spans="1:5" ht="12.75" customHeight="1" x14ac:dyDescent="0.35">
      <c r="A102" s="557" t="s">
        <v>249</v>
      </c>
      <c r="B102" s="558" t="s">
        <v>824</v>
      </c>
      <c r="C102" s="559" t="s">
        <v>243</v>
      </c>
      <c r="D102" s="562">
        <f>SUM(D103:D109)</f>
        <v>0</v>
      </c>
      <c r="E102" s="563">
        <f>SUM(E103:E109)</f>
        <v>0</v>
      </c>
    </row>
    <row r="103" spans="1:5" ht="12.75" customHeight="1" x14ac:dyDescent="0.35">
      <c r="A103" s="557" t="s">
        <v>825</v>
      </c>
      <c r="B103" s="558" t="s">
        <v>251</v>
      </c>
      <c r="C103" s="559" t="s">
        <v>245</v>
      </c>
      <c r="D103" s="564">
        <v>0</v>
      </c>
      <c r="E103" s="565">
        <v>0</v>
      </c>
    </row>
    <row r="104" spans="1:5" ht="12.75" customHeight="1" x14ac:dyDescent="0.35">
      <c r="A104" s="557" t="s">
        <v>459</v>
      </c>
      <c r="B104" s="577" t="s">
        <v>253</v>
      </c>
      <c r="C104" s="559" t="s">
        <v>248</v>
      </c>
      <c r="D104" s="564">
        <v>0</v>
      </c>
      <c r="E104" s="565">
        <v>0</v>
      </c>
    </row>
    <row r="105" spans="1:5" ht="12.75" customHeight="1" x14ac:dyDescent="0.35">
      <c r="A105" s="557" t="s">
        <v>255</v>
      </c>
      <c r="B105" s="577" t="s">
        <v>256</v>
      </c>
      <c r="C105" s="559" t="s">
        <v>250</v>
      </c>
      <c r="D105" s="564">
        <v>0</v>
      </c>
      <c r="E105" s="565">
        <v>0</v>
      </c>
    </row>
    <row r="106" spans="1:5" ht="12.75" customHeight="1" x14ac:dyDescent="0.35">
      <c r="A106" s="557" t="s">
        <v>258</v>
      </c>
      <c r="B106" s="558" t="s">
        <v>259</v>
      </c>
      <c r="C106" s="559" t="s">
        <v>252</v>
      </c>
      <c r="D106" s="564">
        <v>0</v>
      </c>
      <c r="E106" s="565">
        <v>0</v>
      </c>
    </row>
    <row r="107" spans="1:5" ht="12.75" customHeight="1" x14ac:dyDescent="0.35">
      <c r="A107" s="557" t="s">
        <v>261</v>
      </c>
      <c r="B107" s="577" t="s">
        <v>262</v>
      </c>
      <c r="C107" s="559" t="s">
        <v>254</v>
      </c>
      <c r="D107" s="564">
        <v>0</v>
      </c>
      <c r="E107" s="565">
        <v>0</v>
      </c>
    </row>
    <row r="108" spans="1:5" ht="12.75" customHeight="1" x14ac:dyDescent="0.35">
      <c r="A108" s="557" t="s">
        <v>264</v>
      </c>
      <c r="B108" s="558" t="s">
        <v>265</v>
      </c>
      <c r="C108" s="559" t="s">
        <v>257</v>
      </c>
      <c r="D108" s="564">
        <v>0</v>
      </c>
      <c r="E108" s="565">
        <v>0</v>
      </c>
    </row>
    <row r="109" spans="1:5" ht="12.75" customHeight="1" x14ac:dyDescent="0.35">
      <c r="A109" s="557" t="s">
        <v>267</v>
      </c>
      <c r="B109" s="577" t="s">
        <v>268</v>
      </c>
      <c r="C109" s="559" t="s">
        <v>260</v>
      </c>
      <c r="D109" s="564">
        <v>0</v>
      </c>
      <c r="E109" s="565">
        <v>0</v>
      </c>
    </row>
    <row r="110" spans="1:5" ht="12.75" customHeight="1" x14ac:dyDescent="0.35">
      <c r="A110" s="566" t="s">
        <v>270</v>
      </c>
      <c r="B110" s="558" t="s">
        <v>826</v>
      </c>
      <c r="C110" s="559" t="s">
        <v>263</v>
      </c>
      <c r="D110" s="562">
        <f>SUM(D111:D133)</f>
        <v>15213.278829999999</v>
      </c>
      <c r="E110" s="563">
        <f>SUM(E111:E133)</f>
        <v>15453.57489</v>
      </c>
    </row>
    <row r="111" spans="1:5" ht="12.75" customHeight="1" x14ac:dyDescent="0.35">
      <c r="A111" s="557" t="s">
        <v>272</v>
      </c>
      <c r="B111" s="558" t="s">
        <v>273</v>
      </c>
      <c r="C111" s="559" t="s">
        <v>266</v>
      </c>
      <c r="D111" s="842">
        <v>4215.8773300000003</v>
      </c>
      <c r="E111" s="565">
        <v>3825.2617300000002</v>
      </c>
    </row>
    <row r="112" spans="1:5" ht="12.75" customHeight="1" x14ac:dyDescent="0.35">
      <c r="A112" s="557" t="s">
        <v>275</v>
      </c>
      <c r="B112" s="558" t="s">
        <v>276</v>
      </c>
      <c r="C112" s="559" t="s">
        <v>269</v>
      </c>
      <c r="D112" s="842">
        <v>0</v>
      </c>
      <c r="E112" s="565">
        <v>0</v>
      </c>
    </row>
    <row r="113" spans="1:5" ht="12.75" customHeight="1" x14ac:dyDescent="0.35">
      <c r="A113" s="557" t="s">
        <v>278</v>
      </c>
      <c r="B113" s="558" t="s">
        <v>279</v>
      </c>
      <c r="C113" s="559" t="s">
        <v>271</v>
      </c>
      <c r="D113" s="842">
        <v>32.480820000000001</v>
      </c>
      <c r="E113" s="565">
        <v>31.93562</v>
      </c>
    </row>
    <row r="114" spans="1:5" ht="12.75" customHeight="1" x14ac:dyDescent="0.35">
      <c r="A114" s="557" t="s">
        <v>281</v>
      </c>
      <c r="B114" s="558" t="s">
        <v>282</v>
      </c>
      <c r="C114" s="559" t="s">
        <v>274</v>
      </c>
      <c r="D114" s="842">
        <v>0</v>
      </c>
      <c r="E114" s="565">
        <v>0</v>
      </c>
    </row>
    <row r="115" spans="1:5" ht="12.75" customHeight="1" x14ac:dyDescent="0.35">
      <c r="A115" s="557" t="s">
        <v>284</v>
      </c>
      <c r="B115" s="558" t="s">
        <v>285</v>
      </c>
      <c r="C115" s="559" t="s">
        <v>277</v>
      </c>
      <c r="D115" s="842">
        <v>0</v>
      </c>
      <c r="E115" s="565">
        <v>0</v>
      </c>
    </row>
    <row r="116" spans="1:5" ht="12.75" customHeight="1" x14ac:dyDescent="0.35">
      <c r="A116" s="557" t="s">
        <v>287</v>
      </c>
      <c r="B116" s="558" t="s">
        <v>288</v>
      </c>
      <c r="C116" s="559" t="s">
        <v>280</v>
      </c>
      <c r="D116" s="842">
        <v>0</v>
      </c>
      <c r="E116" s="565">
        <v>0</v>
      </c>
    </row>
    <row r="117" spans="1:5" ht="12.75" customHeight="1" x14ac:dyDescent="0.35">
      <c r="A117" s="557" t="s">
        <v>504</v>
      </c>
      <c r="B117" s="558" t="s">
        <v>153</v>
      </c>
      <c r="C117" s="559" t="s">
        <v>283</v>
      </c>
      <c r="D117" s="842">
        <v>0</v>
      </c>
      <c r="E117" s="565">
        <v>0</v>
      </c>
    </row>
    <row r="118" spans="1:5" ht="12.75" customHeight="1" x14ac:dyDescent="0.35">
      <c r="A118" s="557" t="s">
        <v>291</v>
      </c>
      <c r="B118" s="558" t="s">
        <v>156</v>
      </c>
      <c r="C118" s="559" t="s">
        <v>286</v>
      </c>
      <c r="D118" s="842">
        <v>0</v>
      </c>
      <c r="E118" s="565">
        <v>0</v>
      </c>
    </row>
    <row r="119" spans="1:5" ht="12.75" customHeight="1" x14ac:dyDescent="0.35">
      <c r="A119" s="557" t="s">
        <v>293</v>
      </c>
      <c r="B119" s="558" t="s">
        <v>159</v>
      </c>
      <c r="C119" s="559" t="s">
        <v>289</v>
      </c>
      <c r="D119" s="842">
        <v>0</v>
      </c>
      <c r="E119" s="565">
        <v>0</v>
      </c>
    </row>
    <row r="120" spans="1:5" ht="12.75" customHeight="1" x14ac:dyDescent="0.35">
      <c r="A120" s="557" t="s">
        <v>295</v>
      </c>
      <c r="B120" s="558" t="s">
        <v>162</v>
      </c>
      <c r="C120" s="559" t="s">
        <v>290</v>
      </c>
      <c r="D120" s="843">
        <v>8708.8557899999996</v>
      </c>
      <c r="E120" s="855">
        <v>10691.893599999999</v>
      </c>
    </row>
    <row r="121" spans="1:5" ht="12.75" customHeight="1" x14ac:dyDescent="0.35">
      <c r="A121" s="557" t="s">
        <v>297</v>
      </c>
      <c r="B121" s="558" t="s">
        <v>165</v>
      </c>
      <c r="C121" s="559" t="s">
        <v>292</v>
      </c>
      <c r="D121" s="842">
        <v>0</v>
      </c>
      <c r="E121" s="565">
        <v>0</v>
      </c>
    </row>
    <row r="122" spans="1:5" ht="12.75" customHeight="1" x14ac:dyDescent="0.35">
      <c r="A122" s="557" t="s">
        <v>299</v>
      </c>
      <c r="B122" s="558" t="s">
        <v>167</v>
      </c>
      <c r="C122" s="559" t="s">
        <v>294</v>
      </c>
      <c r="D122" s="842">
        <v>448.67957999999999</v>
      </c>
      <c r="E122" s="565">
        <v>448.21622000000002</v>
      </c>
    </row>
    <row r="123" spans="1:5" x14ac:dyDescent="0.35">
      <c r="A123" s="557" t="s">
        <v>527</v>
      </c>
      <c r="B123" s="558" t="s">
        <v>169</v>
      </c>
      <c r="C123" s="559" t="s">
        <v>296</v>
      </c>
      <c r="D123" s="842">
        <v>0</v>
      </c>
      <c r="E123" s="565">
        <v>0</v>
      </c>
    </row>
    <row r="124" spans="1:5" x14ac:dyDescent="0.35">
      <c r="A124" s="576" t="s">
        <v>532</v>
      </c>
      <c r="B124" s="577" t="s">
        <v>302</v>
      </c>
      <c r="C124" s="559" t="s">
        <v>298</v>
      </c>
      <c r="D124" s="842">
        <v>0</v>
      </c>
      <c r="E124" s="565">
        <v>0</v>
      </c>
    </row>
    <row r="125" spans="1:5" ht="12.75" customHeight="1" x14ac:dyDescent="0.35">
      <c r="A125" s="557" t="s">
        <v>827</v>
      </c>
      <c r="B125" s="577" t="s">
        <v>304</v>
      </c>
      <c r="C125" s="559" t="s">
        <v>300</v>
      </c>
      <c r="D125" s="842">
        <v>0</v>
      </c>
      <c r="E125" s="565">
        <v>0</v>
      </c>
    </row>
    <row r="126" spans="1:5" ht="12.75" customHeight="1" x14ac:dyDescent="0.35">
      <c r="A126" s="557" t="s">
        <v>306</v>
      </c>
      <c r="B126" s="577" t="s">
        <v>173</v>
      </c>
      <c r="C126" s="559" t="s">
        <v>301</v>
      </c>
      <c r="D126" s="842">
        <v>0</v>
      </c>
      <c r="E126" s="565">
        <v>0</v>
      </c>
    </row>
    <row r="127" spans="1:5" ht="12.75" customHeight="1" x14ac:dyDescent="0.35">
      <c r="A127" s="557" t="s">
        <v>308</v>
      </c>
      <c r="B127" s="558" t="s">
        <v>309</v>
      </c>
      <c r="C127" s="559" t="s">
        <v>303</v>
      </c>
      <c r="D127" s="842">
        <v>230.98562999999999</v>
      </c>
      <c r="E127" s="565">
        <v>0</v>
      </c>
    </row>
    <row r="128" spans="1:5" ht="12.75" customHeight="1" x14ac:dyDescent="0.35">
      <c r="A128" s="557" t="s">
        <v>828</v>
      </c>
      <c r="B128" s="558" t="s">
        <v>311</v>
      </c>
      <c r="C128" s="559" t="s">
        <v>305</v>
      </c>
      <c r="D128" s="842">
        <v>79.654830000000004</v>
      </c>
      <c r="E128" s="565">
        <v>87.588849999999994</v>
      </c>
    </row>
    <row r="129" spans="1:5" ht="12.75" customHeight="1" x14ac:dyDescent="0.35">
      <c r="A129" s="557" t="s">
        <v>313</v>
      </c>
      <c r="B129" s="558" t="s">
        <v>314</v>
      </c>
      <c r="C129" s="559" t="s">
        <v>307</v>
      </c>
      <c r="D129" s="842">
        <v>0</v>
      </c>
      <c r="E129" s="565">
        <v>0</v>
      </c>
    </row>
    <row r="130" spans="1:5" ht="12.75" customHeight="1" x14ac:dyDescent="0.35">
      <c r="A130" s="557" t="s">
        <v>460</v>
      </c>
      <c r="B130" s="558" t="s">
        <v>316</v>
      </c>
      <c r="C130" s="559" t="s">
        <v>310</v>
      </c>
      <c r="D130" s="842">
        <v>0</v>
      </c>
      <c r="E130" s="565">
        <v>0</v>
      </c>
    </row>
    <row r="131" spans="1:5" ht="12.75" customHeight="1" x14ac:dyDescent="0.35">
      <c r="A131" s="557" t="s">
        <v>318</v>
      </c>
      <c r="B131" s="558" t="s">
        <v>319</v>
      </c>
      <c r="C131" s="559" t="s">
        <v>312</v>
      </c>
      <c r="D131" s="842">
        <v>0</v>
      </c>
      <c r="E131" s="565">
        <v>0</v>
      </c>
    </row>
    <row r="132" spans="1:5" ht="12.75" customHeight="1" x14ac:dyDescent="0.35">
      <c r="A132" s="557" t="s">
        <v>321</v>
      </c>
      <c r="B132" s="558" t="s">
        <v>265</v>
      </c>
      <c r="C132" s="559" t="s">
        <v>315</v>
      </c>
      <c r="D132" s="842">
        <v>1496.74485</v>
      </c>
      <c r="E132" s="565">
        <v>368.67887000000002</v>
      </c>
    </row>
    <row r="133" spans="1:5" ht="12.75" customHeight="1" x14ac:dyDescent="0.35">
      <c r="A133" s="557" t="s">
        <v>323</v>
      </c>
      <c r="B133" s="558" t="s">
        <v>324</v>
      </c>
      <c r="C133" s="559" t="s">
        <v>317</v>
      </c>
      <c r="D133" s="842">
        <v>0</v>
      </c>
      <c r="E133" s="565">
        <v>0</v>
      </c>
    </row>
    <row r="134" spans="1:5" ht="12.75" customHeight="1" x14ac:dyDescent="0.35">
      <c r="A134" s="566" t="s">
        <v>326</v>
      </c>
      <c r="B134" s="558" t="s">
        <v>829</v>
      </c>
      <c r="C134" s="559" t="s">
        <v>320</v>
      </c>
      <c r="D134" s="562">
        <f>SUM(D135:D136)</f>
        <v>17357.807959999998</v>
      </c>
      <c r="E134" s="563">
        <f>SUM(E135:E136)</f>
        <v>34140.338239999997</v>
      </c>
    </row>
    <row r="135" spans="1:5" ht="12.75" customHeight="1" x14ac:dyDescent="0.35">
      <c r="A135" s="557" t="s">
        <v>328</v>
      </c>
      <c r="B135" s="558" t="s">
        <v>329</v>
      </c>
      <c r="C135" s="559" t="s">
        <v>322</v>
      </c>
      <c r="D135" s="844">
        <v>0</v>
      </c>
      <c r="E135" s="565">
        <v>0</v>
      </c>
    </row>
    <row r="136" spans="1:5" ht="12.75" customHeight="1" x14ac:dyDescent="0.35">
      <c r="A136" s="557" t="s">
        <v>330</v>
      </c>
      <c r="B136" s="558" t="s">
        <v>331</v>
      </c>
      <c r="C136" s="559" t="s">
        <v>325</v>
      </c>
      <c r="D136" s="844">
        <v>17357.807959999998</v>
      </c>
      <c r="E136" s="565">
        <v>34140.338239999997</v>
      </c>
    </row>
    <row r="137" spans="1:5" ht="12.75" customHeight="1" thickBot="1" x14ac:dyDescent="0.4">
      <c r="A137" s="567" t="s">
        <v>332</v>
      </c>
      <c r="B137" s="585" t="s">
        <v>830</v>
      </c>
      <c r="C137" s="586" t="s">
        <v>327</v>
      </c>
      <c r="D137" s="587">
        <f>D90+D99</f>
        <v>393476.06828999997</v>
      </c>
      <c r="E137" s="579">
        <f>E90+E99</f>
        <v>468116.53104000003</v>
      </c>
    </row>
    <row r="138" spans="1:5" ht="12.75" customHeight="1" x14ac:dyDescent="0.35">
      <c r="A138" s="588"/>
      <c r="B138" s="589"/>
      <c r="C138" s="589"/>
    </row>
    <row r="139" spans="1:5" ht="12.75" customHeight="1" x14ac:dyDescent="0.35">
      <c r="A139" s="588" t="s">
        <v>489</v>
      </c>
      <c r="B139" s="589"/>
      <c r="C139" s="589"/>
    </row>
    <row r="140" spans="1:5" ht="12.75" customHeight="1" x14ac:dyDescent="0.35">
      <c r="A140" s="591" t="s">
        <v>831</v>
      </c>
      <c r="B140" s="592"/>
      <c r="C140" s="592"/>
    </row>
    <row r="141" spans="1:5" ht="12.75" customHeight="1" x14ac:dyDescent="0.35">
      <c r="A141" s="144" t="s">
        <v>832</v>
      </c>
    </row>
    <row r="142" spans="1:5" x14ac:dyDescent="0.35">
      <c r="A142" s="143" t="s">
        <v>833</v>
      </c>
    </row>
    <row r="143" spans="1:5" ht="12.75" customHeight="1" x14ac:dyDescent="0.35">
      <c r="A143" s="144" t="s">
        <v>834</v>
      </c>
    </row>
  </sheetData>
  <mergeCells count="6">
    <mergeCell ref="B89:C89"/>
    <mergeCell ref="A1:E1"/>
    <mergeCell ref="A2:E2"/>
    <mergeCell ref="A3:E3"/>
    <mergeCell ref="A4:E4"/>
    <mergeCell ref="B6:C6"/>
  </mergeCells>
  <pageMargins left="0.78740157499999996" right="0.78740157499999996"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G20" sqref="G20"/>
    </sheetView>
  </sheetViews>
  <sheetFormatPr defaultColWidth="9.08984375" defaultRowHeight="13" x14ac:dyDescent="0.35"/>
  <cols>
    <col min="1" max="1" width="3.36328125" style="6" customWidth="1"/>
    <col min="2" max="2" width="7.81640625" style="6" customWidth="1"/>
    <col min="3" max="3" width="56.6328125" style="6" customWidth="1"/>
    <col min="4" max="4" width="17" style="6" customWidth="1"/>
    <col min="5" max="5" width="16.453125" style="6" customWidth="1"/>
    <col min="6" max="6" width="11.453125" style="6" customWidth="1"/>
    <col min="7" max="7" width="2.453125" style="6" customWidth="1"/>
    <col min="8" max="8" width="29.81640625" style="6" customWidth="1"/>
    <col min="9" max="16384" width="9.08984375" style="6"/>
  </cols>
  <sheetData>
    <row r="1" spans="1:8" ht="15.5" x14ac:dyDescent="0.35">
      <c r="A1" s="48" t="s">
        <v>736</v>
      </c>
      <c r="B1" s="11"/>
      <c r="C1" s="11"/>
      <c r="D1" s="42"/>
      <c r="E1" s="12"/>
      <c r="F1" s="49"/>
      <c r="G1" s="32"/>
      <c r="H1" s="8"/>
    </row>
    <row r="2" spans="1:8" s="3" customFormat="1" ht="13.5" thickBot="1" x14ac:dyDescent="0.4">
      <c r="A2" s="12"/>
      <c r="B2" s="12"/>
      <c r="C2" s="12"/>
      <c r="D2" s="12"/>
      <c r="E2" s="12"/>
      <c r="F2" s="13" t="s">
        <v>365</v>
      </c>
      <c r="G2" s="12"/>
      <c r="H2" s="2"/>
    </row>
    <row r="3" spans="1:8" s="7" customFormat="1" ht="19.5" customHeight="1" x14ac:dyDescent="0.35">
      <c r="A3" s="1084" t="s">
        <v>341</v>
      </c>
      <c r="B3" s="1086" t="s">
        <v>541</v>
      </c>
      <c r="C3" s="1086"/>
      <c r="D3" s="1088" t="s">
        <v>752</v>
      </c>
      <c r="E3" s="1088"/>
      <c r="F3" s="1089"/>
      <c r="G3" s="35"/>
      <c r="H3" s="109"/>
    </row>
    <row r="4" spans="1:8" s="7" customFormat="1" ht="13.5" customHeight="1" thickBot="1" x14ac:dyDescent="0.4">
      <c r="A4" s="1085"/>
      <c r="B4" s="1087"/>
      <c r="C4" s="1087"/>
      <c r="D4" s="471" t="s">
        <v>448</v>
      </c>
      <c r="E4" s="471" t="s">
        <v>366</v>
      </c>
      <c r="F4" s="14" t="s">
        <v>363</v>
      </c>
      <c r="G4" s="35"/>
      <c r="H4" s="109"/>
    </row>
    <row r="5" spans="1:8" s="7" customFormat="1" ht="12.75" customHeight="1" x14ac:dyDescent="0.35">
      <c r="A5" s="244" t="s">
        <v>713</v>
      </c>
      <c r="B5" s="1090" t="s">
        <v>703</v>
      </c>
      <c r="C5" s="1090"/>
      <c r="D5" s="632">
        <f>SUM(D6:D9)</f>
        <v>0</v>
      </c>
      <c r="E5" s="632">
        <f>SUM(E6:E9)</f>
        <v>5690.3039500000004</v>
      </c>
      <c r="F5" s="633">
        <f t="shared" ref="F5:F21" si="0">SUM(D5+E5)</f>
        <v>5690.3039500000004</v>
      </c>
      <c r="G5" s="35"/>
      <c r="H5" s="109"/>
    </row>
    <row r="6" spans="1:8" s="7" customFormat="1" ht="12.75" customHeight="1" x14ac:dyDescent="0.3">
      <c r="A6" s="472" t="s">
        <v>714</v>
      </c>
      <c r="B6" s="1076" t="s">
        <v>490</v>
      </c>
      <c r="C6" s="531" t="s">
        <v>704</v>
      </c>
      <c r="D6" s="634"/>
      <c r="E6" s="634"/>
      <c r="F6" s="635">
        <f t="shared" si="0"/>
        <v>0</v>
      </c>
      <c r="G6" s="35"/>
      <c r="H6" s="4"/>
    </row>
    <row r="7" spans="1:8" s="7" customFormat="1" ht="12.75" customHeight="1" x14ac:dyDescent="0.3">
      <c r="A7" s="472" t="s">
        <v>715</v>
      </c>
      <c r="B7" s="1077"/>
      <c r="C7" s="531" t="s">
        <v>705</v>
      </c>
      <c r="D7" s="634"/>
      <c r="E7" s="173">
        <v>5690.3039500000004</v>
      </c>
      <c r="F7" s="635">
        <f t="shared" si="0"/>
        <v>5690.3039500000004</v>
      </c>
      <c r="G7" s="35"/>
      <c r="H7" s="4"/>
    </row>
    <row r="8" spans="1:8" s="7" customFormat="1" ht="12.75" customHeight="1" x14ac:dyDescent="0.3">
      <c r="A8" s="472" t="s">
        <v>716</v>
      </c>
      <c r="B8" s="1077"/>
      <c r="C8" s="531" t="s">
        <v>706</v>
      </c>
      <c r="D8" s="634"/>
      <c r="E8" s="634"/>
      <c r="F8" s="635">
        <f t="shared" si="0"/>
        <v>0</v>
      </c>
      <c r="G8" s="35"/>
      <c r="H8" s="4"/>
    </row>
    <row r="9" spans="1:8" s="7" customFormat="1" ht="12.75" customHeight="1" x14ac:dyDescent="0.3">
      <c r="A9" s="472" t="s">
        <v>717</v>
      </c>
      <c r="B9" s="1078"/>
      <c r="C9" s="532" t="s">
        <v>707</v>
      </c>
      <c r="D9" s="634"/>
      <c r="E9" s="634"/>
      <c r="F9" s="635">
        <f t="shared" si="0"/>
        <v>0</v>
      </c>
      <c r="G9" s="35"/>
      <c r="H9" s="4"/>
    </row>
    <row r="10" spans="1:8" s="7" customFormat="1" ht="12.75" customHeight="1" x14ac:dyDescent="0.3">
      <c r="A10" s="242" t="s">
        <v>718</v>
      </c>
      <c r="B10" s="1074" t="s">
        <v>727</v>
      </c>
      <c r="C10" s="1075"/>
      <c r="D10" s="632">
        <v>2763.4081999999999</v>
      </c>
      <c r="E10" s="632">
        <v>26595.300500000001</v>
      </c>
      <c r="F10" s="633">
        <f t="shared" si="0"/>
        <v>29358.708700000003</v>
      </c>
      <c r="G10" s="35"/>
      <c r="H10" s="4"/>
    </row>
    <row r="11" spans="1:8" s="7" customFormat="1" ht="12.75" customHeight="1" x14ac:dyDescent="0.3">
      <c r="A11" s="242" t="s">
        <v>579</v>
      </c>
      <c r="B11" s="533" t="s">
        <v>537</v>
      </c>
      <c r="C11" s="534"/>
      <c r="D11" s="632">
        <f>SUM(D12:D15)</f>
        <v>215.61104</v>
      </c>
      <c r="E11" s="632">
        <f>SUM(E12:E15)</f>
        <v>0</v>
      </c>
      <c r="F11" s="633">
        <f t="shared" si="0"/>
        <v>215.61104</v>
      </c>
      <c r="G11" s="35"/>
      <c r="H11" s="4"/>
    </row>
    <row r="12" spans="1:8" s="7" customFormat="1" ht="12.75" customHeight="1" x14ac:dyDescent="0.3">
      <c r="A12" s="472" t="s">
        <v>719</v>
      </c>
      <c r="B12" s="1076" t="s">
        <v>490</v>
      </c>
      <c r="C12" s="492" t="s">
        <v>369</v>
      </c>
      <c r="D12" s="636"/>
      <c r="E12" s="636"/>
      <c r="F12" s="635">
        <f t="shared" si="0"/>
        <v>0</v>
      </c>
      <c r="G12" s="35"/>
      <c r="H12" s="4"/>
    </row>
    <row r="13" spans="1:8" s="7" customFormat="1" ht="12.75" customHeight="1" x14ac:dyDescent="0.3">
      <c r="A13" s="472" t="s">
        <v>720</v>
      </c>
      <c r="B13" s="1077"/>
      <c r="C13" s="492" t="s">
        <v>368</v>
      </c>
      <c r="D13" s="636"/>
      <c r="E13" s="636"/>
      <c r="F13" s="635">
        <f t="shared" si="0"/>
        <v>0</v>
      </c>
      <c r="G13" s="35"/>
      <c r="H13" s="4"/>
    </row>
    <row r="14" spans="1:8" s="7" customFormat="1" ht="12.75" customHeight="1" x14ac:dyDescent="0.3">
      <c r="A14" s="472" t="s">
        <v>721</v>
      </c>
      <c r="B14" s="1077"/>
      <c r="C14" s="492" t="s">
        <v>710</v>
      </c>
      <c r="D14" s="636">
        <v>215.61104</v>
      </c>
      <c r="E14" s="636"/>
      <c r="F14" s="635">
        <f t="shared" si="0"/>
        <v>215.61104</v>
      </c>
      <c r="G14" s="35"/>
      <c r="H14" s="4"/>
    </row>
    <row r="15" spans="1:8" s="7" customFormat="1" ht="12.75" customHeight="1" x14ac:dyDescent="0.3">
      <c r="A15" s="472" t="s">
        <v>722</v>
      </c>
      <c r="B15" s="1078"/>
      <c r="C15" s="492" t="s">
        <v>345</v>
      </c>
      <c r="D15" s="636"/>
      <c r="E15" s="636"/>
      <c r="F15" s="635"/>
      <c r="G15" s="35"/>
      <c r="H15" s="4"/>
    </row>
    <row r="16" spans="1:8" s="7" customFormat="1" ht="12.75" customHeight="1" x14ac:dyDescent="0.3">
      <c r="A16" s="242" t="s">
        <v>581</v>
      </c>
      <c r="B16" s="533" t="s">
        <v>538</v>
      </c>
      <c r="C16" s="534"/>
      <c r="D16" s="632">
        <f>SUM(D17:D19)</f>
        <v>0</v>
      </c>
      <c r="E16" s="632">
        <f>SUM(E17:E19)</f>
        <v>0</v>
      </c>
      <c r="F16" s="633">
        <f t="shared" si="0"/>
        <v>0</v>
      </c>
      <c r="G16" s="35"/>
      <c r="H16" s="4"/>
    </row>
    <row r="17" spans="1:8" s="7" customFormat="1" ht="12.75" customHeight="1" x14ac:dyDescent="0.3">
      <c r="A17" s="472" t="s">
        <v>724</v>
      </c>
      <c r="B17" s="1076" t="s">
        <v>490</v>
      </c>
      <c r="C17" s="535" t="s">
        <v>369</v>
      </c>
      <c r="D17" s="636"/>
      <c r="E17" s="636"/>
      <c r="F17" s="635">
        <f t="shared" si="0"/>
        <v>0</v>
      </c>
      <c r="G17" s="35"/>
      <c r="H17" s="4"/>
    </row>
    <row r="18" spans="1:8" s="7" customFormat="1" ht="12.75" customHeight="1" x14ac:dyDescent="0.3">
      <c r="A18" s="472" t="s">
        <v>725</v>
      </c>
      <c r="B18" s="1077"/>
      <c r="C18" s="535" t="s">
        <v>368</v>
      </c>
      <c r="D18" s="636"/>
      <c r="E18" s="636"/>
      <c r="F18" s="635">
        <f t="shared" si="0"/>
        <v>0</v>
      </c>
      <c r="G18" s="35"/>
      <c r="H18" s="4"/>
    </row>
    <row r="19" spans="1:8" ht="12.75" customHeight="1" x14ac:dyDescent="0.3">
      <c r="A19" s="472" t="s">
        <v>723</v>
      </c>
      <c r="B19" s="1078"/>
      <c r="C19" s="535" t="s">
        <v>345</v>
      </c>
      <c r="D19" s="636"/>
      <c r="E19" s="636"/>
      <c r="F19" s="635"/>
      <c r="G19" s="35"/>
      <c r="H19" s="4"/>
    </row>
    <row r="20" spans="1:8" ht="12.75" customHeight="1" x14ac:dyDescent="0.3">
      <c r="A20" s="242" t="s">
        <v>726</v>
      </c>
      <c r="B20" s="1074" t="s">
        <v>539</v>
      </c>
      <c r="C20" s="1075"/>
      <c r="D20" s="632">
        <v>4148.7446</v>
      </c>
      <c r="E20" s="632"/>
      <c r="F20" s="633">
        <f t="shared" si="0"/>
        <v>4148.7446</v>
      </c>
      <c r="G20" s="35"/>
      <c r="H20" s="5"/>
    </row>
    <row r="21" spans="1:8" ht="12.75" customHeight="1" thickBot="1" x14ac:dyDescent="0.35">
      <c r="A21" s="243" t="s">
        <v>582</v>
      </c>
      <c r="B21" s="1079" t="s">
        <v>540</v>
      </c>
      <c r="C21" s="1080"/>
      <c r="D21" s="637"/>
      <c r="E21" s="637"/>
      <c r="F21" s="638">
        <f t="shared" si="0"/>
        <v>0</v>
      </c>
      <c r="G21" s="35"/>
      <c r="H21" s="5"/>
    </row>
    <row r="22" spans="1:8" x14ac:dyDescent="0.3">
      <c r="A22" s="50"/>
      <c r="B22" s="32"/>
      <c r="C22" s="32"/>
      <c r="D22" s="32"/>
      <c r="E22" s="50"/>
      <c r="F22" s="51"/>
      <c r="G22" s="35"/>
      <c r="H22" s="5"/>
    </row>
    <row r="23" spans="1:8" x14ac:dyDescent="0.3">
      <c r="A23" s="76" t="s">
        <v>489</v>
      </c>
      <c r="B23" s="91"/>
      <c r="C23" s="91"/>
      <c r="D23" s="32"/>
      <c r="E23" s="50"/>
      <c r="F23" s="51"/>
      <c r="G23" s="35"/>
      <c r="H23" s="5"/>
    </row>
    <row r="24" spans="1:8" ht="27.75" customHeight="1" x14ac:dyDescent="0.3">
      <c r="A24" s="1081" t="s">
        <v>755</v>
      </c>
      <c r="B24" s="1082"/>
      <c r="C24" s="1082"/>
      <c r="D24" s="1082"/>
      <c r="E24" s="1082"/>
      <c r="F24" s="1082"/>
      <c r="G24" s="35"/>
      <c r="H24" s="5"/>
    </row>
    <row r="25" spans="1:8" ht="79.5" customHeight="1" x14ac:dyDescent="0.25">
      <c r="A25" s="988" t="s">
        <v>708</v>
      </c>
      <c r="B25" s="1083"/>
      <c r="C25" s="1083"/>
      <c r="D25" s="1083"/>
      <c r="E25" s="1083"/>
      <c r="F25" s="1083"/>
      <c r="G25" s="1"/>
    </row>
    <row r="26" spans="1:8" ht="81" customHeight="1" x14ac:dyDescent="0.25">
      <c r="A26" s="1072" t="s">
        <v>769</v>
      </c>
      <c r="B26" s="1073"/>
      <c r="C26" s="1073"/>
      <c r="D26" s="1073"/>
      <c r="E26" s="1073"/>
      <c r="F26" s="1073"/>
      <c r="G26" s="1"/>
    </row>
    <row r="27" spans="1:8" ht="80.25" customHeight="1" x14ac:dyDescent="0.35">
      <c r="A27" s="1072" t="s">
        <v>767</v>
      </c>
      <c r="B27" s="1073"/>
      <c r="C27" s="1073"/>
      <c r="D27" s="1073"/>
      <c r="E27" s="1073"/>
      <c r="F27" s="1073"/>
      <c r="G27" s="1"/>
      <c r="H27" s="544"/>
    </row>
    <row r="28" spans="1:8" ht="55.5" customHeight="1" x14ac:dyDescent="0.25">
      <c r="A28" s="1072" t="s">
        <v>709</v>
      </c>
      <c r="B28" s="1073"/>
      <c r="C28" s="1073"/>
      <c r="D28" s="1073"/>
      <c r="E28" s="1073"/>
      <c r="F28" s="1073"/>
      <c r="G28" s="1"/>
    </row>
    <row r="29" spans="1:8" ht="43.5" customHeight="1" x14ac:dyDescent="0.25">
      <c r="A29" s="1072" t="s">
        <v>728</v>
      </c>
      <c r="B29" s="1073"/>
      <c r="C29" s="1073"/>
      <c r="D29" s="1073"/>
      <c r="E29" s="1073"/>
      <c r="F29" s="1073"/>
      <c r="G29" s="1"/>
    </row>
    <row r="30" spans="1:8" ht="15.75" customHeight="1" x14ac:dyDescent="0.25">
      <c r="A30" s="1072" t="s">
        <v>711</v>
      </c>
      <c r="B30" s="1073"/>
      <c r="C30" s="1073"/>
      <c r="D30" s="1073"/>
      <c r="E30" s="1073"/>
      <c r="F30" s="1073"/>
      <c r="G30" s="1"/>
    </row>
    <row r="31" spans="1:8" ht="14.25" customHeight="1" x14ac:dyDescent="0.25">
      <c r="G31" s="1"/>
    </row>
    <row r="32" spans="1:8" x14ac:dyDescent="0.25">
      <c r="G32" s="1"/>
    </row>
    <row r="33" spans="1:7" x14ac:dyDescent="0.25">
      <c r="G33" s="1"/>
    </row>
    <row r="34" spans="1:7" x14ac:dyDescent="0.25">
      <c r="G34" s="1"/>
    </row>
    <row r="35" spans="1:7" x14ac:dyDescent="0.25">
      <c r="G35" s="1"/>
    </row>
    <row r="42" spans="1:7" x14ac:dyDescent="0.35">
      <c r="A42" s="5"/>
    </row>
    <row r="43" spans="1:7" x14ac:dyDescent="0.35">
      <c r="A43" s="5"/>
    </row>
  </sheetData>
  <sheetProtection formatRows="0" insertRows="0" deleteRows="0"/>
  <customSheetViews>
    <customSheetView guid="{2AF6EA2A-E5C5-45EB-B6C4-875AD1E4E056}" fitToPage="1" printArea="1" topLeftCell="A16">
      <selection activeCell="A30" sqref="A30:F30"/>
      <pageMargins left="0.59055118110236227" right="0.59055118110236227" top="0.6692913385826772" bottom="0.6692913385826772" header="0.15748031496062992" footer="0.15748031496062992"/>
      <printOptions horizontalCentered="1"/>
      <pageSetup paperSize="9" scale="79" orientation="portrait" cellComments="asDisplayed" horizontalDpi="300" verticalDpi="300"/>
      <headerFooter alignWithMargins="0"/>
    </customSheetView>
  </customSheetViews>
  <mergeCells count="17">
    <mergeCell ref="A3:A4"/>
    <mergeCell ref="B3:C4"/>
    <mergeCell ref="D3:F3"/>
    <mergeCell ref="B5:C5"/>
    <mergeCell ref="B6:B9"/>
    <mergeCell ref="A27:F27"/>
    <mergeCell ref="A28:F28"/>
    <mergeCell ref="A30:F30"/>
    <mergeCell ref="A29:F29"/>
    <mergeCell ref="B10:C10"/>
    <mergeCell ref="B12:B15"/>
    <mergeCell ref="B17:B19"/>
    <mergeCell ref="B21:C21"/>
    <mergeCell ref="B20:C20"/>
    <mergeCell ref="A24:F24"/>
    <mergeCell ref="A25:F25"/>
    <mergeCell ref="A26:F26"/>
  </mergeCells>
  <printOptions horizontalCentered="1"/>
  <pageMargins left="0.59055118110236227" right="0.59055118110236227" top="0.6692913385826772" bottom="0.6692913385826772" header="0.15748031496062992" footer="0.15748031496062992"/>
  <pageSetup paperSize="9" scale="79" orientation="portrait" cellComments="asDisplayed"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Normal="100" workbookViewId="0">
      <selection activeCell="G11" sqref="G11"/>
    </sheetView>
  </sheetViews>
  <sheetFormatPr defaultColWidth="9.08984375" defaultRowHeight="14.5" x14ac:dyDescent="0.35"/>
  <cols>
    <col min="1" max="1" width="3.453125" style="29" customWidth="1"/>
    <col min="2" max="2" width="49.453125" style="16" customWidth="1"/>
    <col min="3" max="3" width="16.453125" style="16" customWidth="1"/>
    <col min="4" max="4" width="17.6328125" style="16" customWidth="1"/>
    <col min="5" max="5" width="17.36328125" style="16" customWidth="1"/>
    <col min="6" max="6" width="17" style="16" customWidth="1"/>
    <col min="7" max="7" width="9.08984375" style="16"/>
    <col min="8" max="10" width="8.81640625" customWidth="1"/>
    <col min="11" max="16384" width="9.08984375" style="16"/>
  </cols>
  <sheetData>
    <row r="1" spans="1:12" ht="15.5" x14ac:dyDescent="0.35">
      <c r="A1" s="232" t="s">
        <v>615</v>
      </c>
      <c r="B1" s="11"/>
      <c r="C1" s="12"/>
      <c r="D1" s="12"/>
      <c r="E1" s="12"/>
    </row>
    <row r="2" spans="1:12" ht="15" thickBot="1" x14ac:dyDescent="0.4">
      <c r="A2" s="28"/>
      <c r="B2" s="12"/>
      <c r="C2" s="12"/>
      <c r="D2" s="13"/>
      <c r="E2" s="12"/>
      <c r="F2" s="145" t="s">
        <v>447</v>
      </c>
    </row>
    <row r="3" spans="1:12" ht="26.25" customHeight="1" x14ac:dyDescent="0.35">
      <c r="A3" s="1092" t="s">
        <v>341</v>
      </c>
      <c r="B3" s="1094" t="s">
        <v>370</v>
      </c>
      <c r="C3" s="545" t="s">
        <v>772</v>
      </c>
      <c r="D3" s="53" t="s">
        <v>775</v>
      </c>
      <c r="E3" s="209" t="s">
        <v>511</v>
      </c>
      <c r="F3" s="210" t="s">
        <v>548</v>
      </c>
    </row>
    <row r="4" spans="1:12" ht="12" customHeight="1" thickBot="1" x14ac:dyDescent="0.4">
      <c r="A4" s="1093"/>
      <c r="B4" s="1095"/>
      <c r="C4" s="151" t="s">
        <v>416</v>
      </c>
      <c r="D4" s="151" t="s">
        <v>417</v>
      </c>
      <c r="E4" s="151" t="s">
        <v>418</v>
      </c>
      <c r="F4" s="152" t="s">
        <v>419</v>
      </c>
    </row>
    <row r="5" spans="1:12" ht="18" customHeight="1" x14ac:dyDescent="0.35">
      <c r="A5" s="239">
        <v>1</v>
      </c>
      <c r="B5" s="522" t="s">
        <v>536</v>
      </c>
      <c r="C5" s="738">
        <f>SUM(C6:C9)</f>
        <v>1750.1821500000001</v>
      </c>
      <c r="D5" s="738">
        <f>SUM(D6:D9)</f>
        <v>2644</v>
      </c>
      <c r="E5" s="738">
        <f>SUM(E6:E9)</f>
        <v>4525</v>
      </c>
      <c r="F5" s="739">
        <v>0</v>
      </c>
    </row>
    <row r="6" spans="1:12" ht="12.75" customHeight="1" x14ac:dyDescent="0.35">
      <c r="A6" s="149">
        <v>2</v>
      </c>
      <c r="B6" s="523" t="s">
        <v>371</v>
      </c>
      <c r="C6" s="856">
        <v>1443.05843</v>
      </c>
      <c r="D6" s="740"/>
      <c r="E6" s="648">
        <v>4328</v>
      </c>
      <c r="F6" s="929">
        <f>C6/E6</f>
        <v>0.33342385166358596</v>
      </c>
      <c r="K6" s="129"/>
      <c r="L6" s="129"/>
    </row>
    <row r="7" spans="1:12" ht="12.75" customHeight="1" x14ac:dyDescent="0.35">
      <c r="A7" s="149">
        <v>3</v>
      </c>
      <c r="B7" s="524" t="s">
        <v>449</v>
      </c>
      <c r="C7" s="740"/>
      <c r="D7" s="740">
        <v>2644</v>
      </c>
      <c r="E7" s="648">
        <v>193</v>
      </c>
      <c r="F7" s="669">
        <f>D7/E7</f>
        <v>13.699481865284975</v>
      </c>
      <c r="K7" s="129"/>
      <c r="L7" s="129"/>
    </row>
    <row r="8" spans="1:12" ht="12.75" customHeight="1" x14ac:dyDescent="0.35">
      <c r="A8" s="149">
        <v>4</v>
      </c>
      <c r="B8" s="524" t="s">
        <v>450</v>
      </c>
      <c r="C8" s="740"/>
      <c r="D8" s="740"/>
      <c r="E8" s="648"/>
      <c r="F8" s="669"/>
      <c r="K8" s="129"/>
      <c r="L8" s="129"/>
    </row>
    <row r="9" spans="1:12" ht="12.75" customHeight="1" x14ac:dyDescent="0.35">
      <c r="A9" s="149">
        <v>5</v>
      </c>
      <c r="B9" s="525" t="s">
        <v>372</v>
      </c>
      <c r="C9" s="740">
        <v>307.12371999999999</v>
      </c>
      <c r="D9" s="740"/>
      <c r="E9" s="648">
        <v>4</v>
      </c>
      <c r="F9" s="669">
        <f>C9/E9</f>
        <v>76.780929999999998</v>
      </c>
      <c r="K9" s="129"/>
    </row>
    <row r="10" spans="1:12" ht="21" customHeight="1" x14ac:dyDescent="0.35">
      <c r="A10" s="240">
        <v>6</v>
      </c>
      <c r="B10" s="526" t="s">
        <v>664</v>
      </c>
      <c r="C10" s="741">
        <f>SUM(C11:C13)</f>
        <v>118.125</v>
      </c>
      <c r="D10" s="742">
        <v>0</v>
      </c>
      <c r="E10" s="741">
        <f>SUM(E11:E13)</f>
        <v>9</v>
      </c>
      <c r="F10" s="743">
        <v>0</v>
      </c>
      <c r="K10" s="129"/>
    </row>
    <row r="11" spans="1:12" ht="12.75" customHeight="1" x14ac:dyDescent="0.35">
      <c r="A11" s="149">
        <v>7</v>
      </c>
      <c r="B11" s="527" t="s">
        <v>452</v>
      </c>
      <c r="C11" s="740">
        <v>118.125</v>
      </c>
      <c r="D11" s="740"/>
      <c r="E11" s="648">
        <v>9</v>
      </c>
      <c r="F11" s="669">
        <f>C11/E11</f>
        <v>13.125</v>
      </c>
    </row>
    <row r="12" spans="1:12" ht="12.75" customHeight="1" x14ac:dyDescent="0.35">
      <c r="A12" s="149">
        <v>8</v>
      </c>
      <c r="B12" s="528" t="s">
        <v>451</v>
      </c>
      <c r="C12" s="740"/>
      <c r="D12" s="740">
        <v>0</v>
      </c>
      <c r="E12" s="648"/>
      <c r="F12" s="640"/>
    </row>
    <row r="13" spans="1:12" ht="12.75" customHeight="1" thickBot="1" x14ac:dyDescent="0.4">
      <c r="A13" s="150">
        <v>9</v>
      </c>
      <c r="B13" s="529"/>
      <c r="C13" s="744"/>
      <c r="D13" s="744">
        <v>0</v>
      </c>
      <c r="E13" s="651"/>
      <c r="F13" s="642"/>
    </row>
    <row r="14" spans="1:12" ht="17.25" customHeight="1" thickBot="1" x14ac:dyDescent="0.4">
      <c r="A14" s="206">
        <v>10</v>
      </c>
      <c r="B14" s="530" t="s">
        <v>363</v>
      </c>
      <c r="C14" s="745">
        <f>C5+C10</f>
        <v>1868.3071500000001</v>
      </c>
      <c r="D14" s="745">
        <f>D5+D10</f>
        <v>2644</v>
      </c>
      <c r="E14" s="745">
        <f>E5+E10</f>
        <v>4534</v>
      </c>
      <c r="F14" s="746">
        <v>0</v>
      </c>
    </row>
    <row r="15" spans="1:12" ht="12.75" customHeight="1" x14ac:dyDescent="0.35">
      <c r="A15" s="233"/>
      <c r="B15" s="115"/>
      <c r="C15" s="146"/>
      <c r="D15" s="146"/>
      <c r="E15" s="147"/>
      <c r="F15" s="32"/>
    </row>
    <row r="16" spans="1:12" ht="12.75" customHeight="1" x14ac:dyDescent="0.35">
      <c r="A16" s="58" t="s">
        <v>489</v>
      </c>
      <c r="B16" s="234"/>
      <c r="C16" s="235"/>
      <c r="D16" s="235"/>
      <c r="E16" s="236"/>
      <c r="F16" s="58"/>
      <c r="H16" s="109"/>
      <c r="I16" s="109"/>
      <c r="J16" s="109"/>
    </row>
    <row r="17" spans="1:10" ht="24.75" customHeight="1" x14ac:dyDescent="0.35">
      <c r="A17" s="1091" t="s">
        <v>682</v>
      </c>
      <c r="B17" s="1091"/>
      <c r="C17" s="1091"/>
      <c r="D17" s="1091"/>
      <c r="E17" s="1091"/>
      <c r="F17" s="1091"/>
    </row>
    <row r="18" spans="1:10" ht="12.75" customHeight="1" x14ac:dyDescent="0.35">
      <c r="A18" s="430" t="s">
        <v>681</v>
      </c>
      <c r="B18" s="54"/>
      <c r="C18" s="237"/>
      <c r="D18" s="237"/>
      <c r="E18" s="237"/>
      <c r="F18" s="61"/>
    </row>
    <row r="19" spans="1:10" ht="26.25" customHeight="1" x14ac:dyDescent="0.35">
      <c r="A19" s="1091" t="s">
        <v>773</v>
      </c>
      <c r="B19" s="1091"/>
      <c r="C19" s="1091"/>
      <c r="D19" s="1091"/>
      <c r="E19" s="1091"/>
      <c r="F19" s="1091"/>
    </row>
    <row r="20" spans="1:10" ht="15" customHeight="1" x14ac:dyDescent="0.35">
      <c r="A20" s="208" t="s">
        <v>754</v>
      </c>
      <c r="B20" s="207"/>
      <c r="C20" s="207"/>
      <c r="D20" s="207"/>
      <c r="E20" s="207"/>
      <c r="F20" s="207"/>
      <c r="H20" s="109"/>
      <c r="I20" s="109"/>
      <c r="J20" s="109"/>
    </row>
    <row r="21" spans="1:10" ht="27.75" customHeight="1" x14ac:dyDescent="0.35">
      <c r="A21" s="1091" t="s">
        <v>931</v>
      </c>
      <c r="B21" s="1091"/>
      <c r="C21" s="1091"/>
      <c r="D21" s="1091"/>
      <c r="E21" s="1091"/>
      <c r="F21" s="1091"/>
      <c r="H21" s="109"/>
      <c r="I21" s="109"/>
      <c r="J21" s="109"/>
    </row>
    <row r="22" spans="1:10" ht="12.75" customHeight="1" x14ac:dyDescent="0.35">
      <c r="A22" s="208"/>
      <c r="B22" s="207"/>
      <c r="C22" s="207"/>
      <c r="D22" s="207"/>
      <c r="E22" s="207"/>
      <c r="F22" s="207"/>
      <c r="H22" s="109"/>
      <c r="I22" s="109"/>
      <c r="J22" s="109"/>
    </row>
    <row r="23" spans="1:10" ht="12.75" customHeight="1" x14ac:dyDescent="0.35">
      <c r="A23" s="208" t="s">
        <v>525</v>
      </c>
      <c r="B23" s="207"/>
      <c r="C23" s="207"/>
      <c r="D23" s="207"/>
      <c r="E23" s="207"/>
      <c r="F23" s="207"/>
      <c r="H23" s="109"/>
      <c r="I23" s="109"/>
      <c r="J23" s="109"/>
    </row>
    <row r="24" spans="1:10" x14ac:dyDescent="0.35">
      <c r="A24" s="237" t="s">
        <v>774</v>
      </c>
      <c r="B24" s="238"/>
      <c r="C24" s="237"/>
      <c r="D24" s="237"/>
      <c r="E24" s="237"/>
      <c r="F24" s="61"/>
    </row>
    <row r="25" spans="1:10" x14ac:dyDescent="0.35">
      <c r="A25" s="237"/>
      <c r="B25" s="12"/>
      <c r="C25" s="12"/>
      <c r="D25" s="148"/>
      <c r="E25" s="12"/>
    </row>
  </sheetData>
  <customSheetViews>
    <customSheetView guid="{2AF6EA2A-E5C5-45EB-B6C4-875AD1E4E056}" fitToPage="1">
      <pageMargins left="0.78740157480314965" right="0.78740157480314965" top="0.98425196850393704" bottom="0.98425196850393704" header="0.51181102362204722" footer="0.51181102362204722"/>
      <printOptions horizontalCentered="1"/>
      <pageSetup paperSize="9" orientation="landscape" cellComments="asDisplayed" horizontalDpi="300" verticalDpi="300"/>
      <headerFooter alignWithMargins="0"/>
    </customSheetView>
  </customSheetViews>
  <mergeCells count="5">
    <mergeCell ref="A21:F21"/>
    <mergeCell ref="A19:F19"/>
    <mergeCell ref="A17:F17"/>
    <mergeCell ref="A3:A4"/>
    <mergeCell ref="B3:B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ignoredErrors>
    <ignoredError sqref="C5:D5 E5 E10 E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9"/>
  <sheetViews>
    <sheetView topLeftCell="A25" zoomScaleNormal="100" workbookViewId="0">
      <selection activeCell="E33" sqref="E33"/>
    </sheetView>
  </sheetViews>
  <sheetFormatPr defaultColWidth="9.08984375" defaultRowHeight="13" x14ac:dyDescent="0.35"/>
  <cols>
    <col min="1" max="1" width="3.81640625" style="16" customWidth="1"/>
    <col min="2" max="2" width="6.453125" style="61" customWidth="1"/>
    <col min="3" max="3" width="9.36328125" style="61" customWidth="1"/>
    <col min="4" max="4" width="16.36328125" style="61" customWidth="1"/>
    <col min="5" max="5" width="14.6328125" style="61" bestFit="1" customWidth="1"/>
    <col min="6" max="6" width="12.453125" style="61" bestFit="1" customWidth="1"/>
    <col min="7" max="7" width="14.6328125" style="61" bestFit="1" customWidth="1"/>
    <col min="8" max="8" width="12.453125" style="61" bestFit="1" customWidth="1"/>
    <col min="9" max="9" width="13.6328125" style="16" bestFit="1" customWidth="1"/>
    <col min="10" max="11" width="12.453125" style="16" bestFit="1" customWidth="1"/>
    <col min="12" max="12" width="12.08984375" style="16" bestFit="1" customWidth="1"/>
    <col min="13" max="13" width="13.6328125" style="16" bestFit="1" customWidth="1"/>
    <col min="14" max="14" width="11.08984375" style="16" bestFit="1" customWidth="1"/>
    <col min="15" max="15" width="12.453125" style="16" bestFit="1" customWidth="1"/>
    <col min="16" max="16" width="10.08984375" style="16" bestFit="1" customWidth="1"/>
    <col min="17" max="17" width="13.81640625" style="16" bestFit="1" customWidth="1"/>
    <col min="18" max="18" width="12.6328125" style="16" bestFit="1" customWidth="1"/>
    <col min="19" max="19" width="13.81640625" style="16" bestFit="1" customWidth="1"/>
    <col min="20" max="20" width="11.36328125" style="16" bestFit="1" customWidth="1"/>
    <col min="21" max="21" width="13.81640625" style="16" customWidth="1"/>
    <col min="22" max="22" width="11.36328125" style="16" bestFit="1" customWidth="1"/>
    <col min="23" max="23" width="14.6328125" style="16" bestFit="1" customWidth="1"/>
    <col min="24" max="24" width="13.81640625" style="16" bestFit="1" customWidth="1"/>
    <col min="25" max="25" width="13.453125" style="16" bestFit="1" customWidth="1"/>
    <col min="26" max="16384" width="9.08984375" style="16"/>
  </cols>
  <sheetData>
    <row r="1" spans="1:40" ht="15.5" x14ac:dyDescent="0.35">
      <c r="A1" s="48" t="s">
        <v>729</v>
      </c>
      <c r="B1" s="54"/>
      <c r="C1" s="54"/>
      <c r="D1" s="54"/>
      <c r="E1" s="54"/>
      <c r="F1" s="54"/>
      <c r="G1" s="54"/>
      <c r="H1" s="54"/>
      <c r="I1" s="47"/>
      <c r="J1" s="47"/>
      <c r="K1" s="47"/>
      <c r="L1" s="47"/>
      <c r="M1" s="47"/>
      <c r="N1" s="47"/>
      <c r="O1" s="32"/>
      <c r="P1" s="32"/>
      <c r="Q1" s="32"/>
      <c r="R1" s="32"/>
      <c r="S1" s="32"/>
      <c r="T1" s="32"/>
      <c r="U1" s="12"/>
      <c r="V1" s="12"/>
    </row>
    <row r="2" spans="1:40" s="129" customFormat="1" ht="15" customHeight="1" x14ac:dyDescent="0.35"/>
    <row r="3" spans="1:40" s="129" customFormat="1" ht="15" customHeight="1" x14ac:dyDescent="0.35">
      <c r="A3" s="130" t="s">
        <v>947</v>
      </c>
    </row>
    <row r="4" spans="1:40" s="129" customFormat="1" ht="15" customHeight="1" thickBot="1" x14ac:dyDescent="0.4">
      <c r="P4" s="47"/>
      <c r="X4" s="385" t="s">
        <v>365</v>
      </c>
    </row>
    <row r="5" spans="1:40" ht="28.5" customHeight="1" thickBot="1" x14ac:dyDescent="0.4">
      <c r="A5" s="1098" t="s">
        <v>341</v>
      </c>
      <c r="B5" s="1101" t="s">
        <v>374</v>
      </c>
      <c r="C5" s="1102"/>
      <c r="D5" s="1103"/>
      <c r="E5" s="1110" t="s">
        <v>488</v>
      </c>
      <c r="F5" s="1111"/>
      <c r="G5" s="1111"/>
      <c r="H5" s="1111"/>
      <c r="I5" s="1111"/>
      <c r="J5" s="1111"/>
      <c r="K5" s="1111"/>
      <c r="L5" s="1111"/>
      <c r="M5" s="1111"/>
      <c r="N5" s="1111"/>
      <c r="O5" s="1111"/>
      <c r="P5" s="1111"/>
      <c r="Q5" s="1111"/>
      <c r="R5" s="1111"/>
      <c r="S5" s="1111"/>
      <c r="T5" s="1111"/>
      <c r="U5" s="1111"/>
      <c r="V5" s="1111"/>
      <c r="W5" s="1111"/>
      <c r="X5" s="1112"/>
      <c r="Y5" s="129"/>
      <c r="Z5" s="129"/>
      <c r="AA5" s="129"/>
      <c r="AB5" s="129"/>
      <c r="AC5" s="129"/>
      <c r="AD5" s="129"/>
      <c r="AE5" s="129"/>
      <c r="AF5" s="129"/>
      <c r="AG5" s="129"/>
      <c r="AH5" s="129"/>
      <c r="AI5" s="129"/>
      <c r="AJ5" s="32"/>
      <c r="AK5" s="12"/>
      <c r="AL5" s="12"/>
    </row>
    <row r="6" spans="1:40" ht="19.5" customHeight="1" x14ac:dyDescent="0.35">
      <c r="A6" s="1099"/>
      <c r="B6" s="1104"/>
      <c r="C6" s="1105"/>
      <c r="D6" s="1106"/>
      <c r="E6" s="1113" t="s">
        <v>477</v>
      </c>
      <c r="F6" s="1114"/>
      <c r="G6" s="1114"/>
      <c r="H6" s="1115"/>
      <c r="I6" s="1113" t="s">
        <v>481</v>
      </c>
      <c r="J6" s="1114"/>
      <c r="K6" s="1114"/>
      <c r="L6" s="1115"/>
      <c r="M6" s="1113" t="s">
        <v>473</v>
      </c>
      <c r="N6" s="1114"/>
      <c r="O6" s="1114"/>
      <c r="P6" s="1115"/>
      <c r="Q6" s="1116" t="s">
        <v>471</v>
      </c>
      <c r="R6" s="1117"/>
      <c r="S6" s="1116" t="s">
        <v>366</v>
      </c>
      <c r="T6" s="1117"/>
      <c r="U6" s="1116" t="s">
        <v>474</v>
      </c>
      <c r="V6" s="1117"/>
      <c r="W6" s="1120" t="s">
        <v>470</v>
      </c>
      <c r="X6" s="1121"/>
      <c r="Y6" s="129"/>
      <c r="Z6" s="129"/>
      <c r="AA6" s="129"/>
      <c r="AB6" s="129"/>
      <c r="AC6" s="129"/>
      <c r="AD6" s="129"/>
      <c r="AE6" s="129"/>
      <c r="AF6" s="129"/>
      <c r="AG6" s="129"/>
      <c r="AH6" s="129"/>
      <c r="AI6" s="129"/>
      <c r="AJ6" s="129"/>
      <c r="AK6" s="129"/>
      <c r="AL6" s="32"/>
      <c r="AM6" s="12"/>
      <c r="AN6" s="12"/>
    </row>
    <row r="7" spans="1:40" ht="19.5" customHeight="1" x14ac:dyDescent="0.35">
      <c r="A7" s="1099"/>
      <c r="B7" s="1104"/>
      <c r="C7" s="1105"/>
      <c r="D7" s="1106"/>
      <c r="E7" s="1124" t="s">
        <v>472</v>
      </c>
      <c r="F7" s="1125"/>
      <c r="G7" s="1096" t="s">
        <v>480</v>
      </c>
      <c r="H7" s="1097"/>
      <c r="I7" s="1124" t="s">
        <v>1008</v>
      </c>
      <c r="J7" s="1125"/>
      <c r="K7" s="1096" t="s">
        <v>482</v>
      </c>
      <c r="L7" s="1097"/>
      <c r="M7" s="1124" t="s">
        <v>949</v>
      </c>
      <c r="N7" s="1125"/>
      <c r="O7" s="1096" t="s">
        <v>484</v>
      </c>
      <c r="P7" s="1097"/>
      <c r="Q7" s="1118"/>
      <c r="R7" s="1119"/>
      <c r="S7" s="1118"/>
      <c r="T7" s="1119"/>
      <c r="U7" s="1118"/>
      <c r="V7" s="1119"/>
      <c r="W7" s="1122"/>
      <c r="X7" s="1123"/>
      <c r="Y7" s="129"/>
      <c r="Z7" s="129"/>
      <c r="AA7" s="129"/>
      <c r="AB7" s="129"/>
      <c r="AC7" s="129"/>
      <c r="AD7" s="129"/>
      <c r="AE7" s="129"/>
      <c r="AF7" s="129"/>
      <c r="AG7" s="129"/>
      <c r="AH7" s="129"/>
      <c r="AI7" s="129"/>
      <c r="AJ7" s="129"/>
      <c r="AK7" s="32"/>
      <c r="AL7" s="12"/>
      <c r="AM7" s="12"/>
    </row>
    <row r="8" spans="1:40" ht="19.5" customHeight="1" thickBot="1" x14ac:dyDescent="0.4">
      <c r="A8" s="1099"/>
      <c r="B8" s="1104"/>
      <c r="C8" s="1105"/>
      <c r="D8" s="1106"/>
      <c r="E8" s="45" t="s">
        <v>373</v>
      </c>
      <c r="F8" s="127" t="s">
        <v>593</v>
      </c>
      <c r="G8" s="122" t="s">
        <v>373</v>
      </c>
      <c r="H8" s="124" t="s">
        <v>593</v>
      </c>
      <c r="I8" s="45" t="s">
        <v>373</v>
      </c>
      <c r="J8" s="122" t="s">
        <v>593</v>
      </c>
      <c r="K8" s="122" t="s">
        <v>373</v>
      </c>
      <c r="L8" s="124" t="s">
        <v>593</v>
      </c>
      <c r="M8" s="45" t="s">
        <v>373</v>
      </c>
      <c r="N8" s="122" t="s">
        <v>593</v>
      </c>
      <c r="O8" s="122" t="s">
        <v>373</v>
      </c>
      <c r="P8" s="124" t="s">
        <v>593</v>
      </c>
      <c r="Q8" s="45" t="s">
        <v>373</v>
      </c>
      <c r="R8" s="124" t="s">
        <v>593</v>
      </c>
      <c r="S8" s="45" t="s">
        <v>373</v>
      </c>
      <c r="T8" s="124" t="s">
        <v>593</v>
      </c>
      <c r="U8" s="45" t="s">
        <v>373</v>
      </c>
      <c r="V8" s="124" t="s">
        <v>593</v>
      </c>
      <c r="W8" s="382" t="s">
        <v>1009</v>
      </c>
      <c r="X8" s="383" t="s">
        <v>593</v>
      </c>
      <c r="Y8" s="129"/>
      <c r="Z8" s="129"/>
      <c r="AA8" s="129"/>
      <c r="AB8" s="129"/>
      <c r="AC8" s="129"/>
      <c r="AD8" s="129"/>
      <c r="AE8" s="129"/>
      <c r="AF8" s="129"/>
      <c r="AG8" s="129"/>
      <c r="AH8" s="129"/>
      <c r="AI8" s="129"/>
      <c r="AJ8" s="129"/>
      <c r="AK8" s="32"/>
      <c r="AL8" s="12"/>
      <c r="AM8" s="12"/>
    </row>
    <row r="9" spans="1:40" s="29" customFormat="1" ht="18.75" customHeight="1" thickBot="1" x14ac:dyDescent="0.4">
      <c r="A9" s="1100"/>
      <c r="B9" s="1107"/>
      <c r="C9" s="1108"/>
      <c r="D9" s="1109"/>
      <c r="E9" s="45">
        <v>1</v>
      </c>
      <c r="F9" s="127">
        <v>2</v>
      </c>
      <c r="G9" s="122">
        <v>3</v>
      </c>
      <c r="H9" s="124">
        <v>4</v>
      </c>
      <c r="I9" s="45">
        <v>5</v>
      </c>
      <c r="J9" s="122">
        <v>6</v>
      </c>
      <c r="K9" s="122">
        <v>7</v>
      </c>
      <c r="L9" s="124">
        <v>8</v>
      </c>
      <c r="M9" s="45">
        <v>9</v>
      </c>
      <c r="N9" s="122">
        <v>10</v>
      </c>
      <c r="O9" s="122">
        <v>11</v>
      </c>
      <c r="P9" s="124">
        <v>12</v>
      </c>
      <c r="Q9" s="45">
        <v>13</v>
      </c>
      <c r="R9" s="124">
        <v>14</v>
      </c>
      <c r="S9" s="45">
        <v>15</v>
      </c>
      <c r="T9" s="124">
        <v>16</v>
      </c>
      <c r="U9" s="45">
        <v>17</v>
      </c>
      <c r="V9" s="124">
        <v>18</v>
      </c>
      <c r="W9" s="382">
        <v>19</v>
      </c>
      <c r="X9" s="383">
        <v>20</v>
      </c>
      <c r="Y9" s="132"/>
      <c r="Z9" s="132"/>
      <c r="AA9" s="132"/>
      <c r="AB9" s="132"/>
      <c r="AC9" s="132"/>
      <c r="AD9" s="132"/>
      <c r="AE9" s="132"/>
      <c r="AF9" s="132"/>
      <c r="AG9" s="132"/>
      <c r="AH9" s="132"/>
      <c r="AI9" s="132"/>
      <c r="AJ9" s="132"/>
      <c r="AK9" s="891"/>
      <c r="AL9" s="28"/>
      <c r="AM9" s="28"/>
    </row>
    <row r="10" spans="1:40" ht="15" customHeight="1" x14ac:dyDescent="0.35">
      <c r="A10" s="111">
        <v>1</v>
      </c>
      <c r="B10" s="1128" t="s">
        <v>483</v>
      </c>
      <c r="C10" s="1130" t="s">
        <v>469</v>
      </c>
      <c r="D10" s="1131"/>
      <c r="E10" s="897">
        <v>87666525.700000003</v>
      </c>
      <c r="F10" s="898">
        <v>1687740</v>
      </c>
      <c r="G10" s="899">
        <v>94324461.599999994</v>
      </c>
      <c r="H10" s="900">
        <v>186900</v>
      </c>
      <c r="I10" s="897">
        <v>19257344.699999999</v>
      </c>
      <c r="J10" s="899">
        <v>0</v>
      </c>
      <c r="K10" s="899">
        <v>1609889</v>
      </c>
      <c r="L10" s="900">
        <v>0</v>
      </c>
      <c r="M10" s="897">
        <v>5913607</v>
      </c>
      <c r="N10" s="899">
        <v>0</v>
      </c>
      <c r="O10" s="899">
        <v>1049919</v>
      </c>
      <c r="P10" s="900">
        <v>0</v>
      </c>
      <c r="Q10" s="897">
        <v>9323252</v>
      </c>
      <c r="R10" s="900">
        <v>197750</v>
      </c>
      <c r="S10" s="897">
        <v>3600829</v>
      </c>
      <c r="T10" s="900">
        <v>0</v>
      </c>
      <c r="U10" s="901">
        <v>1681813</v>
      </c>
      <c r="V10" s="902">
        <v>17000</v>
      </c>
      <c r="W10" s="903">
        <f>U10+S10+Q10+O10+M10+K10+I10+G10+E10</f>
        <v>224427641</v>
      </c>
      <c r="X10" s="904">
        <f>F10+H10+J10+L10+N10+P10+R10+T10+V10</f>
        <v>2089390</v>
      </c>
      <c r="Y10" s="129"/>
      <c r="Z10" s="129"/>
      <c r="AA10" s="129"/>
      <c r="AB10" s="129"/>
      <c r="AC10" s="129"/>
      <c r="AD10" s="129"/>
      <c r="AE10" s="32"/>
      <c r="AF10" s="12"/>
      <c r="AG10" s="12"/>
    </row>
    <row r="11" spans="1:40" ht="15" customHeight="1" x14ac:dyDescent="0.35">
      <c r="A11" s="111">
        <v>2</v>
      </c>
      <c r="B11" s="1129"/>
      <c r="C11" s="1132" t="s">
        <v>376</v>
      </c>
      <c r="D11" s="1133"/>
      <c r="E11" s="897">
        <v>8125597</v>
      </c>
      <c r="F11" s="898">
        <v>1540508</v>
      </c>
      <c r="G11" s="899">
        <v>30989380.5</v>
      </c>
      <c r="H11" s="900">
        <v>2286208</v>
      </c>
      <c r="I11" s="897">
        <v>20101295.300000001</v>
      </c>
      <c r="J11" s="899">
        <v>2835967.01</v>
      </c>
      <c r="K11" s="899">
        <v>3962343</v>
      </c>
      <c r="L11" s="900">
        <v>37178</v>
      </c>
      <c r="M11" s="897">
        <v>4872072</v>
      </c>
      <c r="N11" s="899">
        <v>102582</v>
      </c>
      <c r="O11" s="899">
        <v>282457</v>
      </c>
      <c r="P11" s="900">
        <v>10000</v>
      </c>
      <c r="Q11" s="897">
        <v>1724828.2</v>
      </c>
      <c r="R11" s="900">
        <v>694326.99</v>
      </c>
      <c r="S11" s="897">
        <v>5759536</v>
      </c>
      <c r="T11" s="900">
        <v>107604</v>
      </c>
      <c r="U11" s="901">
        <v>2830419</v>
      </c>
      <c r="V11" s="902">
        <v>341497</v>
      </c>
      <c r="W11" s="903">
        <f>U11+S11+Q11+O11+M11+K11+I11+G11+E11</f>
        <v>78647928</v>
      </c>
      <c r="X11" s="904">
        <f>F11+H11+J11+L11+N11+P11+R11+T11+V11</f>
        <v>7955871</v>
      </c>
      <c r="Y11" s="129"/>
      <c r="Z11" s="129"/>
      <c r="AA11" s="129"/>
      <c r="AB11" s="129"/>
      <c r="AC11" s="129"/>
      <c r="AD11" s="129"/>
      <c r="AE11" s="32"/>
      <c r="AF11" s="12"/>
      <c r="AG11" s="12"/>
    </row>
    <row r="12" spans="1:40" ht="15" customHeight="1" x14ac:dyDescent="0.35">
      <c r="A12" s="114">
        <v>3</v>
      </c>
      <c r="B12" s="1129"/>
      <c r="C12" s="1134" t="s">
        <v>345</v>
      </c>
      <c r="D12" s="1135"/>
      <c r="E12" s="897">
        <v>61246700</v>
      </c>
      <c r="F12" s="898">
        <v>573709</v>
      </c>
      <c r="G12" s="899">
        <v>35355219.159999996</v>
      </c>
      <c r="H12" s="900">
        <v>834916</v>
      </c>
      <c r="I12" s="897">
        <v>25401594.100000001</v>
      </c>
      <c r="J12" s="899">
        <v>558113</v>
      </c>
      <c r="K12" s="899">
        <v>1172622</v>
      </c>
      <c r="L12" s="900">
        <v>10956</v>
      </c>
      <c r="M12" s="897">
        <v>2886482</v>
      </c>
      <c r="N12" s="899">
        <v>81576</v>
      </c>
      <c r="O12" s="899">
        <v>230114</v>
      </c>
      <c r="P12" s="900">
        <v>15000</v>
      </c>
      <c r="Q12" s="897">
        <v>5379182.7400000002</v>
      </c>
      <c r="R12" s="900">
        <v>197785</v>
      </c>
      <c r="S12" s="897">
        <v>4772898</v>
      </c>
      <c r="T12" s="900">
        <v>116860</v>
      </c>
      <c r="U12" s="901">
        <v>2604555</v>
      </c>
      <c r="V12" s="902">
        <v>101751</v>
      </c>
      <c r="W12" s="903">
        <f>U12+S12+Q12+O12+M12+K12+I12+G12+E12</f>
        <v>139049367</v>
      </c>
      <c r="X12" s="904">
        <f>F12+H12+J12+L12+N12+P12+R12+T12+V12</f>
        <v>2490666</v>
      </c>
      <c r="Y12" s="129"/>
      <c r="Z12" s="129"/>
      <c r="AA12" s="129"/>
      <c r="AB12" s="129"/>
      <c r="AC12" s="129"/>
      <c r="AD12" s="129"/>
      <c r="AE12" s="32"/>
      <c r="AF12" s="12"/>
      <c r="AG12" s="12"/>
    </row>
    <row r="13" spans="1:40" ht="15" customHeight="1" x14ac:dyDescent="0.35">
      <c r="A13" s="114">
        <v>4</v>
      </c>
      <c r="B13" s="1136" t="s">
        <v>375</v>
      </c>
      <c r="C13" s="1137"/>
      <c r="D13" s="1138"/>
      <c r="E13" s="897"/>
      <c r="F13" s="898"/>
      <c r="G13" s="899"/>
      <c r="H13" s="900"/>
      <c r="I13" s="897"/>
      <c r="J13" s="899"/>
      <c r="K13" s="899"/>
      <c r="L13" s="900"/>
      <c r="M13" s="897"/>
      <c r="N13" s="899"/>
      <c r="O13" s="899"/>
      <c r="P13" s="900"/>
      <c r="Q13" s="897"/>
      <c r="R13" s="900"/>
      <c r="S13" s="897"/>
      <c r="T13" s="900"/>
      <c r="U13" s="901"/>
      <c r="V13" s="902"/>
      <c r="W13" s="903">
        <f>U13+S13+Q13+O13+M13+K13+I13+G13+E13</f>
        <v>0</v>
      </c>
      <c r="X13" s="904">
        <f>F13+H13+J13+L13+N13+P13+R13+T13+V13</f>
        <v>0</v>
      </c>
      <c r="Y13" s="129"/>
      <c r="Z13" s="129"/>
      <c r="AA13" s="129"/>
      <c r="AB13" s="129"/>
      <c r="AC13" s="129"/>
      <c r="AD13" s="129"/>
      <c r="AE13" s="32"/>
      <c r="AF13" s="12"/>
      <c r="AG13" s="12"/>
    </row>
    <row r="14" spans="1:40" ht="15" customHeight="1" thickBot="1" x14ac:dyDescent="0.4">
      <c r="A14" s="116">
        <v>5</v>
      </c>
      <c r="B14" s="1139" t="s">
        <v>478</v>
      </c>
      <c r="C14" s="1140"/>
      <c r="D14" s="1141"/>
      <c r="E14" s="905"/>
      <c r="F14" s="906"/>
      <c r="G14" s="907"/>
      <c r="H14" s="908"/>
      <c r="I14" s="905"/>
      <c r="J14" s="907"/>
      <c r="K14" s="907"/>
      <c r="L14" s="908"/>
      <c r="M14" s="905"/>
      <c r="N14" s="907"/>
      <c r="O14" s="907"/>
      <c r="P14" s="908"/>
      <c r="Q14" s="909"/>
      <c r="R14" s="910"/>
      <c r="S14" s="911"/>
      <c r="T14" s="912"/>
      <c r="U14" s="913"/>
      <c r="V14" s="910"/>
      <c r="W14" s="903">
        <f>U14+S14+Q14+O14+M14+K14+I14+G14+E14</f>
        <v>0</v>
      </c>
      <c r="X14" s="904">
        <f>F14+H14+J14+L14+N14+P14+R14+T14+V14</f>
        <v>0</v>
      </c>
      <c r="Y14" s="129"/>
      <c r="Z14" s="129"/>
      <c r="AA14" s="129"/>
      <c r="AB14" s="129"/>
      <c r="AC14" s="32"/>
      <c r="AD14" s="12"/>
      <c r="AE14" s="12"/>
    </row>
    <row r="15" spans="1:40" s="46" customFormat="1" ht="15" customHeight="1" thickBot="1" x14ac:dyDescent="0.4">
      <c r="A15" s="117">
        <v>6</v>
      </c>
      <c r="B15" s="1143" t="s">
        <v>470</v>
      </c>
      <c r="C15" s="1144"/>
      <c r="D15" s="1145"/>
      <c r="E15" s="914">
        <f>SUM(E10:E14)</f>
        <v>157038822.69999999</v>
      </c>
      <c r="F15" s="915">
        <f t="shared" ref="F15:X15" si="0">SUM(F10:F14)</f>
        <v>3801957</v>
      </c>
      <c r="G15" s="916">
        <f t="shared" si="0"/>
        <v>160669061.25999999</v>
      </c>
      <c r="H15" s="917">
        <f t="shared" si="0"/>
        <v>3308024</v>
      </c>
      <c r="I15" s="914">
        <f t="shared" si="0"/>
        <v>64760234.100000001</v>
      </c>
      <c r="J15" s="916">
        <f t="shared" si="0"/>
        <v>3394080.01</v>
      </c>
      <c r="K15" s="916">
        <f t="shared" si="0"/>
        <v>6744854</v>
      </c>
      <c r="L15" s="917">
        <f t="shared" si="0"/>
        <v>48134</v>
      </c>
      <c r="M15" s="914">
        <f t="shared" si="0"/>
        <v>13672161</v>
      </c>
      <c r="N15" s="916">
        <f t="shared" si="0"/>
        <v>184158</v>
      </c>
      <c r="O15" s="916">
        <f t="shared" si="0"/>
        <v>1562490</v>
      </c>
      <c r="P15" s="917">
        <f t="shared" si="0"/>
        <v>25000</v>
      </c>
      <c r="Q15" s="918">
        <f t="shared" si="0"/>
        <v>16427262.939999999</v>
      </c>
      <c r="R15" s="919">
        <f t="shared" si="0"/>
        <v>1089861.99</v>
      </c>
      <c r="S15" s="920">
        <f t="shared" si="0"/>
        <v>14133263</v>
      </c>
      <c r="T15" s="921">
        <f t="shared" si="0"/>
        <v>224464</v>
      </c>
      <c r="U15" s="922">
        <f t="shared" si="0"/>
        <v>7116787</v>
      </c>
      <c r="V15" s="919">
        <f t="shared" si="0"/>
        <v>460248</v>
      </c>
      <c r="W15" s="923">
        <f t="shared" si="0"/>
        <v>442124936</v>
      </c>
      <c r="X15" s="924">
        <f t="shared" si="0"/>
        <v>12535927</v>
      </c>
      <c r="Y15" s="131"/>
      <c r="Z15" s="131"/>
      <c r="AA15" s="131"/>
      <c r="AB15" s="131"/>
      <c r="AC15" s="115"/>
      <c r="AD15" s="25"/>
      <c r="AE15" s="25"/>
    </row>
    <row r="16" spans="1:40" s="129" customFormat="1" ht="15" customHeight="1" x14ac:dyDescent="0.35">
      <c r="E16" s="925"/>
      <c r="F16" s="925"/>
      <c r="I16" s="925"/>
      <c r="M16" s="925"/>
    </row>
    <row r="17" spans="1:31" ht="14.25" customHeight="1" x14ac:dyDescent="0.35">
      <c r="A17" s="130" t="s">
        <v>948</v>
      </c>
      <c r="B17" s="113"/>
      <c r="C17" s="113"/>
      <c r="D17" s="113"/>
      <c r="E17" s="113"/>
      <c r="F17" s="113"/>
      <c r="G17" s="113"/>
      <c r="H17" s="113"/>
      <c r="I17" s="113"/>
      <c r="J17" s="113"/>
      <c r="K17" s="113"/>
      <c r="L17" s="113"/>
      <c r="M17" s="113"/>
      <c r="N17" s="113"/>
      <c r="O17" s="113"/>
      <c r="P17" s="113"/>
      <c r="Q17" s="925"/>
      <c r="R17" s="113"/>
      <c r="S17" s="925"/>
      <c r="T17" s="12"/>
      <c r="U17" s="925"/>
      <c r="V17" s="12"/>
      <c r="W17" s="926"/>
      <c r="X17" s="926"/>
      <c r="Y17" s="63"/>
    </row>
    <row r="18" spans="1:31" ht="14.25" customHeight="1" thickBot="1" x14ac:dyDescent="0.4">
      <c r="A18" s="130"/>
      <c r="B18" s="113"/>
      <c r="C18" s="113"/>
      <c r="D18" s="113"/>
      <c r="E18" s="113"/>
      <c r="F18" s="113"/>
      <c r="G18" s="113"/>
      <c r="H18" s="113"/>
      <c r="I18" s="113"/>
      <c r="J18" s="113"/>
      <c r="K18" s="113"/>
      <c r="L18" s="113"/>
      <c r="M18" s="384" t="s">
        <v>365</v>
      </c>
      <c r="N18" s="129"/>
      <c r="O18" s="129"/>
      <c r="P18" s="129"/>
      <c r="Q18" s="129"/>
      <c r="R18" s="129"/>
      <c r="S18" s="129"/>
      <c r="T18" s="129"/>
      <c r="U18" s="12"/>
      <c r="V18" s="12"/>
      <c r="W18" s="63"/>
      <c r="X18" s="63"/>
    </row>
    <row r="19" spans="1:31" ht="28.5" customHeight="1" x14ac:dyDescent="0.35">
      <c r="A19" s="1146" t="s">
        <v>341</v>
      </c>
      <c r="B19" s="1149" t="s">
        <v>374</v>
      </c>
      <c r="C19" s="1149"/>
      <c r="D19" s="1149"/>
      <c r="E19" s="1152" t="s">
        <v>485</v>
      </c>
      <c r="F19" s="1126"/>
      <c r="G19" s="1127"/>
      <c r="H19" s="1113" t="s">
        <v>487</v>
      </c>
      <c r="I19" s="1114"/>
      <c r="J19" s="1115"/>
      <c r="K19" s="1126" t="s">
        <v>470</v>
      </c>
      <c r="L19" s="1126"/>
      <c r="M19" s="1127"/>
      <c r="N19" s="129"/>
      <c r="O19" s="129"/>
      <c r="P19" s="129"/>
      <c r="Q19" s="129"/>
      <c r="R19" s="129"/>
      <c r="S19" s="129"/>
      <c r="T19" s="129"/>
      <c r="U19" s="12"/>
      <c r="V19" s="12"/>
    </row>
    <row r="20" spans="1:31" ht="44.25" customHeight="1" x14ac:dyDescent="0.35">
      <c r="A20" s="1147"/>
      <c r="B20" s="1150"/>
      <c r="C20" s="1150"/>
      <c r="D20" s="1150"/>
      <c r="E20" s="119" t="s">
        <v>1010</v>
      </c>
      <c r="F20" s="112" t="s">
        <v>486</v>
      </c>
      <c r="G20" s="121" t="s">
        <v>476</v>
      </c>
      <c r="H20" s="119" t="s">
        <v>475</v>
      </c>
      <c r="I20" s="112" t="s">
        <v>486</v>
      </c>
      <c r="J20" s="121" t="s">
        <v>476</v>
      </c>
      <c r="K20" s="120" t="s">
        <v>475</v>
      </c>
      <c r="L20" s="59" t="s">
        <v>486</v>
      </c>
      <c r="M20" s="121" t="s">
        <v>476</v>
      </c>
      <c r="N20" s="129"/>
      <c r="O20" s="129"/>
      <c r="P20" s="129"/>
      <c r="Q20" s="129"/>
      <c r="R20" s="129"/>
      <c r="S20" s="129"/>
      <c r="T20" s="129"/>
      <c r="U20" s="129"/>
      <c r="V20" s="129"/>
      <c r="W20" s="129"/>
      <c r="X20" s="129"/>
      <c r="Y20" s="129"/>
      <c r="Z20" s="129"/>
      <c r="AA20" s="129"/>
      <c r="AB20" s="129"/>
      <c r="AC20" s="129"/>
      <c r="AD20" s="129"/>
      <c r="AE20" s="129"/>
    </row>
    <row r="21" spans="1:31" s="29" customFormat="1" ht="25.5" customHeight="1" thickBot="1" x14ac:dyDescent="0.4">
      <c r="A21" s="1148"/>
      <c r="B21" s="1151"/>
      <c r="C21" s="1151"/>
      <c r="D21" s="1151"/>
      <c r="E21" s="45">
        <v>1</v>
      </c>
      <c r="F21" s="122">
        <v>2</v>
      </c>
      <c r="G21" s="124" t="s">
        <v>672</v>
      </c>
      <c r="H21" s="45">
        <v>4</v>
      </c>
      <c r="I21" s="122">
        <v>5</v>
      </c>
      <c r="J21" s="124" t="s">
        <v>673</v>
      </c>
      <c r="K21" s="127">
        <v>7</v>
      </c>
      <c r="L21" s="123">
        <v>8</v>
      </c>
      <c r="M21" s="124" t="s">
        <v>674</v>
      </c>
      <c r="N21" s="132"/>
      <c r="O21" s="129"/>
      <c r="P21" s="129"/>
      <c r="Q21" s="129"/>
      <c r="R21" s="129"/>
      <c r="S21" s="132"/>
      <c r="T21" s="132"/>
      <c r="U21" s="132"/>
      <c r="V21" s="132"/>
      <c r="W21" s="132"/>
      <c r="X21" s="132"/>
      <c r="Y21" s="132"/>
      <c r="Z21" s="132"/>
      <c r="AA21" s="132"/>
      <c r="AB21" s="132"/>
      <c r="AC21" s="132"/>
      <c r="AD21" s="132"/>
      <c r="AE21" s="132"/>
    </row>
    <row r="22" spans="1:31" ht="13.5" customHeight="1" x14ac:dyDescent="0.35">
      <c r="A22" s="893">
        <v>1</v>
      </c>
      <c r="B22" s="1153" t="s">
        <v>479</v>
      </c>
      <c r="C22" s="1155" t="s">
        <v>1011</v>
      </c>
      <c r="D22" s="118" t="s">
        <v>464</v>
      </c>
      <c r="E22" s="719">
        <v>39.5</v>
      </c>
      <c r="F22" s="720">
        <v>57292299.200000003</v>
      </c>
      <c r="G22" s="721">
        <f>F22/12/E22</f>
        <v>120869.82953586498</v>
      </c>
      <c r="H22" s="719">
        <v>13.2</v>
      </c>
      <c r="I22" s="720">
        <v>13459248.800000001</v>
      </c>
      <c r="J22" s="721">
        <f>I22/12/H22</f>
        <v>84970.00505050506</v>
      </c>
      <c r="K22" s="722">
        <f>E22+H22</f>
        <v>52.7</v>
      </c>
      <c r="L22" s="720">
        <f>F22+I22</f>
        <v>70751548</v>
      </c>
      <c r="M22" s="721">
        <f>L22/12/K22</f>
        <v>111877.84313725489</v>
      </c>
      <c r="N22" s="129"/>
      <c r="O22" s="129"/>
      <c r="P22" s="109"/>
      <c r="Q22" s="926"/>
      <c r="R22" s="109"/>
      <c r="S22" s="926"/>
      <c r="T22" s="109"/>
      <c r="U22" s="926"/>
      <c r="V22" s="129"/>
      <c r="W22" s="129"/>
      <c r="X22" s="129"/>
      <c r="Y22" s="129"/>
      <c r="Z22" s="129"/>
      <c r="AA22" s="129"/>
      <c r="AB22" s="129"/>
      <c r="AC22" s="129"/>
      <c r="AD22" s="129"/>
      <c r="AE22" s="129"/>
    </row>
    <row r="23" spans="1:31" ht="14.25" customHeight="1" x14ac:dyDescent="0.35">
      <c r="A23" s="55">
        <v>2</v>
      </c>
      <c r="B23" s="1154"/>
      <c r="C23" s="1155"/>
      <c r="D23" s="890" t="s">
        <v>465</v>
      </c>
      <c r="E23" s="723">
        <v>79.599999999999994</v>
      </c>
      <c r="F23" s="724">
        <v>74670955.5</v>
      </c>
      <c r="G23" s="721">
        <f t="shared" ref="G23:G28" si="1">F23/12/E23</f>
        <v>78173.110866834177</v>
      </c>
      <c r="H23" s="723">
        <v>21.5</v>
      </c>
      <c r="I23" s="636">
        <v>16851520.5</v>
      </c>
      <c r="J23" s="721">
        <f t="shared" ref="J23:J28" si="2">I23/12/H23</f>
        <v>65315.970930232557</v>
      </c>
      <c r="K23" s="726">
        <f t="shared" ref="K23:L32" si="3">E23+H23</f>
        <v>101.1</v>
      </c>
      <c r="L23" s="636">
        <f t="shared" si="3"/>
        <v>91522476</v>
      </c>
      <c r="M23" s="721">
        <f t="shared" ref="M23:M28" si="4">L23/12/K23</f>
        <v>75438.902077151346</v>
      </c>
      <c r="N23" s="129"/>
      <c r="O23" s="129"/>
      <c r="P23" s="109"/>
      <c r="Q23" s="926"/>
      <c r="R23" s="109"/>
      <c r="S23" s="926"/>
      <c r="T23" s="109"/>
      <c r="U23" s="926"/>
      <c r="V23" s="129"/>
      <c r="W23" s="129"/>
      <c r="X23" s="129"/>
      <c r="Y23" s="129"/>
      <c r="Z23" s="129"/>
      <c r="AA23" s="129"/>
      <c r="AB23" s="129"/>
      <c r="AC23" s="129"/>
      <c r="AD23" s="129"/>
      <c r="AE23" s="129"/>
    </row>
    <row r="24" spans="1:31" ht="15" customHeight="1" x14ac:dyDescent="0.35">
      <c r="A24" s="55">
        <v>3</v>
      </c>
      <c r="B24" s="1154"/>
      <c r="C24" s="1155"/>
      <c r="D24" s="890" t="s">
        <v>466</v>
      </c>
      <c r="E24" s="927">
        <v>47.6</v>
      </c>
      <c r="F24" s="636">
        <v>29058764.600000001</v>
      </c>
      <c r="G24" s="721">
        <f t="shared" si="1"/>
        <v>50873.187324929975</v>
      </c>
      <c r="H24" s="723">
        <v>14.4</v>
      </c>
      <c r="I24" s="636">
        <v>8152868.4000000004</v>
      </c>
      <c r="J24" s="721">
        <f t="shared" si="2"/>
        <v>47180.951388888891</v>
      </c>
      <c r="K24" s="726">
        <f t="shared" si="3"/>
        <v>62</v>
      </c>
      <c r="L24" s="636">
        <f t="shared" si="3"/>
        <v>37211633</v>
      </c>
      <c r="M24" s="721">
        <f t="shared" si="4"/>
        <v>50015.635752688169</v>
      </c>
      <c r="N24" s="129"/>
      <c r="O24" s="129"/>
      <c r="P24" s="109"/>
      <c r="Q24" s="926"/>
      <c r="R24" s="109"/>
      <c r="S24" s="926"/>
      <c r="T24" s="109"/>
      <c r="U24" s="926"/>
      <c r="V24" s="129"/>
      <c r="W24" s="129"/>
      <c r="X24" s="129"/>
      <c r="Y24" s="129"/>
      <c r="Z24" s="129"/>
      <c r="AA24" s="129"/>
      <c r="AB24" s="129"/>
      <c r="AC24" s="129"/>
      <c r="AD24" s="129"/>
      <c r="AE24" s="129"/>
    </row>
    <row r="25" spans="1:31" ht="15" customHeight="1" x14ac:dyDescent="0.35">
      <c r="A25" s="55">
        <v>4</v>
      </c>
      <c r="B25" s="1154"/>
      <c r="C25" s="1155"/>
      <c r="D25" s="890" t="s">
        <v>467</v>
      </c>
      <c r="E25" s="927">
        <v>0.8</v>
      </c>
      <c r="F25" s="636">
        <v>369538</v>
      </c>
      <c r="G25" s="721">
        <f t="shared" si="1"/>
        <v>38493.541666666664</v>
      </c>
      <c r="H25" s="723">
        <v>1.9</v>
      </c>
      <c r="I25" s="636">
        <v>678537</v>
      </c>
      <c r="J25" s="721">
        <f t="shared" si="2"/>
        <v>29760.394736842107</v>
      </c>
      <c r="K25" s="726">
        <f t="shared" si="3"/>
        <v>2.7</v>
      </c>
      <c r="L25" s="636">
        <f t="shared" si="3"/>
        <v>1048075</v>
      </c>
      <c r="M25" s="721">
        <f t="shared" si="4"/>
        <v>32347.993827160491</v>
      </c>
      <c r="N25" s="129"/>
      <c r="O25" s="129"/>
      <c r="P25" s="109"/>
      <c r="Q25" s="926"/>
      <c r="R25" s="109"/>
      <c r="S25" s="926"/>
      <c r="T25" s="109"/>
      <c r="U25" s="926"/>
      <c r="V25" s="129"/>
      <c r="W25" s="129"/>
      <c r="X25" s="129"/>
      <c r="Y25" s="129"/>
      <c r="Z25" s="129"/>
      <c r="AA25" s="129"/>
      <c r="AB25" s="129"/>
      <c r="AC25" s="129"/>
      <c r="AD25" s="129"/>
      <c r="AE25" s="129"/>
    </row>
    <row r="26" spans="1:31" ht="15" customHeight="1" x14ac:dyDescent="0.35">
      <c r="A26" s="55">
        <v>5</v>
      </c>
      <c r="B26" s="1154"/>
      <c r="C26" s="1155"/>
      <c r="D26" s="890" t="s">
        <v>468</v>
      </c>
      <c r="E26" s="927">
        <v>26.8</v>
      </c>
      <c r="F26" s="636">
        <v>14377577</v>
      </c>
      <c r="G26" s="721">
        <f t="shared" si="1"/>
        <v>44706.396144278609</v>
      </c>
      <c r="H26" s="723">
        <v>1.4</v>
      </c>
      <c r="I26" s="636">
        <v>1029048</v>
      </c>
      <c r="J26" s="721">
        <f t="shared" si="2"/>
        <v>61252.857142857145</v>
      </c>
      <c r="K26" s="726">
        <f t="shared" si="3"/>
        <v>28.2</v>
      </c>
      <c r="L26" s="636">
        <f t="shared" si="3"/>
        <v>15406625</v>
      </c>
      <c r="M26" s="721">
        <f t="shared" si="4"/>
        <v>45527.851654846338</v>
      </c>
      <c r="N26" s="129"/>
      <c r="O26" s="129"/>
      <c r="P26" s="109"/>
      <c r="Q26" s="926"/>
      <c r="R26" s="109"/>
      <c r="S26" s="926"/>
      <c r="T26" s="109"/>
      <c r="U26" s="926"/>
      <c r="V26" s="129"/>
      <c r="W26" s="129"/>
      <c r="X26" s="129"/>
      <c r="Y26" s="129"/>
      <c r="Z26" s="129"/>
      <c r="AA26" s="129"/>
      <c r="AB26" s="129"/>
      <c r="AC26" s="129"/>
      <c r="AD26" s="129"/>
      <c r="AE26" s="129"/>
    </row>
    <row r="27" spans="1:31" ht="15" customHeight="1" x14ac:dyDescent="0.35">
      <c r="A27" s="55">
        <v>5</v>
      </c>
      <c r="B27" s="1154"/>
      <c r="C27" s="1155"/>
      <c r="D27" s="890" t="s">
        <v>1012</v>
      </c>
      <c r="E27" s="927">
        <v>9.1999999999999993</v>
      </c>
      <c r="F27" s="636">
        <v>6221853</v>
      </c>
      <c r="G27" s="721">
        <f t="shared" si="1"/>
        <v>56357.364130434784</v>
      </c>
      <c r="H27" s="723">
        <v>4.5999999999999996</v>
      </c>
      <c r="I27" s="636">
        <v>2265431</v>
      </c>
      <c r="J27" s="721">
        <f t="shared" si="2"/>
        <v>41040.416666666664</v>
      </c>
      <c r="K27" s="726">
        <f>E27+H27</f>
        <v>13.799999999999999</v>
      </c>
      <c r="L27" s="636">
        <f>F27+I27</f>
        <v>8487284</v>
      </c>
      <c r="M27" s="721">
        <f t="shared" si="4"/>
        <v>51251.714975845411</v>
      </c>
      <c r="N27" s="129"/>
      <c r="O27" s="129"/>
      <c r="P27" s="109"/>
      <c r="Q27" s="926"/>
      <c r="R27" s="109"/>
      <c r="S27" s="926"/>
      <c r="T27" s="109"/>
      <c r="U27" s="926"/>
      <c r="V27" s="129"/>
      <c r="W27" s="129"/>
      <c r="X27" s="129"/>
      <c r="Y27" s="129"/>
      <c r="Z27" s="129"/>
      <c r="AA27" s="129"/>
      <c r="AB27" s="129"/>
      <c r="AC27" s="129"/>
      <c r="AD27" s="129"/>
      <c r="AE27" s="129"/>
    </row>
    <row r="28" spans="1:31" ht="15" customHeight="1" x14ac:dyDescent="0.35">
      <c r="A28" s="55">
        <v>6</v>
      </c>
      <c r="B28" s="1154"/>
      <c r="C28" s="1156"/>
      <c r="D28" s="890" t="s">
        <v>470</v>
      </c>
      <c r="E28" s="927">
        <f>SUM(E22:E27)</f>
        <v>203.5</v>
      </c>
      <c r="F28" s="636">
        <f>SUM(F22:F27)</f>
        <v>181990987.30000001</v>
      </c>
      <c r="G28" s="721">
        <f t="shared" si="1"/>
        <v>74525.383824733828</v>
      </c>
      <c r="H28" s="723">
        <f>SUM(H22:H27)</f>
        <v>57</v>
      </c>
      <c r="I28" s="636">
        <f>SUM(I22:I27)</f>
        <v>42436653.700000003</v>
      </c>
      <c r="J28" s="721">
        <f t="shared" si="2"/>
        <v>62041.891374269013</v>
      </c>
      <c r="K28" s="726">
        <f>E28+H28</f>
        <v>260.5</v>
      </c>
      <c r="L28" s="636">
        <f>F28+I28</f>
        <v>224427641</v>
      </c>
      <c r="M28" s="721">
        <f t="shared" si="4"/>
        <v>71793.871081254008</v>
      </c>
      <c r="N28" s="129"/>
      <c r="O28" s="129"/>
      <c r="P28" s="109"/>
      <c r="Q28" s="926"/>
      <c r="R28" s="109"/>
      <c r="S28" s="926"/>
      <c r="T28" s="109"/>
      <c r="U28" s="926"/>
      <c r="V28" s="129"/>
      <c r="W28" s="129"/>
      <c r="X28" s="129"/>
      <c r="Y28" s="129"/>
      <c r="Z28" s="129"/>
      <c r="AA28" s="129"/>
      <c r="AB28" s="129"/>
      <c r="AC28" s="129"/>
      <c r="AD28" s="129"/>
      <c r="AE28" s="129"/>
    </row>
    <row r="29" spans="1:31" ht="15" customHeight="1" x14ac:dyDescent="0.35">
      <c r="A29" s="55">
        <v>7</v>
      </c>
      <c r="B29" s="1154"/>
      <c r="C29" s="1157" t="s">
        <v>1013</v>
      </c>
      <c r="D29" s="1158"/>
      <c r="E29" s="927">
        <v>70.7</v>
      </c>
      <c r="F29" s="636">
        <v>39114977.5</v>
      </c>
      <c r="G29" s="721">
        <f>F29/12/E29</f>
        <v>46104.405351249414</v>
      </c>
      <c r="H29" s="723">
        <v>82</v>
      </c>
      <c r="I29" s="636">
        <v>39532950.5</v>
      </c>
      <c r="J29" s="721">
        <f>I29/12/H29</f>
        <v>40175.762703252032</v>
      </c>
      <c r="K29" s="726">
        <f t="shared" si="3"/>
        <v>152.69999999999999</v>
      </c>
      <c r="L29" s="636">
        <f t="shared" si="3"/>
        <v>78647928</v>
      </c>
      <c r="M29" s="721">
        <f>L29/12/K29</f>
        <v>42920.720366732159</v>
      </c>
      <c r="N29" s="129"/>
      <c r="O29" s="129"/>
      <c r="P29" s="129"/>
      <c r="Q29" s="129"/>
      <c r="R29" s="129"/>
      <c r="S29" s="129"/>
      <c r="T29" s="129"/>
      <c r="U29" s="129"/>
      <c r="V29" s="129"/>
      <c r="W29" s="129"/>
      <c r="X29" s="129"/>
      <c r="Y29" s="129"/>
      <c r="Z29" s="129"/>
      <c r="AA29" s="129"/>
      <c r="AB29" s="129"/>
      <c r="AC29" s="129"/>
      <c r="AD29" s="129"/>
      <c r="AE29" s="129"/>
    </row>
    <row r="30" spans="1:31" ht="15" customHeight="1" x14ac:dyDescent="0.35">
      <c r="A30" s="55">
        <v>8</v>
      </c>
      <c r="B30" s="1128"/>
      <c r="C30" s="1159" t="s">
        <v>1014</v>
      </c>
      <c r="D30" s="1160"/>
      <c r="E30" s="927">
        <v>244.1</v>
      </c>
      <c r="F30" s="636">
        <v>96601919.159999996</v>
      </c>
      <c r="G30" s="721">
        <f>F30/12/E30</f>
        <v>32978.942769356821</v>
      </c>
      <c r="H30" s="723">
        <v>111.2</v>
      </c>
      <c r="I30" s="636">
        <v>42447447.840000004</v>
      </c>
      <c r="J30" s="721">
        <f>I30/12/H30</f>
        <v>31810.137769784174</v>
      </c>
      <c r="K30" s="726">
        <f t="shared" si="3"/>
        <v>355.3</v>
      </c>
      <c r="L30" s="636">
        <f t="shared" si="3"/>
        <v>139049367</v>
      </c>
      <c r="M30" s="721">
        <f>L30/12/K30</f>
        <v>32613.136082184068</v>
      </c>
      <c r="N30" s="129"/>
      <c r="O30" s="129"/>
      <c r="P30" s="129"/>
      <c r="Q30" s="129"/>
      <c r="R30" s="129"/>
      <c r="S30" s="129"/>
      <c r="T30" s="129"/>
      <c r="U30" s="129"/>
      <c r="V30" s="129"/>
      <c r="W30" s="129"/>
      <c r="X30" s="129"/>
      <c r="Y30" s="129"/>
      <c r="Z30" s="129"/>
      <c r="AA30" s="129"/>
      <c r="AB30" s="129"/>
      <c r="AC30" s="129"/>
      <c r="AD30" s="129"/>
      <c r="AE30" s="129"/>
    </row>
    <row r="31" spans="1:31" ht="15" customHeight="1" x14ac:dyDescent="0.35">
      <c r="A31" s="55">
        <v>9</v>
      </c>
      <c r="B31" s="1161" t="s">
        <v>375</v>
      </c>
      <c r="C31" s="1161"/>
      <c r="D31" s="1161"/>
      <c r="E31" s="727"/>
      <c r="F31" s="636"/>
      <c r="G31" s="725"/>
      <c r="H31" s="723"/>
      <c r="I31" s="636"/>
      <c r="J31" s="725"/>
      <c r="K31" s="726">
        <f t="shared" si="3"/>
        <v>0</v>
      </c>
      <c r="L31" s="636">
        <f t="shared" si="3"/>
        <v>0</v>
      </c>
      <c r="M31" s="725"/>
      <c r="N31" s="129"/>
      <c r="O31" s="129"/>
      <c r="P31" s="129"/>
      <c r="Q31" s="129"/>
      <c r="R31" s="129"/>
      <c r="S31" s="129"/>
      <c r="T31" s="129"/>
      <c r="U31" s="129"/>
      <c r="V31" s="129"/>
      <c r="W31" s="129"/>
      <c r="X31" s="129"/>
      <c r="Y31" s="129"/>
      <c r="Z31" s="129"/>
      <c r="AA31" s="129"/>
      <c r="AB31" s="129"/>
      <c r="AC31" s="129"/>
      <c r="AD31" s="129"/>
      <c r="AE31" s="129"/>
    </row>
    <row r="32" spans="1:31" ht="15" customHeight="1" thickBot="1" x14ac:dyDescent="0.4">
      <c r="A32" s="126">
        <v>10</v>
      </c>
      <c r="B32" s="1142" t="s">
        <v>478</v>
      </c>
      <c r="C32" s="1142"/>
      <c r="D32" s="1142"/>
      <c r="E32" s="728"/>
      <c r="F32" s="729"/>
      <c r="G32" s="730"/>
      <c r="H32" s="731"/>
      <c r="I32" s="729"/>
      <c r="J32" s="730"/>
      <c r="K32" s="732">
        <f t="shared" si="3"/>
        <v>0</v>
      </c>
      <c r="L32" s="729">
        <f t="shared" si="3"/>
        <v>0</v>
      </c>
      <c r="M32" s="730"/>
      <c r="N32" s="129"/>
      <c r="O32" s="129"/>
      <c r="P32" s="129"/>
      <c r="Q32" s="129"/>
      <c r="R32" s="129"/>
      <c r="S32" s="129"/>
      <c r="T32" s="129"/>
      <c r="U32" s="129"/>
      <c r="V32" s="129"/>
      <c r="W32" s="129"/>
      <c r="X32" s="129"/>
      <c r="Y32" s="129"/>
      <c r="Z32" s="129"/>
      <c r="AA32" s="129"/>
      <c r="AB32" s="129"/>
      <c r="AC32" s="129"/>
      <c r="AD32" s="129"/>
      <c r="AE32" s="129"/>
    </row>
    <row r="33" spans="1:31" s="46" customFormat="1" ht="15" customHeight="1" thickBot="1" x14ac:dyDescent="0.4">
      <c r="A33" s="125">
        <v>11</v>
      </c>
      <c r="B33" s="1163" t="s">
        <v>470</v>
      </c>
      <c r="C33" s="1163"/>
      <c r="D33" s="1163"/>
      <c r="E33" s="733">
        <f>E28+E29+E30+E31+E32</f>
        <v>518.29999999999995</v>
      </c>
      <c r="F33" s="734">
        <f>F28+F29+F30+F31+F32</f>
        <v>317707883.96000004</v>
      </c>
      <c r="G33" s="735">
        <f t="shared" ref="G33:M33" si="5">G28+G29+G30+G31+G32</f>
        <v>153608.73194534006</v>
      </c>
      <c r="H33" s="736">
        <f t="shared" si="5"/>
        <v>250.2</v>
      </c>
      <c r="I33" s="734">
        <f t="shared" si="5"/>
        <v>124417052.04000001</v>
      </c>
      <c r="J33" s="735">
        <f t="shared" si="5"/>
        <v>134027.79184730523</v>
      </c>
      <c r="K33" s="737">
        <f t="shared" si="5"/>
        <v>768.5</v>
      </c>
      <c r="L33" s="734">
        <f t="shared" si="5"/>
        <v>442124936</v>
      </c>
      <c r="M33" s="735">
        <f t="shared" si="5"/>
        <v>147327.72753017023</v>
      </c>
      <c r="N33" s="129"/>
      <c r="O33" s="129"/>
      <c r="P33" s="129"/>
      <c r="Q33" s="129"/>
      <c r="R33" s="129"/>
      <c r="S33" s="129"/>
      <c r="T33" s="129"/>
      <c r="U33" s="131"/>
      <c r="V33" s="131"/>
      <c r="W33" s="131"/>
      <c r="X33" s="131"/>
      <c r="Y33" s="131"/>
      <c r="Z33" s="131"/>
      <c r="AA33" s="131"/>
      <c r="AB33" s="131"/>
      <c r="AC33" s="131"/>
      <c r="AD33" s="131"/>
      <c r="AE33" s="131"/>
    </row>
    <row r="34" spans="1:31" s="129" customFormat="1" ht="15" customHeight="1" x14ac:dyDescent="0.35"/>
    <row r="35" spans="1:31" s="133" customFormat="1" ht="12.75" customHeight="1" x14ac:dyDescent="0.35">
      <c r="A35" s="133" t="s">
        <v>489</v>
      </c>
    </row>
    <row r="36" spans="1:31" s="133" customFormat="1" ht="42" customHeight="1" x14ac:dyDescent="0.35">
      <c r="A36" s="988" t="s">
        <v>712</v>
      </c>
      <c r="B36" s="1029"/>
      <c r="C36" s="1029"/>
      <c r="D36" s="1029"/>
      <c r="E36" s="1029"/>
      <c r="F36" s="1029"/>
      <c r="G36" s="1029"/>
      <c r="H36" s="1029"/>
      <c r="I36" s="1029"/>
      <c r="J36" s="1029"/>
      <c r="K36" s="1029"/>
      <c r="L36" s="1029"/>
      <c r="M36" s="1029"/>
    </row>
    <row r="37" spans="1:31" s="133" customFormat="1" ht="15.75" customHeight="1" x14ac:dyDescent="0.35">
      <c r="A37" s="988" t="s">
        <v>671</v>
      </c>
      <c r="B37" s="1029"/>
      <c r="C37" s="1029"/>
      <c r="D37" s="1029"/>
      <c r="E37" s="1029"/>
      <c r="F37" s="1029"/>
      <c r="G37" s="1029"/>
      <c r="H37" s="1029"/>
      <c r="I37" s="1029"/>
      <c r="J37" s="1029"/>
      <c r="K37" s="1029"/>
      <c r="L37" s="1029"/>
      <c r="M37" s="1029"/>
    </row>
    <row r="38" spans="1:31" s="133" customFormat="1" ht="43.5" customHeight="1" x14ac:dyDescent="0.35">
      <c r="A38" s="988" t="s">
        <v>1015</v>
      </c>
      <c r="B38" s="1029"/>
      <c r="C38" s="1029"/>
      <c r="D38" s="1029"/>
      <c r="E38" s="1029"/>
      <c r="F38" s="1029"/>
      <c r="G38" s="1029"/>
      <c r="H38" s="1029"/>
      <c r="I38" s="1029"/>
      <c r="J38" s="1029"/>
      <c r="K38" s="1029"/>
      <c r="L38" s="1029"/>
      <c r="M38" s="1029"/>
    </row>
    <row r="39" spans="1:31" s="133" customFormat="1" ht="105.75" customHeight="1" x14ac:dyDescent="0.35">
      <c r="A39" s="988" t="s">
        <v>1016</v>
      </c>
      <c r="B39" s="1029"/>
      <c r="C39" s="1029"/>
      <c r="D39" s="1029"/>
      <c r="E39" s="1029"/>
      <c r="F39" s="1029"/>
      <c r="G39" s="1029"/>
      <c r="H39" s="1029"/>
      <c r="I39" s="1029"/>
      <c r="J39" s="1029"/>
      <c r="K39" s="1029"/>
      <c r="L39" s="1029"/>
      <c r="M39" s="1029"/>
    </row>
    <row r="40" spans="1:31" s="133" customFormat="1" ht="15.75" customHeight="1" x14ac:dyDescent="0.35">
      <c r="A40" s="988" t="s">
        <v>613</v>
      </c>
      <c r="B40" s="1029"/>
      <c r="C40" s="1029"/>
      <c r="D40" s="1029"/>
      <c r="E40" s="1029"/>
      <c r="F40" s="1029"/>
      <c r="G40" s="1029"/>
      <c r="H40" s="1029"/>
      <c r="I40" s="1029"/>
      <c r="J40" s="1029"/>
      <c r="K40" s="1029"/>
      <c r="L40" s="1029"/>
      <c r="M40" s="1029"/>
    </row>
    <row r="41" spans="1:31" s="133" customFormat="1" ht="29.25" customHeight="1" x14ac:dyDescent="0.35">
      <c r="A41" s="988" t="s">
        <v>771</v>
      </c>
      <c r="B41" s="1029"/>
      <c r="C41" s="1029"/>
      <c r="D41" s="1029"/>
      <c r="E41" s="1029"/>
      <c r="F41" s="1029"/>
      <c r="G41" s="1029"/>
      <c r="H41" s="1029"/>
      <c r="I41" s="1029"/>
      <c r="J41" s="1029"/>
      <c r="K41" s="1029"/>
      <c r="L41" s="1029"/>
      <c r="M41" s="1029"/>
    </row>
    <row r="42" spans="1:31" s="133" customFormat="1" ht="16.5" customHeight="1" x14ac:dyDescent="0.35">
      <c r="A42" s="988" t="s">
        <v>756</v>
      </c>
      <c r="B42" s="1029"/>
      <c r="C42" s="1029"/>
      <c r="D42" s="1029"/>
      <c r="E42" s="1029"/>
      <c r="F42" s="1029"/>
      <c r="G42" s="1029"/>
      <c r="H42" s="1029"/>
      <c r="I42" s="1029"/>
      <c r="J42" s="1029"/>
      <c r="K42" s="1029"/>
      <c r="L42" s="1029"/>
      <c r="M42" s="1029"/>
    </row>
    <row r="43" spans="1:31" s="133" customFormat="1" ht="27" customHeight="1" x14ac:dyDescent="0.35">
      <c r="A43" s="988" t="s">
        <v>950</v>
      </c>
      <c r="B43" s="1029"/>
      <c r="C43" s="1029"/>
      <c r="D43" s="1029"/>
      <c r="E43" s="1029"/>
      <c r="F43" s="1029"/>
      <c r="G43" s="1029"/>
      <c r="H43" s="1029"/>
      <c r="I43" s="1029"/>
      <c r="J43" s="1029"/>
      <c r="K43" s="1029"/>
      <c r="L43" s="1029"/>
      <c r="M43" s="1029"/>
    </row>
    <row r="44" spans="1:31" s="129" customFormat="1" ht="15" customHeight="1" x14ac:dyDescent="0.35"/>
    <row r="45" spans="1:31" s="129" customFormat="1" ht="14.5" x14ac:dyDescent="0.35"/>
    <row r="46" spans="1:31" s="129" customFormat="1" ht="12.75" customHeight="1" x14ac:dyDescent="0.35"/>
    <row r="47" spans="1:31" s="129" customFormat="1" ht="15.75" customHeight="1" x14ac:dyDescent="0.35"/>
    <row r="48" spans="1:31" s="129" customFormat="1" ht="24.75" customHeight="1" x14ac:dyDescent="0.35"/>
    <row r="49" spans="1:22" s="129" customFormat="1" ht="24" customHeight="1" x14ac:dyDescent="0.35"/>
    <row r="50" spans="1:22" s="129" customFormat="1" ht="37.5" customHeight="1" x14ac:dyDescent="0.35"/>
    <row r="51" spans="1:22" s="129" customFormat="1" ht="15.75" customHeight="1" x14ac:dyDescent="0.35"/>
    <row r="52" spans="1:22" s="129" customFormat="1" ht="15.75" customHeight="1" x14ac:dyDescent="0.35"/>
    <row r="53" spans="1:22" s="129" customFormat="1" ht="15" customHeight="1" x14ac:dyDescent="0.35"/>
    <row r="54" spans="1:22" s="129" customFormat="1" ht="14.25" customHeight="1" x14ac:dyDescent="0.35"/>
    <row r="55" spans="1:22" s="129" customFormat="1" ht="16.5" customHeight="1" x14ac:dyDescent="0.35"/>
    <row r="56" spans="1:22" s="129" customFormat="1" ht="18.75" customHeight="1" x14ac:dyDescent="0.35"/>
    <row r="57" spans="1:22" x14ac:dyDescent="0.35">
      <c r="A57" s="51"/>
      <c r="B57" s="56"/>
      <c r="C57" s="56"/>
      <c r="D57" s="56"/>
      <c r="E57" s="56"/>
      <c r="F57" s="56"/>
      <c r="G57" s="56"/>
      <c r="H57" s="56"/>
      <c r="I57" s="30"/>
      <c r="J57" s="30"/>
      <c r="K57" s="30"/>
      <c r="L57" s="30"/>
      <c r="M57" s="30"/>
      <c r="N57" s="30"/>
      <c r="O57" s="12"/>
      <c r="P57" s="12"/>
      <c r="Q57" s="12"/>
      <c r="R57" s="12"/>
      <c r="S57" s="12"/>
      <c r="T57" s="12"/>
      <c r="U57" s="12"/>
      <c r="V57" s="12"/>
    </row>
    <row r="58" spans="1:22" ht="15.75" customHeight="1" x14ac:dyDescent="0.35">
      <c r="A58" s="1162"/>
      <c r="B58" s="1162"/>
      <c r="C58" s="1162"/>
      <c r="D58" s="1162"/>
      <c r="E58" s="1162"/>
      <c r="F58" s="1162"/>
      <c r="G58" s="1162"/>
      <c r="H58" s="1162"/>
      <c r="I58" s="1162"/>
      <c r="J58" s="1162"/>
      <c r="K58" s="1162"/>
      <c r="L58" s="1162"/>
      <c r="M58" s="1162"/>
      <c r="N58" s="1162"/>
      <c r="O58" s="1162"/>
      <c r="P58" s="1162"/>
      <c r="Q58" s="1162"/>
      <c r="R58" s="1162"/>
      <c r="S58" s="1162"/>
      <c r="T58" s="12"/>
      <c r="U58" s="12"/>
      <c r="V58" s="12"/>
    </row>
    <row r="59" spans="1:22" ht="15.5" x14ac:dyDescent="0.35">
      <c r="A59" s="57"/>
      <c r="B59" s="58"/>
      <c r="C59" s="58"/>
      <c r="D59" s="58"/>
      <c r="E59" s="58"/>
      <c r="F59" s="58"/>
      <c r="G59" s="58"/>
      <c r="H59" s="58"/>
      <c r="I59" s="32"/>
      <c r="J59" s="32"/>
      <c r="K59" s="32"/>
      <c r="L59" s="32"/>
      <c r="M59" s="32"/>
      <c r="N59" s="32"/>
    </row>
    <row r="60" spans="1:22" x14ac:dyDescent="0.35">
      <c r="A60" s="32"/>
      <c r="B60" s="58"/>
      <c r="C60" s="58"/>
      <c r="D60" s="58"/>
      <c r="E60" s="58"/>
      <c r="F60" s="58"/>
      <c r="G60" s="58"/>
      <c r="H60" s="58"/>
      <c r="I60" s="32"/>
      <c r="J60" s="32"/>
      <c r="K60" s="32"/>
      <c r="L60" s="32"/>
      <c r="M60" s="32"/>
      <c r="N60" s="32"/>
    </row>
    <row r="61" spans="1:22" x14ac:dyDescent="0.35">
      <c r="A61" s="59"/>
      <c r="B61" s="60"/>
      <c r="C61" s="60"/>
      <c r="D61" s="60"/>
      <c r="E61" s="60"/>
      <c r="F61" s="60"/>
      <c r="G61" s="60"/>
      <c r="H61" s="60"/>
      <c r="I61" s="59"/>
      <c r="J61" s="59"/>
      <c r="K61" s="59"/>
      <c r="L61" s="59"/>
      <c r="M61" s="59"/>
      <c r="N61" s="59"/>
    </row>
    <row r="62" spans="1:22" x14ac:dyDescent="0.35">
      <c r="A62" s="59"/>
      <c r="B62" s="60"/>
      <c r="C62" s="60"/>
      <c r="D62" s="60"/>
      <c r="E62" s="60"/>
      <c r="F62" s="60"/>
      <c r="G62" s="60"/>
      <c r="H62" s="60"/>
      <c r="I62" s="59"/>
      <c r="J62" s="59"/>
      <c r="K62" s="59"/>
      <c r="L62" s="59"/>
      <c r="M62" s="59"/>
      <c r="N62" s="59"/>
    </row>
    <row r="63" spans="1:22" x14ac:dyDescent="0.35">
      <c r="A63" s="59"/>
      <c r="B63" s="60"/>
      <c r="C63" s="60"/>
      <c r="D63" s="60"/>
      <c r="E63" s="60"/>
      <c r="F63" s="60"/>
      <c r="G63" s="60"/>
      <c r="H63" s="60"/>
      <c r="I63" s="59"/>
      <c r="J63" s="59"/>
      <c r="K63" s="59"/>
      <c r="L63" s="59"/>
      <c r="M63" s="59"/>
      <c r="N63" s="59"/>
    </row>
    <row r="64" spans="1:22" x14ac:dyDescent="0.35">
      <c r="A64" s="59"/>
      <c r="B64" s="60"/>
      <c r="C64" s="60"/>
      <c r="D64" s="60"/>
      <c r="E64" s="60"/>
      <c r="F64" s="60"/>
      <c r="G64" s="60"/>
      <c r="H64" s="60"/>
      <c r="I64" s="59"/>
      <c r="J64" s="59"/>
      <c r="K64" s="59"/>
      <c r="L64" s="59"/>
      <c r="M64" s="59"/>
      <c r="N64" s="59"/>
    </row>
    <row r="65" spans="1:14" x14ac:dyDescent="0.35">
      <c r="A65" s="59"/>
      <c r="B65" s="60"/>
      <c r="C65" s="60"/>
      <c r="D65" s="60"/>
      <c r="E65" s="60"/>
      <c r="F65" s="60"/>
      <c r="G65" s="60"/>
      <c r="H65" s="60"/>
      <c r="I65" s="59"/>
      <c r="J65" s="59"/>
      <c r="K65" s="59"/>
      <c r="L65" s="59"/>
      <c r="M65" s="59"/>
      <c r="N65" s="59"/>
    </row>
    <row r="66" spans="1:14" x14ac:dyDescent="0.35">
      <c r="A66" s="59"/>
      <c r="B66" s="60"/>
      <c r="C66" s="60"/>
      <c r="D66" s="60"/>
      <c r="E66" s="60"/>
      <c r="F66" s="60"/>
      <c r="G66" s="60"/>
      <c r="H66" s="60"/>
      <c r="I66" s="59"/>
      <c r="J66" s="59"/>
      <c r="K66" s="59"/>
      <c r="L66" s="59"/>
      <c r="M66" s="59"/>
      <c r="N66" s="59"/>
    </row>
    <row r="67" spans="1:14" x14ac:dyDescent="0.35">
      <c r="A67" s="59"/>
      <c r="B67" s="60"/>
      <c r="C67" s="60"/>
      <c r="D67" s="60"/>
      <c r="E67" s="60"/>
      <c r="F67" s="60"/>
      <c r="G67" s="60"/>
      <c r="H67" s="60"/>
      <c r="I67" s="59"/>
      <c r="J67" s="59"/>
      <c r="K67" s="59"/>
      <c r="L67" s="59"/>
      <c r="M67" s="59"/>
      <c r="N67" s="59"/>
    </row>
    <row r="68" spans="1:14" x14ac:dyDescent="0.35">
      <c r="A68" s="59"/>
      <c r="B68" s="60"/>
      <c r="C68" s="60"/>
      <c r="D68" s="60"/>
      <c r="E68" s="60"/>
      <c r="F68" s="60"/>
      <c r="G68" s="60"/>
      <c r="H68" s="60"/>
      <c r="I68" s="59"/>
      <c r="J68" s="59"/>
      <c r="K68" s="59"/>
      <c r="L68" s="59"/>
      <c r="M68" s="59"/>
      <c r="N68" s="59"/>
    </row>
    <row r="69" spans="1:14" x14ac:dyDescent="0.35">
      <c r="A69" s="59"/>
      <c r="B69" s="60"/>
      <c r="C69" s="60"/>
      <c r="D69" s="60"/>
      <c r="E69" s="60"/>
      <c r="F69" s="60"/>
      <c r="G69" s="60"/>
      <c r="H69" s="60"/>
      <c r="I69" s="59"/>
      <c r="J69" s="59"/>
      <c r="K69" s="59"/>
      <c r="L69" s="59"/>
      <c r="M69" s="59"/>
      <c r="N69" s="59"/>
    </row>
  </sheetData>
  <mergeCells count="44">
    <mergeCell ref="A41:M41"/>
    <mergeCell ref="A42:M42"/>
    <mergeCell ref="A43:M43"/>
    <mergeCell ref="A58:S58"/>
    <mergeCell ref="B33:D33"/>
    <mergeCell ref="A36:M36"/>
    <mergeCell ref="A37:M37"/>
    <mergeCell ref="A38:M38"/>
    <mergeCell ref="A39:M39"/>
    <mergeCell ref="A40:M40"/>
    <mergeCell ref="B32:D32"/>
    <mergeCell ref="B15:D15"/>
    <mergeCell ref="A19:A21"/>
    <mergeCell ref="B19:D21"/>
    <mergeCell ref="E19:G19"/>
    <mergeCell ref="B22:B30"/>
    <mergeCell ref="C22:C28"/>
    <mergeCell ref="C29:D29"/>
    <mergeCell ref="C30:D30"/>
    <mergeCell ref="B31:D31"/>
    <mergeCell ref="H19:J19"/>
    <mergeCell ref="K19:M19"/>
    <mergeCell ref="B10:B12"/>
    <mergeCell ref="C10:D10"/>
    <mergeCell ref="C11:D11"/>
    <mergeCell ref="C12:D12"/>
    <mergeCell ref="B13:D13"/>
    <mergeCell ref="B14:D14"/>
    <mergeCell ref="O7:P7"/>
    <mergeCell ref="A5:A9"/>
    <mergeCell ref="B5:D9"/>
    <mergeCell ref="E5:X5"/>
    <mergeCell ref="E6:H6"/>
    <mergeCell ref="I6:L6"/>
    <mergeCell ref="M6:P6"/>
    <mergeCell ref="Q6:R7"/>
    <mergeCell ref="S6:T7"/>
    <mergeCell ref="U6:V7"/>
    <mergeCell ref="W6:X7"/>
    <mergeCell ref="E7:F7"/>
    <mergeCell ref="G7:H7"/>
    <mergeCell ref="I7:J7"/>
    <mergeCell ref="K7:L7"/>
    <mergeCell ref="M7:N7"/>
  </mergeCells>
  <printOptions horizontalCentered="1"/>
  <pageMargins left="0.23622047244094491" right="0.27559055118110237" top="0.98425196850393704" bottom="0.98425196850393704" header="0.51181102362204722" footer="0.51181102362204722"/>
  <pageSetup paperSize="9" scale="59" orientation="landscape" cellComments="asDisplayed"/>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selection activeCell="A2" sqref="A2"/>
    </sheetView>
  </sheetViews>
  <sheetFormatPr defaultColWidth="9.08984375" defaultRowHeight="13" x14ac:dyDescent="0.35"/>
  <cols>
    <col min="1" max="1" width="3.453125" style="16" customWidth="1"/>
    <col min="2" max="2" width="9" style="16" customWidth="1"/>
    <col min="3" max="3" width="48" style="16" customWidth="1"/>
    <col min="4" max="4" width="12" style="16" customWidth="1"/>
    <col min="5" max="5" width="10.08984375" style="16" bestFit="1" customWidth="1"/>
    <col min="6" max="6" width="9.08984375" style="16"/>
    <col min="7" max="8" width="10.08984375" style="16" customWidth="1"/>
    <col min="9" max="9" width="10.453125" style="16" customWidth="1"/>
    <col min="10" max="10" width="1.453125" style="16" customWidth="1"/>
    <col min="11" max="16384" width="9.08984375" style="16"/>
  </cols>
  <sheetData>
    <row r="1" spans="1:13" ht="15.5" x14ac:dyDescent="0.35">
      <c r="A1" s="933" t="s">
        <v>1027</v>
      </c>
      <c r="B1" s="47"/>
      <c r="C1" s="47"/>
      <c r="D1" s="12"/>
      <c r="E1" s="12"/>
      <c r="F1" s="12"/>
      <c r="G1" s="895"/>
      <c r="H1" s="895"/>
      <c r="I1" s="12"/>
      <c r="J1" s="12"/>
    </row>
    <row r="2" spans="1:13" s="29" customFormat="1" ht="13.5" thickBot="1" x14ac:dyDescent="0.4">
      <c r="A2" s="28"/>
      <c r="B2" s="28"/>
      <c r="C2" s="28"/>
      <c r="D2" s="28"/>
      <c r="E2" s="28"/>
      <c r="F2" s="28"/>
      <c r="H2" s="28"/>
      <c r="I2" s="13" t="s">
        <v>365</v>
      </c>
      <c r="J2" s="28"/>
    </row>
    <row r="3" spans="1:13" s="29" customFormat="1" ht="17.25" customHeight="1" x14ac:dyDescent="0.35">
      <c r="A3" s="1173" t="s">
        <v>341</v>
      </c>
      <c r="B3" s="1176" t="s">
        <v>535</v>
      </c>
      <c r="C3" s="1177"/>
      <c r="D3" s="1182" t="s">
        <v>542</v>
      </c>
      <c r="E3" s="1183"/>
      <c r="F3" s="1183"/>
      <c r="G3" s="1184"/>
      <c r="H3" s="1185" t="s">
        <v>1017</v>
      </c>
      <c r="I3" s="1186"/>
      <c r="J3" s="28"/>
    </row>
    <row r="4" spans="1:13" s="29" customFormat="1" ht="15" customHeight="1" x14ac:dyDescent="0.35">
      <c r="A4" s="1174"/>
      <c r="B4" s="1178"/>
      <c r="C4" s="1179"/>
      <c r="D4" s="1155" t="s">
        <v>518</v>
      </c>
      <c r="E4" s="1155" t="s">
        <v>519</v>
      </c>
      <c r="F4" s="1187" t="s">
        <v>1018</v>
      </c>
      <c r="G4" s="1189" t="s">
        <v>470</v>
      </c>
      <c r="H4" s="1191" t="s">
        <v>522</v>
      </c>
      <c r="I4" s="1171" t="s">
        <v>523</v>
      </c>
      <c r="J4" s="28"/>
      <c r="L4" s="136"/>
    </row>
    <row r="5" spans="1:13" ht="14.25" customHeight="1" x14ac:dyDescent="0.35">
      <c r="A5" s="1174"/>
      <c r="B5" s="1178"/>
      <c r="C5" s="1179"/>
      <c r="D5" s="1156"/>
      <c r="E5" s="1156"/>
      <c r="F5" s="1188"/>
      <c r="G5" s="1190"/>
      <c r="H5" s="1192"/>
      <c r="I5" s="1172"/>
      <c r="J5" s="12"/>
    </row>
    <row r="6" spans="1:13" s="227" customFormat="1" ht="10.5" customHeight="1" thickBot="1" x14ac:dyDescent="0.4">
      <c r="A6" s="1175"/>
      <c r="B6" s="1180"/>
      <c r="C6" s="1181"/>
      <c r="D6" s="223" t="s">
        <v>416</v>
      </c>
      <c r="E6" s="223" t="s">
        <v>417</v>
      </c>
      <c r="F6" s="224" t="s">
        <v>418</v>
      </c>
      <c r="G6" s="225" t="s">
        <v>659</v>
      </c>
      <c r="H6" s="228" t="s">
        <v>420</v>
      </c>
      <c r="I6" s="445" t="s">
        <v>421</v>
      </c>
      <c r="J6" s="226"/>
    </row>
    <row r="7" spans="1:13" x14ac:dyDescent="0.35">
      <c r="A7" s="213">
        <v>1</v>
      </c>
      <c r="B7" s="511" t="s">
        <v>514</v>
      </c>
      <c r="C7" s="512"/>
      <c r="D7" s="447">
        <f>SUM(D8:D25)-D22</f>
        <v>3068</v>
      </c>
      <c r="E7" s="448">
        <f>SUM(E8:E24)</f>
        <v>2176</v>
      </c>
      <c r="F7" s="448">
        <f>SUM(F8:F25)</f>
        <v>278</v>
      </c>
      <c r="G7" s="449">
        <f>SUM(D7:F7)</f>
        <v>5522</v>
      </c>
      <c r="H7" s="448">
        <f>SUM(H8+H9+H10+H12+H13+H15+H19+H22+H24)</f>
        <v>5550</v>
      </c>
      <c r="I7" s="450">
        <f>SUM(I8+I9+I11+I12+I13+I15+I19+I23+I24)</f>
        <v>0</v>
      </c>
      <c r="J7" s="451"/>
    </row>
    <row r="8" spans="1:13" ht="12.75" customHeight="1" x14ac:dyDescent="0.35">
      <c r="A8" s="214">
        <v>2</v>
      </c>
      <c r="B8" s="1166" t="s">
        <v>426</v>
      </c>
      <c r="C8" s="1167"/>
      <c r="D8" s="697"/>
      <c r="E8" s="698">
        <v>1887</v>
      </c>
      <c r="F8" s="698"/>
      <c r="G8" s="699">
        <f t="shared" ref="G8:H23" si="0">SUM(D8:F8)</f>
        <v>1887</v>
      </c>
      <c r="H8" s="699">
        <f>SUM(D8:F8)</f>
        <v>1887</v>
      </c>
      <c r="I8" s="700"/>
      <c r="J8" s="452"/>
      <c r="K8" s="31"/>
      <c r="L8" s="31"/>
      <c r="M8" s="31"/>
    </row>
    <row r="9" spans="1:13" ht="24" customHeight="1" x14ac:dyDescent="0.35">
      <c r="A9" s="214">
        <v>3</v>
      </c>
      <c r="B9" s="1166" t="s">
        <v>427</v>
      </c>
      <c r="C9" s="1167"/>
      <c r="D9" s="697">
        <v>301</v>
      </c>
      <c r="E9" s="698">
        <v>52</v>
      </c>
      <c r="F9" s="698">
        <v>240</v>
      </c>
      <c r="G9" s="699">
        <f t="shared" si="0"/>
        <v>593</v>
      </c>
      <c r="H9" s="699">
        <f>SUM(D9:F9)</f>
        <v>593</v>
      </c>
      <c r="I9" s="700"/>
      <c r="J9" s="451"/>
    </row>
    <row r="10" spans="1:13" ht="24" customHeight="1" x14ac:dyDescent="0.35">
      <c r="A10" s="214">
        <v>4</v>
      </c>
      <c r="B10" s="1166" t="s">
        <v>515</v>
      </c>
      <c r="C10" s="1167"/>
      <c r="D10" s="697">
        <v>2066</v>
      </c>
      <c r="E10" s="698"/>
      <c r="F10" s="698"/>
      <c r="G10" s="699">
        <f t="shared" si="0"/>
        <v>2066</v>
      </c>
      <c r="H10" s="699">
        <f t="shared" si="0"/>
        <v>2066</v>
      </c>
      <c r="I10" s="700"/>
      <c r="J10" s="451"/>
    </row>
    <row r="11" spans="1:13" x14ac:dyDescent="0.35">
      <c r="A11" s="214">
        <v>5</v>
      </c>
      <c r="B11" s="1166" t="s">
        <v>517</v>
      </c>
      <c r="C11" s="1167"/>
      <c r="D11" s="697"/>
      <c r="E11" s="698"/>
      <c r="F11" s="698"/>
      <c r="G11" s="699">
        <f t="shared" si="0"/>
        <v>0</v>
      </c>
      <c r="H11" s="699">
        <f t="shared" si="0"/>
        <v>0</v>
      </c>
      <c r="I11" s="700"/>
      <c r="J11" s="451"/>
    </row>
    <row r="12" spans="1:13" x14ac:dyDescent="0.35">
      <c r="A12" s="214">
        <v>6</v>
      </c>
      <c r="B12" s="1166" t="s">
        <v>428</v>
      </c>
      <c r="C12" s="1167"/>
      <c r="D12" s="697"/>
      <c r="E12" s="698"/>
      <c r="F12" s="698"/>
      <c r="G12" s="699">
        <f t="shared" si="0"/>
        <v>0</v>
      </c>
      <c r="H12" s="699">
        <f t="shared" si="0"/>
        <v>0</v>
      </c>
      <c r="I12" s="700"/>
      <c r="J12" s="451"/>
    </row>
    <row r="13" spans="1:13" x14ac:dyDescent="0.35">
      <c r="A13" s="215">
        <v>7</v>
      </c>
      <c r="B13" s="1168" t="s">
        <v>516</v>
      </c>
      <c r="C13" s="1169"/>
      <c r="D13" s="701">
        <v>523</v>
      </c>
      <c r="E13" s="702"/>
      <c r="F13" s="702">
        <v>18</v>
      </c>
      <c r="G13" s="703">
        <f t="shared" si="0"/>
        <v>541</v>
      </c>
      <c r="H13" s="703">
        <f>SUM(D13:F13)</f>
        <v>541</v>
      </c>
      <c r="I13" s="704"/>
      <c r="J13" s="451"/>
    </row>
    <row r="14" spans="1:13" x14ac:dyDescent="0.35">
      <c r="A14" s="142">
        <v>8</v>
      </c>
      <c r="B14" s="513" t="s">
        <v>367</v>
      </c>
      <c r="C14" s="514" t="s">
        <v>429</v>
      </c>
      <c r="D14" s="705"/>
      <c r="E14" s="646"/>
      <c r="F14" s="646"/>
      <c r="G14" s="706">
        <f t="shared" si="0"/>
        <v>0</v>
      </c>
      <c r="H14" s="706">
        <f t="shared" si="0"/>
        <v>0</v>
      </c>
      <c r="I14" s="664"/>
      <c r="J14" s="451"/>
    </row>
    <row r="15" spans="1:13" x14ac:dyDescent="0.35">
      <c r="A15" s="216">
        <v>9</v>
      </c>
      <c r="B15" s="1164" t="s">
        <v>430</v>
      </c>
      <c r="C15" s="1165"/>
      <c r="D15" s="707"/>
      <c r="E15" s="708"/>
      <c r="F15" s="708"/>
      <c r="G15" s="709">
        <f t="shared" si="0"/>
        <v>0</v>
      </c>
      <c r="H15" s="709">
        <f t="shared" si="0"/>
        <v>0</v>
      </c>
      <c r="I15" s="710"/>
      <c r="J15" s="453"/>
    </row>
    <row r="16" spans="1:13" x14ac:dyDescent="0.35">
      <c r="A16" s="211">
        <v>10</v>
      </c>
      <c r="B16" s="515" t="s">
        <v>367</v>
      </c>
      <c r="C16" s="516" t="s">
        <v>431</v>
      </c>
      <c r="D16" s="711"/>
      <c r="E16" s="712"/>
      <c r="F16" s="712"/>
      <c r="G16" s="713">
        <f t="shared" si="0"/>
        <v>0</v>
      </c>
      <c r="H16" s="713">
        <f t="shared" si="0"/>
        <v>0</v>
      </c>
      <c r="I16" s="714"/>
      <c r="J16" s="453"/>
    </row>
    <row r="17" spans="1:10" x14ac:dyDescent="0.35">
      <c r="A17" s="211">
        <v>11</v>
      </c>
      <c r="B17" s="517"/>
      <c r="C17" s="516" t="s">
        <v>432</v>
      </c>
      <c r="D17" s="711"/>
      <c r="E17" s="712"/>
      <c r="F17" s="712"/>
      <c r="G17" s="713">
        <f t="shared" si="0"/>
        <v>0</v>
      </c>
      <c r="H17" s="713">
        <f t="shared" si="0"/>
        <v>0</v>
      </c>
      <c r="I17" s="714"/>
      <c r="J17" s="453"/>
    </row>
    <row r="18" spans="1:10" x14ac:dyDescent="0.35">
      <c r="A18" s="142">
        <v>12</v>
      </c>
      <c r="B18" s="518"/>
      <c r="C18" s="519" t="s">
        <v>513</v>
      </c>
      <c r="D18" s="705"/>
      <c r="E18" s="646"/>
      <c r="F18" s="646"/>
      <c r="G18" s="706">
        <f t="shared" si="0"/>
        <v>0</v>
      </c>
      <c r="H18" s="706">
        <f t="shared" si="0"/>
        <v>0</v>
      </c>
      <c r="I18" s="664"/>
      <c r="J18" s="453"/>
    </row>
    <row r="19" spans="1:10" ht="12.75" customHeight="1" x14ac:dyDescent="0.35">
      <c r="A19" s="216">
        <v>13</v>
      </c>
      <c r="B19" s="1164" t="s">
        <v>433</v>
      </c>
      <c r="C19" s="1165"/>
      <c r="D19" s="707">
        <v>28</v>
      </c>
      <c r="E19" s="708"/>
      <c r="F19" s="708"/>
      <c r="G19" s="703">
        <f t="shared" si="0"/>
        <v>28</v>
      </c>
      <c r="H19" s="703">
        <f t="shared" si="0"/>
        <v>28</v>
      </c>
      <c r="I19" s="710"/>
      <c r="J19" s="453"/>
    </row>
    <row r="20" spans="1:10" x14ac:dyDescent="0.35">
      <c r="A20" s="211">
        <v>14</v>
      </c>
      <c r="B20" s="515" t="s">
        <v>367</v>
      </c>
      <c r="C20" s="516" t="s">
        <v>434</v>
      </c>
      <c r="D20" s="711"/>
      <c r="E20" s="712"/>
      <c r="F20" s="712"/>
      <c r="G20" s="713">
        <f t="shared" si="0"/>
        <v>0</v>
      </c>
      <c r="H20" s="713">
        <f t="shared" si="0"/>
        <v>0</v>
      </c>
      <c r="I20" s="714"/>
      <c r="J20" s="453"/>
    </row>
    <row r="21" spans="1:10" x14ac:dyDescent="0.35">
      <c r="A21" s="211">
        <v>15</v>
      </c>
      <c r="B21" s="517"/>
      <c r="C21" s="516" t="s">
        <v>432</v>
      </c>
      <c r="D21" s="711"/>
      <c r="E21" s="712"/>
      <c r="F21" s="712"/>
      <c r="G21" s="713">
        <f t="shared" si="0"/>
        <v>0</v>
      </c>
      <c r="H21" s="713">
        <f t="shared" si="0"/>
        <v>0</v>
      </c>
      <c r="I21" s="714"/>
      <c r="J21" s="453"/>
    </row>
    <row r="22" spans="1:10" x14ac:dyDescent="0.35">
      <c r="A22" s="142">
        <v>16</v>
      </c>
      <c r="B22" s="518"/>
      <c r="C22" s="519" t="s">
        <v>1022</v>
      </c>
      <c r="D22" s="705">
        <v>28</v>
      </c>
      <c r="E22" s="646"/>
      <c r="F22" s="646"/>
      <c r="G22" s="706">
        <f t="shared" si="0"/>
        <v>28</v>
      </c>
      <c r="H22" s="706">
        <f t="shared" si="0"/>
        <v>28</v>
      </c>
      <c r="I22" s="664"/>
      <c r="J22" s="453"/>
    </row>
    <row r="23" spans="1:10" x14ac:dyDescent="0.35">
      <c r="A23" s="214">
        <v>17</v>
      </c>
      <c r="B23" s="1166" t="s">
        <v>435</v>
      </c>
      <c r="C23" s="1167"/>
      <c r="D23" s="697"/>
      <c r="E23" s="698"/>
      <c r="F23" s="698"/>
      <c r="G23" s="699">
        <f t="shared" si="0"/>
        <v>0</v>
      </c>
      <c r="H23" s="699">
        <f t="shared" si="0"/>
        <v>0</v>
      </c>
      <c r="I23" s="700"/>
      <c r="J23" s="451"/>
    </row>
    <row r="24" spans="1:10" x14ac:dyDescent="0.35">
      <c r="A24" s="215">
        <v>18</v>
      </c>
      <c r="B24" s="1168" t="s">
        <v>1023</v>
      </c>
      <c r="C24" s="1169"/>
      <c r="D24" s="701">
        <v>150</v>
      </c>
      <c r="E24" s="702">
        <v>237</v>
      </c>
      <c r="F24" s="702">
        <v>20</v>
      </c>
      <c r="G24" s="709">
        <v>407</v>
      </c>
      <c r="H24" s="709">
        <v>407</v>
      </c>
      <c r="I24" s="704"/>
      <c r="J24" s="451"/>
    </row>
    <row r="25" spans="1:10" ht="13.5" thickBot="1" x14ac:dyDescent="0.4">
      <c r="A25" s="896">
        <v>19</v>
      </c>
      <c r="B25" s="520" t="s">
        <v>367</v>
      </c>
      <c r="C25" s="521" t="s">
        <v>513</v>
      </c>
      <c r="D25" s="715"/>
      <c r="E25" s="716"/>
      <c r="F25" s="716"/>
      <c r="G25" s="717">
        <f>SUM(D25:F25)</f>
        <v>0</v>
      </c>
      <c r="H25" s="717">
        <f>SUM(E25:G25)</f>
        <v>0</v>
      </c>
      <c r="I25" s="718"/>
      <c r="J25" s="451"/>
    </row>
    <row r="26" spans="1:10" x14ac:dyDescent="0.35">
      <c r="A26" s="12"/>
      <c r="B26" s="12"/>
      <c r="C26" s="12"/>
      <c r="D26" s="930"/>
      <c r="E26" s="12"/>
      <c r="F26" s="12"/>
      <c r="G26" s="12"/>
      <c r="H26" s="12"/>
      <c r="I26" s="12"/>
      <c r="J26" s="12"/>
    </row>
    <row r="27" spans="1:10" x14ac:dyDescent="0.35">
      <c r="A27" s="12" t="s">
        <v>489</v>
      </c>
      <c r="B27" s="12"/>
      <c r="C27" s="12"/>
      <c r="D27" s="12"/>
      <c r="E27" s="12"/>
      <c r="F27" s="12"/>
      <c r="G27" s="12"/>
      <c r="H27" s="12"/>
      <c r="I27" s="12"/>
      <c r="J27" s="12"/>
    </row>
    <row r="28" spans="1:10" x14ac:dyDescent="0.35">
      <c r="A28" s="17" t="s">
        <v>1020</v>
      </c>
      <c r="B28" s="26"/>
      <c r="C28" s="26"/>
      <c r="D28" s="12"/>
      <c r="E28" s="12"/>
      <c r="F28" s="12"/>
      <c r="G28" s="12"/>
      <c r="H28" s="12"/>
      <c r="I28" s="12"/>
      <c r="J28" s="12"/>
    </row>
    <row r="29" spans="1:10" x14ac:dyDescent="0.35">
      <c r="A29" s="17" t="s">
        <v>1021</v>
      </c>
      <c r="B29" s="26"/>
      <c r="C29" s="26"/>
      <c r="D29" s="12"/>
      <c r="E29" s="12"/>
      <c r="F29" s="12"/>
      <c r="G29" s="12"/>
      <c r="H29" s="12"/>
      <c r="I29" s="12"/>
      <c r="J29" s="12"/>
    </row>
    <row r="30" spans="1:10" ht="15" customHeight="1" x14ac:dyDescent="0.35">
      <c r="A30" s="1170" t="s">
        <v>1024</v>
      </c>
      <c r="B30" s="1170"/>
      <c r="C30" s="1170"/>
      <c r="D30" s="1170"/>
      <c r="E30" s="1170"/>
      <c r="F30" s="1170"/>
      <c r="G30" s="1170"/>
      <c r="H30" s="1170"/>
      <c r="I30" s="1170"/>
      <c r="J30" s="894"/>
    </row>
    <row r="31" spans="1:10" ht="14.5" x14ac:dyDescent="0.35">
      <c r="A31" s="12"/>
      <c r="B31" s="109"/>
      <c r="C31" s="109"/>
      <c r="D31" s="109"/>
      <c r="E31" s="12"/>
      <c r="F31" s="12"/>
      <c r="G31" s="12"/>
      <c r="H31" s="12"/>
      <c r="I31" s="12"/>
      <c r="J31" s="12"/>
    </row>
    <row r="32" spans="1:10" ht="15.75" customHeight="1" x14ac:dyDescent="0.35">
      <c r="A32" s="12"/>
      <c r="B32" s="109"/>
      <c r="C32" s="109"/>
      <c r="D32" s="109"/>
      <c r="E32" s="12"/>
      <c r="F32" s="12"/>
      <c r="G32" s="12"/>
      <c r="H32" s="12"/>
      <c r="I32" s="12"/>
      <c r="J32" s="12"/>
    </row>
    <row r="33" spans="2:4" ht="14.5" x14ac:dyDescent="0.35">
      <c r="B33" s="109"/>
      <c r="C33" s="109"/>
      <c r="D33" s="109"/>
    </row>
    <row r="34" spans="2:4" ht="14.5" x14ac:dyDescent="0.35">
      <c r="B34" s="109"/>
      <c r="C34" s="109"/>
      <c r="D34" s="109"/>
    </row>
    <row r="35" spans="2:4" ht="14.5" x14ac:dyDescent="0.35">
      <c r="B35" s="109"/>
      <c r="C35" s="109"/>
      <c r="D35" s="109"/>
    </row>
    <row r="36" spans="2:4" ht="14.5" x14ac:dyDescent="0.35">
      <c r="B36" s="109"/>
      <c r="C36" s="109"/>
      <c r="D36" s="109"/>
    </row>
    <row r="37" spans="2:4" ht="14.5" x14ac:dyDescent="0.35">
      <c r="B37" s="109"/>
      <c r="C37" s="109"/>
      <c r="D37" s="109"/>
    </row>
    <row r="38" spans="2:4" ht="14.5" x14ac:dyDescent="0.35">
      <c r="B38" s="109"/>
      <c r="C38" s="109"/>
      <c r="D38" s="109"/>
    </row>
    <row r="39" spans="2:4" ht="14.5" x14ac:dyDescent="0.35">
      <c r="B39" s="109"/>
      <c r="C39" s="109"/>
      <c r="D39" s="109"/>
    </row>
    <row r="40" spans="2:4" ht="14.5" x14ac:dyDescent="0.35">
      <c r="B40" s="109"/>
      <c r="C40" s="109"/>
      <c r="D40" s="109"/>
    </row>
    <row r="41" spans="2:4" ht="14.5" x14ac:dyDescent="0.35">
      <c r="B41" s="109"/>
      <c r="C41" s="109"/>
      <c r="D41" s="109"/>
    </row>
    <row r="42" spans="2:4" ht="14.5" x14ac:dyDescent="0.35">
      <c r="B42" s="109"/>
      <c r="C42" s="109"/>
      <c r="D42" s="109"/>
    </row>
    <row r="43" spans="2:4" ht="14.5" x14ac:dyDescent="0.35">
      <c r="B43" s="109"/>
      <c r="C43" s="109"/>
      <c r="D43" s="109"/>
    </row>
    <row r="44" spans="2:4" ht="14.5" x14ac:dyDescent="0.35">
      <c r="B44" s="109"/>
      <c r="C44" s="109"/>
      <c r="D44" s="109"/>
    </row>
    <row r="45" spans="2:4" ht="14.5" x14ac:dyDescent="0.35">
      <c r="B45" s="109"/>
      <c r="C45" s="109"/>
      <c r="D45" s="109"/>
    </row>
    <row r="46" spans="2:4" ht="14.5" x14ac:dyDescent="0.35">
      <c r="B46" s="109"/>
      <c r="C46" s="109"/>
      <c r="D46" s="109"/>
    </row>
    <row r="47" spans="2:4" ht="14.5" x14ac:dyDescent="0.35">
      <c r="B47" s="109"/>
      <c r="C47" s="109"/>
      <c r="D47" s="109"/>
    </row>
  </sheetData>
  <sheetProtection insertColumns="0" insertRows="0" deleteColumns="0" deleteRows="0"/>
  <mergeCells count="21">
    <mergeCell ref="I4:I5"/>
    <mergeCell ref="B13:C13"/>
    <mergeCell ref="A3:A6"/>
    <mergeCell ref="B3:C6"/>
    <mergeCell ref="D3:G3"/>
    <mergeCell ref="H3:I3"/>
    <mergeCell ref="D4:D5"/>
    <mergeCell ref="E4:E5"/>
    <mergeCell ref="F4:F5"/>
    <mergeCell ref="G4:G5"/>
    <mergeCell ref="H4:H5"/>
    <mergeCell ref="B8:C8"/>
    <mergeCell ref="B9:C9"/>
    <mergeCell ref="B10:C10"/>
    <mergeCell ref="B11:C11"/>
    <mergeCell ref="B12:C12"/>
    <mergeCell ref="B15:C15"/>
    <mergeCell ref="B19:C19"/>
    <mergeCell ref="B23:C23"/>
    <mergeCell ref="B24:C24"/>
    <mergeCell ref="A30:I30"/>
  </mergeCells>
  <printOptions horizontalCentered="1"/>
  <pageMargins left="0.39370078740157483" right="0.39370078740157483" top="0.59055118110236227" bottom="0.39370078740157483" header="0.23622047244094491"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selection activeCell="A2" sqref="A2"/>
    </sheetView>
  </sheetViews>
  <sheetFormatPr defaultColWidth="9.08984375" defaultRowHeight="13" x14ac:dyDescent="0.35"/>
  <cols>
    <col min="1" max="1" width="3.453125" style="16" customWidth="1"/>
    <col min="2" max="2" width="9" style="16" customWidth="1"/>
    <col min="3" max="3" width="48" style="16" customWidth="1"/>
    <col min="4" max="4" width="12" style="16" customWidth="1"/>
    <col min="5" max="6" width="9.08984375" style="16"/>
    <col min="7" max="8" width="10.08984375" style="16" customWidth="1"/>
    <col min="9" max="9" width="10.453125" style="16" customWidth="1"/>
    <col min="10" max="10" width="1.453125" style="16" customWidth="1"/>
    <col min="11" max="16384" width="9.08984375" style="16"/>
  </cols>
  <sheetData>
    <row r="1" spans="1:13" ht="15.5" x14ac:dyDescent="0.35">
      <c r="A1" s="933" t="s">
        <v>1026</v>
      </c>
      <c r="B1" s="47"/>
      <c r="C1" s="47"/>
      <c r="D1" s="12"/>
      <c r="E1" s="12"/>
      <c r="F1" s="12"/>
      <c r="G1" s="891"/>
      <c r="H1" s="891"/>
      <c r="I1" s="12"/>
      <c r="J1" s="12"/>
    </row>
    <row r="2" spans="1:13" s="29" customFormat="1" ht="13.5" thickBot="1" x14ac:dyDescent="0.4">
      <c r="A2" s="28"/>
      <c r="B2" s="28"/>
      <c r="C2" s="28"/>
      <c r="D2" s="28"/>
      <c r="E2" s="28"/>
      <c r="F2" s="28"/>
      <c r="H2" s="28"/>
      <c r="I2" s="13" t="s">
        <v>365</v>
      </c>
      <c r="J2" s="28"/>
    </row>
    <row r="3" spans="1:13" s="29" customFormat="1" ht="17.25" customHeight="1" x14ac:dyDescent="0.35">
      <c r="A3" s="1173" t="s">
        <v>341</v>
      </c>
      <c r="B3" s="1176" t="s">
        <v>535</v>
      </c>
      <c r="C3" s="1177"/>
      <c r="D3" s="1182" t="s">
        <v>542</v>
      </c>
      <c r="E3" s="1183"/>
      <c r="F3" s="1183"/>
      <c r="G3" s="1184"/>
      <c r="H3" s="1185" t="s">
        <v>1017</v>
      </c>
      <c r="I3" s="1186"/>
      <c r="J3" s="28"/>
    </row>
    <row r="4" spans="1:13" s="29" customFormat="1" ht="15" customHeight="1" x14ac:dyDescent="0.35">
      <c r="A4" s="1174"/>
      <c r="B4" s="1178"/>
      <c r="C4" s="1179"/>
      <c r="D4" s="1155" t="s">
        <v>518</v>
      </c>
      <c r="E4" s="1155" t="s">
        <v>519</v>
      </c>
      <c r="F4" s="1187" t="s">
        <v>1018</v>
      </c>
      <c r="G4" s="1189" t="s">
        <v>470</v>
      </c>
      <c r="H4" s="1191" t="s">
        <v>522</v>
      </c>
      <c r="I4" s="1171" t="s">
        <v>523</v>
      </c>
      <c r="J4" s="28"/>
      <c r="L4" s="136"/>
    </row>
    <row r="5" spans="1:13" ht="14.25" customHeight="1" x14ac:dyDescent="0.35">
      <c r="A5" s="1174"/>
      <c r="B5" s="1178"/>
      <c r="C5" s="1179"/>
      <c r="D5" s="1156"/>
      <c r="E5" s="1156"/>
      <c r="F5" s="1188"/>
      <c r="G5" s="1190"/>
      <c r="H5" s="1192"/>
      <c r="I5" s="1172"/>
      <c r="J5" s="12"/>
    </row>
    <row r="6" spans="1:13" s="227" customFormat="1" ht="10.5" customHeight="1" thickBot="1" x14ac:dyDescent="0.4">
      <c r="A6" s="1175"/>
      <c r="B6" s="1180"/>
      <c r="C6" s="1181"/>
      <c r="D6" s="223" t="s">
        <v>416</v>
      </c>
      <c r="E6" s="223" t="s">
        <v>417</v>
      </c>
      <c r="F6" s="224" t="s">
        <v>418</v>
      </c>
      <c r="G6" s="225" t="s">
        <v>659</v>
      </c>
      <c r="H6" s="228" t="s">
        <v>420</v>
      </c>
      <c r="I6" s="445" t="s">
        <v>421</v>
      </c>
      <c r="J6" s="226"/>
    </row>
    <row r="7" spans="1:13" x14ac:dyDescent="0.35">
      <c r="A7" s="213">
        <v>1</v>
      </c>
      <c r="B7" s="511" t="s">
        <v>514</v>
      </c>
      <c r="C7" s="512"/>
      <c r="D7" s="447">
        <f>SUM(D8+D9+D10+D12+D13+D15+D19+D23+D24)</f>
        <v>70754</v>
      </c>
      <c r="E7" s="448">
        <f t="shared" ref="E7:I7" si="0">SUM(E8+E9+E11+E12+E13+E15+E19+E23+E24)</f>
        <v>992</v>
      </c>
      <c r="F7" s="448">
        <f t="shared" si="0"/>
        <v>634</v>
      </c>
      <c r="G7" s="449">
        <f t="shared" si="0"/>
        <v>52217</v>
      </c>
      <c r="H7" s="448">
        <f t="shared" si="0"/>
        <v>52217</v>
      </c>
      <c r="I7" s="450">
        <f t="shared" si="0"/>
        <v>0</v>
      </c>
      <c r="J7" s="451"/>
    </row>
    <row r="8" spans="1:13" ht="12.75" customHeight="1" x14ac:dyDescent="0.35">
      <c r="A8" s="214">
        <v>2</v>
      </c>
      <c r="B8" s="1166" t="s">
        <v>426</v>
      </c>
      <c r="C8" s="1167"/>
      <c r="D8" s="697"/>
      <c r="E8" s="698"/>
      <c r="F8" s="698"/>
      <c r="G8" s="699">
        <f t="shared" ref="G8:G23" si="1">SUM(D8:F8)</f>
        <v>0</v>
      </c>
      <c r="H8" s="698"/>
      <c r="I8" s="700"/>
      <c r="J8" s="452"/>
      <c r="K8" s="31"/>
      <c r="L8" s="31"/>
      <c r="M8" s="31"/>
    </row>
    <row r="9" spans="1:13" ht="24" customHeight="1" x14ac:dyDescent="0.35">
      <c r="A9" s="214">
        <v>3</v>
      </c>
      <c r="B9" s="1166" t="s">
        <v>427</v>
      </c>
      <c r="C9" s="1167"/>
      <c r="D9" s="697">
        <v>948</v>
      </c>
      <c r="E9" s="698">
        <v>125</v>
      </c>
      <c r="F9" s="698">
        <v>390</v>
      </c>
      <c r="G9" s="699">
        <f t="shared" si="1"/>
        <v>1463</v>
      </c>
      <c r="H9" s="698">
        <v>1463</v>
      </c>
      <c r="I9" s="700"/>
      <c r="J9" s="451"/>
    </row>
    <row r="10" spans="1:13" ht="24" customHeight="1" x14ac:dyDescent="0.35">
      <c r="A10" s="214">
        <v>4</v>
      </c>
      <c r="B10" s="1166" t="s">
        <v>515</v>
      </c>
      <c r="C10" s="1167"/>
      <c r="D10" s="697">
        <v>20163</v>
      </c>
      <c r="E10" s="698"/>
      <c r="F10" s="698"/>
      <c r="G10" s="699">
        <f t="shared" si="1"/>
        <v>20163</v>
      </c>
      <c r="H10" s="698">
        <v>20163</v>
      </c>
      <c r="I10" s="700"/>
      <c r="J10" s="451"/>
    </row>
    <row r="11" spans="1:13" x14ac:dyDescent="0.35">
      <c r="A11" s="214">
        <v>5</v>
      </c>
      <c r="B11" s="1166" t="s">
        <v>517</v>
      </c>
      <c r="C11" s="1167"/>
      <c r="D11" s="697"/>
      <c r="E11" s="698"/>
      <c r="F11" s="698"/>
      <c r="G11" s="699">
        <f t="shared" si="1"/>
        <v>0</v>
      </c>
      <c r="H11" s="698"/>
      <c r="I11" s="700"/>
      <c r="J11" s="451"/>
    </row>
    <row r="12" spans="1:13" x14ac:dyDescent="0.35">
      <c r="A12" s="214">
        <v>6</v>
      </c>
      <c r="B12" s="1166" t="s">
        <v>428</v>
      </c>
      <c r="C12" s="1167"/>
      <c r="D12" s="697"/>
      <c r="E12" s="698"/>
      <c r="F12" s="698"/>
      <c r="G12" s="699">
        <f t="shared" si="1"/>
        <v>0</v>
      </c>
      <c r="H12" s="698"/>
      <c r="I12" s="700"/>
      <c r="J12" s="451"/>
    </row>
    <row r="13" spans="1:13" x14ac:dyDescent="0.35">
      <c r="A13" s="215">
        <v>7</v>
      </c>
      <c r="B13" s="1168" t="s">
        <v>516</v>
      </c>
      <c r="C13" s="1169"/>
      <c r="D13" s="701">
        <v>131</v>
      </c>
      <c r="E13" s="702"/>
      <c r="F13" s="702">
        <v>13</v>
      </c>
      <c r="G13" s="703">
        <f t="shared" si="1"/>
        <v>144</v>
      </c>
      <c r="H13" s="702">
        <v>144</v>
      </c>
      <c r="I13" s="704"/>
      <c r="J13" s="451"/>
    </row>
    <row r="14" spans="1:13" x14ac:dyDescent="0.35">
      <c r="A14" s="142">
        <v>8</v>
      </c>
      <c r="B14" s="513" t="s">
        <v>367</v>
      </c>
      <c r="C14" s="514" t="s">
        <v>429</v>
      </c>
      <c r="D14" s="705"/>
      <c r="E14" s="646"/>
      <c r="F14" s="646"/>
      <c r="G14" s="706">
        <f t="shared" si="1"/>
        <v>0</v>
      </c>
      <c r="H14" s="646"/>
      <c r="I14" s="664"/>
      <c r="J14" s="451"/>
    </row>
    <row r="15" spans="1:13" x14ac:dyDescent="0.35">
      <c r="A15" s="216">
        <v>9</v>
      </c>
      <c r="B15" s="1164" t="s">
        <v>430</v>
      </c>
      <c r="C15" s="1165"/>
      <c r="D15" s="707"/>
      <c r="E15" s="708"/>
      <c r="F15" s="708"/>
      <c r="G15" s="709">
        <f t="shared" si="1"/>
        <v>0</v>
      </c>
      <c r="H15" s="708"/>
      <c r="I15" s="710"/>
      <c r="J15" s="453"/>
    </row>
    <row r="16" spans="1:13" x14ac:dyDescent="0.35">
      <c r="A16" s="211">
        <v>10</v>
      </c>
      <c r="B16" s="515" t="s">
        <v>367</v>
      </c>
      <c r="C16" s="516" t="s">
        <v>431</v>
      </c>
      <c r="D16" s="711"/>
      <c r="E16" s="712"/>
      <c r="F16" s="712"/>
      <c r="G16" s="713">
        <f t="shared" si="1"/>
        <v>0</v>
      </c>
      <c r="H16" s="712"/>
      <c r="I16" s="714"/>
      <c r="J16" s="453"/>
    </row>
    <row r="17" spans="1:10" x14ac:dyDescent="0.35">
      <c r="A17" s="211">
        <v>11</v>
      </c>
      <c r="B17" s="517"/>
      <c r="C17" s="516" t="s">
        <v>432</v>
      </c>
      <c r="D17" s="711"/>
      <c r="E17" s="712"/>
      <c r="F17" s="712"/>
      <c r="G17" s="713">
        <f t="shared" si="1"/>
        <v>0</v>
      </c>
      <c r="H17" s="712"/>
      <c r="I17" s="714"/>
      <c r="J17" s="453"/>
    </row>
    <row r="18" spans="1:10" x14ac:dyDescent="0.35">
      <c r="A18" s="142">
        <v>12</v>
      </c>
      <c r="B18" s="518"/>
      <c r="C18" s="519" t="s">
        <v>513</v>
      </c>
      <c r="D18" s="705"/>
      <c r="E18" s="646"/>
      <c r="F18" s="646"/>
      <c r="G18" s="706">
        <f t="shared" si="1"/>
        <v>0</v>
      </c>
      <c r="H18" s="646"/>
      <c r="I18" s="664"/>
      <c r="J18" s="453"/>
    </row>
    <row r="19" spans="1:10" ht="12.75" customHeight="1" x14ac:dyDescent="0.35">
      <c r="A19" s="216">
        <v>13</v>
      </c>
      <c r="B19" s="1164" t="s">
        <v>433</v>
      </c>
      <c r="C19" s="1165"/>
      <c r="D19" s="707">
        <v>623</v>
      </c>
      <c r="E19" s="708">
        <v>514</v>
      </c>
      <c r="F19" s="708">
        <v>96</v>
      </c>
      <c r="G19" s="703">
        <f t="shared" si="1"/>
        <v>1233</v>
      </c>
      <c r="H19" s="708">
        <v>1233</v>
      </c>
      <c r="I19" s="710"/>
      <c r="J19" s="453"/>
    </row>
    <row r="20" spans="1:10" x14ac:dyDescent="0.35">
      <c r="A20" s="211">
        <v>14</v>
      </c>
      <c r="B20" s="515" t="s">
        <v>367</v>
      </c>
      <c r="C20" s="516" t="s">
        <v>434</v>
      </c>
      <c r="D20" s="711"/>
      <c r="E20" s="712"/>
      <c r="F20" s="712"/>
      <c r="G20" s="713">
        <f t="shared" si="1"/>
        <v>0</v>
      </c>
      <c r="H20" s="712"/>
      <c r="I20" s="714"/>
      <c r="J20" s="453"/>
    </row>
    <row r="21" spans="1:10" x14ac:dyDescent="0.35">
      <c r="A21" s="211">
        <v>15</v>
      </c>
      <c r="B21" s="517"/>
      <c r="C21" s="516" t="s">
        <v>432</v>
      </c>
      <c r="D21" s="711">
        <v>64</v>
      </c>
      <c r="E21" s="712"/>
      <c r="F21" s="712"/>
      <c r="G21" s="713">
        <f t="shared" si="1"/>
        <v>64</v>
      </c>
      <c r="H21" s="712">
        <v>64</v>
      </c>
      <c r="I21" s="714"/>
      <c r="J21" s="453"/>
    </row>
    <row r="22" spans="1:10" x14ac:dyDescent="0.35">
      <c r="A22" s="142">
        <v>16</v>
      </c>
      <c r="B22" s="518"/>
      <c r="C22" s="928" t="s">
        <v>1019</v>
      </c>
      <c r="D22" s="705"/>
      <c r="E22" s="646"/>
      <c r="F22" s="646">
        <v>96</v>
      </c>
      <c r="G22" s="706">
        <f t="shared" si="1"/>
        <v>96</v>
      </c>
      <c r="H22" s="646">
        <v>96</v>
      </c>
      <c r="I22" s="664"/>
      <c r="J22" s="453"/>
    </row>
    <row r="23" spans="1:10" x14ac:dyDescent="0.35">
      <c r="A23" s="214">
        <v>17</v>
      </c>
      <c r="B23" s="1166" t="s">
        <v>435</v>
      </c>
      <c r="C23" s="1167"/>
      <c r="D23" s="697">
        <v>48857</v>
      </c>
      <c r="E23" s="698"/>
      <c r="F23" s="698"/>
      <c r="G23" s="699">
        <f t="shared" si="1"/>
        <v>48857</v>
      </c>
      <c r="H23" s="698">
        <v>48857</v>
      </c>
      <c r="I23" s="700"/>
      <c r="J23" s="451"/>
    </row>
    <row r="24" spans="1:10" x14ac:dyDescent="0.35">
      <c r="A24" s="215">
        <v>18</v>
      </c>
      <c r="B24" s="1168" t="s">
        <v>524</v>
      </c>
      <c r="C24" s="1169"/>
      <c r="D24" s="701">
        <v>32</v>
      </c>
      <c r="E24" s="702">
        <v>353</v>
      </c>
      <c r="F24" s="702">
        <v>135</v>
      </c>
      <c r="G24" s="709">
        <v>520</v>
      </c>
      <c r="H24" s="702">
        <v>520</v>
      </c>
      <c r="I24" s="704"/>
      <c r="J24" s="451"/>
    </row>
    <row r="25" spans="1:10" ht="13.5" thickBot="1" x14ac:dyDescent="0.4">
      <c r="A25" s="892">
        <v>19</v>
      </c>
      <c r="B25" s="520" t="s">
        <v>367</v>
      </c>
      <c r="C25" s="521" t="s">
        <v>513</v>
      </c>
      <c r="D25" s="715"/>
      <c r="E25" s="716"/>
      <c r="F25" s="716"/>
      <c r="G25" s="717">
        <f>SUM(D25:F25)</f>
        <v>0</v>
      </c>
      <c r="H25" s="716"/>
      <c r="I25" s="718"/>
      <c r="J25" s="451"/>
    </row>
    <row r="26" spans="1:10" x14ac:dyDescent="0.35">
      <c r="A26" s="12"/>
      <c r="B26" s="12"/>
      <c r="C26" s="12"/>
      <c r="D26" s="930"/>
      <c r="E26" s="12"/>
      <c r="F26" s="12"/>
      <c r="G26" s="12"/>
      <c r="H26" s="12"/>
      <c r="I26" s="12"/>
      <c r="J26" s="12"/>
    </row>
    <row r="27" spans="1:10" x14ac:dyDescent="0.35">
      <c r="A27" s="12" t="s">
        <v>489</v>
      </c>
      <c r="B27" s="12"/>
      <c r="C27" s="12"/>
      <c r="D27" s="12"/>
      <c r="E27" s="12"/>
      <c r="F27" s="12"/>
      <c r="G27" s="12"/>
      <c r="H27" s="12"/>
      <c r="I27" s="12"/>
      <c r="J27" s="12"/>
    </row>
    <row r="28" spans="1:10" x14ac:dyDescent="0.35">
      <c r="A28" s="17" t="s">
        <v>1020</v>
      </c>
      <c r="B28" s="26"/>
      <c r="C28" s="26"/>
      <c r="D28" s="12"/>
      <c r="E28" s="12"/>
      <c r="F28" s="12"/>
      <c r="G28" s="12"/>
      <c r="H28" s="12"/>
      <c r="I28" s="12"/>
      <c r="J28" s="12"/>
    </row>
    <row r="29" spans="1:10" x14ac:dyDescent="0.35">
      <c r="A29" s="17" t="s">
        <v>1021</v>
      </c>
      <c r="B29" s="26"/>
      <c r="C29" s="26"/>
      <c r="D29" s="12"/>
      <c r="E29" s="12"/>
      <c r="F29" s="12"/>
      <c r="G29" s="12"/>
      <c r="H29" s="12"/>
      <c r="I29" s="12"/>
      <c r="J29" s="12"/>
    </row>
    <row r="30" spans="1:10" ht="15" customHeight="1" x14ac:dyDescent="0.35">
      <c r="A30" s="1091"/>
      <c r="B30" s="1091"/>
      <c r="C30" s="1091"/>
      <c r="D30" s="1091"/>
      <c r="E30" s="1091"/>
      <c r="F30" s="1091"/>
      <c r="G30" s="1091"/>
      <c r="H30" s="1091"/>
      <c r="I30" s="1091"/>
      <c r="J30" s="889"/>
    </row>
    <row r="31" spans="1:10" ht="14.5" x14ac:dyDescent="0.35">
      <c r="A31" s="12"/>
      <c r="B31" s="109"/>
      <c r="C31" s="109"/>
      <c r="D31" s="109"/>
      <c r="E31" s="12"/>
      <c r="F31" s="12"/>
      <c r="G31" s="12"/>
      <c r="H31" s="12"/>
      <c r="I31" s="12"/>
      <c r="J31" s="12"/>
    </row>
    <row r="32" spans="1:10" ht="15.75" customHeight="1" x14ac:dyDescent="0.35">
      <c r="A32" s="12"/>
      <c r="B32" s="109"/>
      <c r="C32" s="109"/>
      <c r="D32" s="109"/>
      <c r="E32" s="12"/>
      <c r="F32" s="12"/>
      <c r="G32" s="12"/>
      <c r="H32" s="12"/>
      <c r="I32" s="12"/>
      <c r="J32" s="12"/>
    </row>
    <row r="33" spans="2:4" ht="14.5" x14ac:dyDescent="0.35">
      <c r="B33" s="109"/>
      <c r="C33" s="109"/>
      <c r="D33" s="109"/>
    </row>
    <row r="34" spans="2:4" ht="14.5" x14ac:dyDescent="0.35">
      <c r="B34" s="109"/>
      <c r="C34" s="109"/>
      <c r="D34" s="109"/>
    </row>
    <row r="35" spans="2:4" ht="14.5" x14ac:dyDescent="0.35">
      <c r="B35" s="109"/>
      <c r="C35" s="109"/>
      <c r="D35" s="109"/>
    </row>
    <row r="36" spans="2:4" ht="14.5" x14ac:dyDescent="0.35">
      <c r="B36" s="109"/>
      <c r="C36" s="109"/>
      <c r="D36" s="109"/>
    </row>
    <row r="37" spans="2:4" ht="14.5" x14ac:dyDescent="0.35">
      <c r="B37" s="109"/>
      <c r="C37" s="109"/>
      <c r="D37" s="109"/>
    </row>
    <row r="38" spans="2:4" ht="14.5" x14ac:dyDescent="0.35">
      <c r="B38" s="109"/>
      <c r="C38" s="109"/>
      <c r="D38" s="109"/>
    </row>
    <row r="39" spans="2:4" ht="14.5" x14ac:dyDescent="0.35">
      <c r="B39" s="109"/>
      <c r="C39" s="109"/>
      <c r="D39" s="109"/>
    </row>
    <row r="40" spans="2:4" ht="14.5" x14ac:dyDescent="0.35">
      <c r="B40" s="109"/>
      <c r="C40" s="109"/>
      <c r="D40" s="109"/>
    </row>
    <row r="41" spans="2:4" ht="14.5" x14ac:dyDescent="0.35">
      <c r="B41" s="109"/>
      <c r="C41" s="109"/>
      <c r="D41" s="109"/>
    </row>
    <row r="42" spans="2:4" ht="14.5" x14ac:dyDescent="0.35">
      <c r="B42" s="109"/>
      <c r="C42" s="109"/>
      <c r="D42" s="109"/>
    </row>
    <row r="43" spans="2:4" ht="14.5" x14ac:dyDescent="0.35">
      <c r="B43" s="109"/>
      <c r="C43" s="109"/>
      <c r="D43" s="109"/>
    </row>
    <row r="44" spans="2:4" ht="14.5" x14ac:dyDescent="0.35">
      <c r="B44" s="109"/>
      <c r="C44" s="109"/>
      <c r="D44" s="109"/>
    </row>
    <row r="45" spans="2:4" ht="14.5" x14ac:dyDescent="0.35">
      <c r="B45" s="109"/>
      <c r="C45" s="109"/>
      <c r="D45" s="109"/>
    </row>
    <row r="46" spans="2:4" ht="14.5" x14ac:dyDescent="0.35">
      <c r="B46" s="109"/>
      <c r="C46" s="109"/>
      <c r="D46" s="109"/>
    </row>
    <row r="47" spans="2:4" ht="14.5" x14ac:dyDescent="0.35">
      <c r="B47" s="109"/>
      <c r="C47" s="109"/>
      <c r="D47" s="109"/>
    </row>
  </sheetData>
  <sheetProtection insertColumns="0" insertRows="0" deleteColumns="0" deleteRows="0"/>
  <mergeCells count="21">
    <mergeCell ref="B24:C24"/>
    <mergeCell ref="A30:I30"/>
    <mergeCell ref="B8:C8"/>
    <mergeCell ref="B9:C9"/>
    <mergeCell ref="B10:C10"/>
    <mergeCell ref="B11:C11"/>
    <mergeCell ref="B12:C12"/>
    <mergeCell ref="B15:C15"/>
    <mergeCell ref="B19:C19"/>
    <mergeCell ref="B23:C23"/>
    <mergeCell ref="I4:I5"/>
    <mergeCell ref="B13:C13"/>
    <mergeCell ref="A3:A6"/>
    <mergeCell ref="B3:C6"/>
    <mergeCell ref="D3:G3"/>
    <mergeCell ref="H3:I3"/>
    <mergeCell ref="D4:D5"/>
    <mergeCell ref="E4:E5"/>
    <mergeCell ref="F4:F5"/>
    <mergeCell ref="G4:G5"/>
    <mergeCell ref="H4:H5"/>
  </mergeCells>
  <printOptions horizontalCentered="1"/>
  <pageMargins left="0.39370078740157483" right="0.39370078740157483" top="0.59055118110236227" bottom="0.39370078740157483" header="0.23622047244094491" footer="0.51181102362204722"/>
  <pageSetup paperSize="9" scale="75" orientation="landscape"/>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selection activeCell="L10" sqref="L10"/>
    </sheetView>
  </sheetViews>
  <sheetFormatPr defaultColWidth="9.08984375" defaultRowHeight="13" x14ac:dyDescent="0.35"/>
  <cols>
    <col min="1" max="1" width="3.453125" style="16" customWidth="1"/>
    <col min="2" max="2" width="9" style="16" customWidth="1"/>
    <col min="3" max="3" width="48" style="16" customWidth="1"/>
    <col min="4" max="4" width="12" style="16" customWidth="1"/>
    <col min="5" max="6" width="9.08984375" style="16"/>
    <col min="7" max="8" width="10.08984375" style="16" customWidth="1"/>
    <col min="9" max="9" width="10.453125" style="16" customWidth="1"/>
    <col min="10" max="10" width="1.453125" style="16" customWidth="1"/>
    <col min="11" max="16384" width="9.08984375" style="16"/>
  </cols>
  <sheetData>
    <row r="1" spans="1:13" ht="15.5" x14ac:dyDescent="0.35">
      <c r="A1" s="48" t="s">
        <v>737</v>
      </c>
      <c r="B1" s="47"/>
      <c r="C1" s="47"/>
      <c r="D1" s="12"/>
      <c r="E1" s="12"/>
      <c r="F1" s="12"/>
      <c r="G1" s="138"/>
      <c r="H1" s="138"/>
      <c r="I1" s="12"/>
      <c r="J1" s="12"/>
    </row>
    <row r="2" spans="1:13" s="29" customFormat="1" ht="13.5" thickBot="1" x14ac:dyDescent="0.4">
      <c r="A2" s="28"/>
      <c r="B2" s="28"/>
      <c r="C2" s="28"/>
      <c r="D2" s="28"/>
      <c r="E2" s="28"/>
      <c r="F2" s="28"/>
      <c r="H2" s="28"/>
      <c r="I2" s="13" t="s">
        <v>365</v>
      </c>
      <c r="J2" s="28"/>
    </row>
    <row r="3" spans="1:13" s="29" customFormat="1" ht="17.25" customHeight="1" x14ac:dyDescent="0.35">
      <c r="A3" s="1173" t="s">
        <v>341</v>
      </c>
      <c r="B3" s="1176" t="s">
        <v>535</v>
      </c>
      <c r="C3" s="1177"/>
      <c r="D3" s="1182" t="s">
        <v>542</v>
      </c>
      <c r="E3" s="1183"/>
      <c r="F3" s="1183"/>
      <c r="G3" s="1184"/>
      <c r="H3" s="1185" t="s">
        <v>521</v>
      </c>
      <c r="I3" s="1186"/>
      <c r="J3" s="28"/>
    </row>
    <row r="4" spans="1:13" s="29" customFormat="1" ht="15" customHeight="1" x14ac:dyDescent="0.35">
      <c r="A4" s="1174"/>
      <c r="B4" s="1178"/>
      <c r="C4" s="1179"/>
      <c r="D4" s="1155" t="s">
        <v>518</v>
      </c>
      <c r="E4" s="1155" t="s">
        <v>519</v>
      </c>
      <c r="F4" s="1187" t="s">
        <v>520</v>
      </c>
      <c r="G4" s="1189" t="s">
        <v>470</v>
      </c>
      <c r="H4" s="1191" t="s">
        <v>522</v>
      </c>
      <c r="I4" s="1171" t="s">
        <v>523</v>
      </c>
      <c r="J4" s="28"/>
      <c r="L4" s="136"/>
    </row>
    <row r="5" spans="1:13" ht="14.25" customHeight="1" x14ac:dyDescent="0.35">
      <c r="A5" s="1174"/>
      <c r="B5" s="1178"/>
      <c r="C5" s="1179"/>
      <c r="D5" s="1156"/>
      <c r="E5" s="1156"/>
      <c r="F5" s="1188"/>
      <c r="G5" s="1190"/>
      <c r="H5" s="1192"/>
      <c r="I5" s="1172"/>
      <c r="J5" s="12"/>
    </row>
    <row r="6" spans="1:13" s="227" customFormat="1" ht="10.5" customHeight="1" thickBot="1" x14ac:dyDescent="0.4">
      <c r="A6" s="1175"/>
      <c r="B6" s="1180"/>
      <c r="C6" s="1181"/>
      <c r="D6" s="223" t="s">
        <v>416</v>
      </c>
      <c r="E6" s="223" t="s">
        <v>417</v>
      </c>
      <c r="F6" s="224" t="s">
        <v>418</v>
      </c>
      <c r="G6" s="225" t="s">
        <v>659</v>
      </c>
      <c r="H6" s="228" t="s">
        <v>420</v>
      </c>
      <c r="I6" s="445" t="s">
        <v>421</v>
      </c>
      <c r="J6" s="226"/>
    </row>
    <row r="7" spans="1:13" x14ac:dyDescent="0.35">
      <c r="A7" s="213">
        <v>1</v>
      </c>
      <c r="B7" s="511" t="s">
        <v>514</v>
      </c>
      <c r="C7" s="512"/>
      <c r="D7" s="447">
        <f>'9 (Bc. a NMgr.)'!D7+'9 (DSP)'!D7</f>
        <v>73822</v>
      </c>
      <c r="E7" s="448">
        <f>'9 (Bc. a NMgr.)'!E7+'9 (DSP)'!E7</f>
        <v>3168</v>
      </c>
      <c r="F7" s="448">
        <f>'9 (Bc. a NMgr.)'!F7+'9 (DSP)'!F7</f>
        <v>912</v>
      </c>
      <c r="G7" s="449">
        <f>SUM(D7:F7)</f>
        <v>77902</v>
      </c>
      <c r="H7" s="448">
        <f>G7</f>
        <v>77902</v>
      </c>
      <c r="I7" s="450">
        <f t="shared" ref="I7" si="0">SUM(I8+I9+I11+I12+I13+I15+I19+I23+I24)</f>
        <v>0</v>
      </c>
      <c r="J7" s="451"/>
      <c r="L7" s="931"/>
    </row>
    <row r="8" spans="1:13" ht="12.75" customHeight="1" x14ac:dyDescent="0.35">
      <c r="A8" s="214">
        <v>2</v>
      </c>
      <c r="B8" s="1166" t="s">
        <v>426</v>
      </c>
      <c r="C8" s="1167"/>
      <c r="D8" s="697"/>
      <c r="E8" s="698">
        <f>'9 (Bc. a NMgr.)'!E8</f>
        <v>1887</v>
      </c>
      <c r="F8" s="698"/>
      <c r="G8" s="699">
        <f>SUM(D8:F8)</f>
        <v>1887</v>
      </c>
      <c r="H8" s="698">
        <f>G8</f>
        <v>1887</v>
      </c>
      <c r="I8" s="700"/>
      <c r="J8" s="452"/>
      <c r="K8" s="31"/>
      <c r="L8" s="31"/>
      <c r="M8" s="31"/>
    </row>
    <row r="9" spans="1:13" ht="24" customHeight="1" x14ac:dyDescent="0.35">
      <c r="A9" s="214">
        <v>3</v>
      </c>
      <c r="B9" s="1166" t="s">
        <v>427</v>
      </c>
      <c r="C9" s="1167"/>
      <c r="D9" s="697">
        <f>'9 (Bc. a NMgr.)'!D9+'9 (DSP)'!D9</f>
        <v>1249</v>
      </c>
      <c r="E9" s="698">
        <f>'9 (Bc. a NMgr.)'!E9+'9 (DSP)'!E9</f>
        <v>177</v>
      </c>
      <c r="F9" s="698">
        <f>'9 (Bc. a NMgr.)'!F9+'9 (DSP)'!F9</f>
        <v>630</v>
      </c>
      <c r="G9" s="699">
        <f>SUM(D9:F9)</f>
        <v>2056</v>
      </c>
      <c r="H9" s="698">
        <f>G9</f>
        <v>2056</v>
      </c>
      <c r="I9" s="700"/>
      <c r="J9" s="451"/>
      <c r="L9" s="932"/>
    </row>
    <row r="10" spans="1:13" ht="24" customHeight="1" x14ac:dyDescent="0.35">
      <c r="A10" s="214">
        <v>4</v>
      </c>
      <c r="B10" s="1166" t="s">
        <v>515</v>
      </c>
      <c r="C10" s="1167"/>
      <c r="D10" s="697">
        <f>'9 (Bc. a NMgr.)'!D10+'9 (DSP)'!D10</f>
        <v>22229</v>
      </c>
      <c r="E10" s="698"/>
      <c r="F10" s="698"/>
      <c r="G10" s="699">
        <f>SUM(D10:F10)</f>
        <v>22229</v>
      </c>
      <c r="H10" s="698">
        <f>G10</f>
        <v>22229</v>
      </c>
      <c r="I10" s="700"/>
      <c r="J10" s="451"/>
    </row>
    <row r="11" spans="1:13" x14ac:dyDescent="0.35">
      <c r="A11" s="214">
        <v>5</v>
      </c>
      <c r="B11" s="1166" t="s">
        <v>517</v>
      </c>
      <c r="C11" s="1167"/>
      <c r="D11" s="697"/>
      <c r="E11" s="698"/>
      <c r="F11" s="698"/>
      <c r="G11" s="699"/>
      <c r="H11" s="698"/>
      <c r="I11" s="700"/>
      <c r="J11" s="451"/>
    </row>
    <row r="12" spans="1:13" x14ac:dyDescent="0.35">
      <c r="A12" s="214">
        <v>6</v>
      </c>
      <c r="B12" s="1166" t="s">
        <v>428</v>
      </c>
      <c r="C12" s="1167"/>
      <c r="D12" s="697"/>
      <c r="E12" s="698"/>
      <c r="F12" s="698"/>
      <c r="G12" s="699"/>
      <c r="H12" s="698"/>
      <c r="I12" s="700"/>
      <c r="J12" s="451"/>
    </row>
    <row r="13" spans="1:13" x14ac:dyDescent="0.35">
      <c r="A13" s="215">
        <v>7</v>
      </c>
      <c r="B13" s="1168" t="s">
        <v>516</v>
      </c>
      <c r="C13" s="1169"/>
      <c r="D13" s="701">
        <f>'9 (Bc. a NMgr.)'!D13+'9 (DSP)'!D13</f>
        <v>654</v>
      </c>
      <c r="E13" s="702"/>
      <c r="F13" s="702">
        <f>'9 (Bc. a NMgr.)'!F13+'9 (DSP)'!F13</f>
        <v>31</v>
      </c>
      <c r="G13" s="703">
        <f>SUM(D13:F13)</f>
        <v>685</v>
      </c>
      <c r="H13" s="702">
        <f>G13</f>
        <v>685</v>
      </c>
      <c r="I13" s="704"/>
      <c r="J13" s="451"/>
    </row>
    <row r="14" spans="1:13" x14ac:dyDescent="0.35">
      <c r="A14" s="142">
        <v>8</v>
      </c>
      <c r="B14" s="513" t="s">
        <v>367</v>
      </c>
      <c r="C14" s="514" t="s">
        <v>429</v>
      </c>
      <c r="D14" s="705"/>
      <c r="E14" s="646"/>
      <c r="F14" s="646"/>
      <c r="G14" s="706"/>
      <c r="H14" s="646"/>
      <c r="I14" s="664"/>
      <c r="J14" s="451"/>
    </row>
    <row r="15" spans="1:13" x14ac:dyDescent="0.35">
      <c r="A15" s="216">
        <v>9</v>
      </c>
      <c r="B15" s="1164" t="s">
        <v>430</v>
      </c>
      <c r="C15" s="1165"/>
      <c r="D15" s="707"/>
      <c r="E15" s="708"/>
      <c r="F15" s="708"/>
      <c r="G15" s="709"/>
      <c r="H15" s="708"/>
      <c r="I15" s="710"/>
      <c r="J15" s="453"/>
    </row>
    <row r="16" spans="1:13" x14ac:dyDescent="0.35">
      <c r="A16" s="211">
        <v>10</v>
      </c>
      <c r="B16" s="515" t="s">
        <v>367</v>
      </c>
      <c r="C16" s="516" t="s">
        <v>431</v>
      </c>
      <c r="D16" s="711"/>
      <c r="E16" s="712"/>
      <c r="F16" s="712"/>
      <c r="G16" s="713"/>
      <c r="H16" s="712"/>
      <c r="I16" s="714"/>
      <c r="J16" s="453"/>
    </row>
    <row r="17" spans="1:10" x14ac:dyDescent="0.35">
      <c r="A17" s="211">
        <v>11</v>
      </c>
      <c r="B17" s="517"/>
      <c r="C17" s="516" t="s">
        <v>432</v>
      </c>
      <c r="D17" s="711"/>
      <c r="E17" s="712"/>
      <c r="F17" s="712"/>
      <c r="G17" s="713"/>
      <c r="H17" s="712"/>
      <c r="I17" s="714"/>
      <c r="J17" s="453"/>
    </row>
    <row r="18" spans="1:10" x14ac:dyDescent="0.35">
      <c r="A18" s="142">
        <v>12</v>
      </c>
      <c r="B18" s="518"/>
      <c r="C18" s="519" t="s">
        <v>513</v>
      </c>
      <c r="D18" s="705"/>
      <c r="E18" s="646"/>
      <c r="F18" s="646"/>
      <c r="G18" s="706"/>
      <c r="H18" s="646"/>
      <c r="I18" s="664"/>
      <c r="J18" s="453"/>
    </row>
    <row r="19" spans="1:10" ht="12.75" customHeight="1" x14ac:dyDescent="0.35">
      <c r="A19" s="216">
        <v>13</v>
      </c>
      <c r="B19" s="1164" t="s">
        <v>433</v>
      </c>
      <c r="C19" s="1165"/>
      <c r="D19" s="707">
        <f>'9 (Bc. a NMgr.)'!D19+'9 (DSP)'!D19</f>
        <v>651</v>
      </c>
      <c r="E19" s="708">
        <f>'9 (DSP)'!E19</f>
        <v>514</v>
      </c>
      <c r="F19" s="708">
        <f>'9 (DSP)'!F19</f>
        <v>96</v>
      </c>
      <c r="G19" s="703">
        <f>SUM(D19:F19)</f>
        <v>1261</v>
      </c>
      <c r="H19" s="708">
        <f>G19</f>
        <v>1261</v>
      </c>
      <c r="I19" s="710"/>
      <c r="J19" s="453"/>
    </row>
    <row r="20" spans="1:10" x14ac:dyDescent="0.35">
      <c r="A20" s="211">
        <v>14</v>
      </c>
      <c r="B20" s="515" t="s">
        <v>367</v>
      </c>
      <c r="C20" s="516" t="s">
        <v>434</v>
      </c>
      <c r="D20" s="711"/>
      <c r="E20" s="712"/>
      <c r="F20" s="712"/>
      <c r="G20" s="713"/>
      <c r="H20" s="712"/>
      <c r="I20" s="714"/>
      <c r="J20" s="453"/>
    </row>
    <row r="21" spans="1:10" x14ac:dyDescent="0.35">
      <c r="A21" s="211">
        <v>15</v>
      </c>
      <c r="B21" s="517"/>
      <c r="C21" s="516" t="s">
        <v>432</v>
      </c>
      <c r="D21" s="711"/>
      <c r="E21" s="712"/>
      <c r="F21" s="712"/>
      <c r="G21" s="713"/>
      <c r="H21" s="712"/>
      <c r="I21" s="714"/>
      <c r="J21" s="453"/>
    </row>
    <row r="22" spans="1:10" x14ac:dyDescent="0.35">
      <c r="A22" s="142">
        <v>16</v>
      </c>
      <c r="B22" s="518"/>
      <c r="C22" s="519" t="s">
        <v>1025</v>
      </c>
      <c r="D22" s="705">
        <f>'9 (Bc. a NMgr.)'!D22+'9 (DSP)'!D22</f>
        <v>28</v>
      </c>
      <c r="E22" s="646"/>
      <c r="F22" s="646">
        <f>'9 (DSP)'!F22</f>
        <v>96</v>
      </c>
      <c r="G22" s="706">
        <f>SUM(D22:F22)</f>
        <v>124</v>
      </c>
      <c r="H22" s="646">
        <f>G22</f>
        <v>124</v>
      </c>
      <c r="I22" s="664"/>
      <c r="J22" s="453"/>
    </row>
    <row r="23" spans="1:10" x14ac:dyDescent="0.35">
      <c r="A23" s="214">
        <v>17</v>
      </c>
      <c r="B23" s="1166" t="s">
        <v>435</v>
      </c>
      <c r="C23" s="1167"/>
      <c r="D23" s="697">
        <f>'9 (DSP)'!D23</f>
        <v>48857</v>
      </c>
      <c r="E23" s="698"/>
      <c r="F23" s="698"/>
      <c r="G23" s="699">
        <f>SUM(D23:F23)</f>
        <v>48857</v>
      </c>
      <c r="H23" s="698">
        <f>G23</f>
        <v>48857</v>
      </c>
      <c r="I23" s="700"/>
      <c r="J23" s="451"/>
    </row>
    <row r="24" spans="1:10" x14ac:dyDescent="0.35">
      <c r="A24" s="215">
        <v>18</v>
      </c>
      <c r="B24" s="1168" t="s">
        <v>524</v>
      </c>
      <c r="C24" s="1169"/>
      <c r="D24" s="701">
        <f>'9 (Bc. a NMgr.)'!D24+'9 (DSP)'!D24</f>
        <v>182</v>
      </c>
      <c r="E24" s="702">
        <f>'9 (Bc. a NMgr.)'!E24+'9 (DSP)'!E24</f>
        <v>590</v>
      </c>
      <c r="F24" s="702">
        <f>'9 (Bc. a NMgr.)'!F24+'9 (DSP)'!F24</f>
        <v>155</v>
      </c>
      <c r="G24" s="709">
        <f>SUM(D24:F24)</f>
        <v>927</v>
      </c>
      <c r="H24" s="702">
        <f>G24</f>
        <v>927</v>
      </c>
      <c r="I24" s="704"/>
      <c r="J24" s="451"/>
    </row>
    <row r="25" spans="1:10" ht="13.5" thickBot="1" x14ac:dyDescent="0.4">
      <c r="A25" s="212">
        <v>19</v>
      </c>
      <c r="B25" s="520" t="s">
        <v>367</v>
      </c>
      <c r="C25" s="521" t="s">
        <v>513</v>
      </c>
      <c r="D25" s="715"/>
      <c r="E25" s="716"/>
      <c r="F25" s="716"/>
      <c r="G25" s="717"/>
      <c r="H25" s="716"/>
      <c r="I25" s="718"/>
      <c r="J25" s="451"/>
    </row>
    <row r="26" spans="1:10" x14ac:dyDescent="0.35">
      <c r="A26" s="12"/>
      <c r="B26" s="12"/>
      <c r="C26" s="12"/>
      <c r="D26" s="930"/>
      <c r="E26" s="930"/>
      <c r="F26" s="930"/>
      <c r="G26" s="930"/>
      <c r="H26" s="12"/>
      <c r="I26" s="12"/>
      <c r="J26" s="12"/>
    </row>
    <row r="27" spans="1:10" x14ac:dyDescent="0.35">
      <c r="A27" s="12" t="s">
        <v>489</v>
      </c>
      <c r="B27" s="12"/>
      <c r="C27" s="12"/>
      <c r="D27" s="12"/>
      <c r="E27" s="12"/>
      <c r="F27" s="12"/>
      <c r="G27" s="12"/>
      <c r="H27" s="12"/>
      <c r="I27" s="12"/>
      <c r="J27" s="12"/>
    </row>
    <row r="28" spans="1:10" x14ac:dyDescent="0.35">
      <c r="A28" s="17" t="s">
        <v>757</v>
      </c>
      <c r="B28" s="26"/>
      <c r="C28" s="26"/>
      <c r="D28" s="12"/>
      <c r="E28" s="12"/>
      <c r="F28" s="12"/>
      <c r="G28" s="12"/>
      <c r="H28" s="12"/>
      <c r="I28" s="12"/>
      <c r="J28" s="12"/>
    </row>
    <row r="29" spans="1:10" x14ac:dyDescent="0.35">
      <c r="A29" s="17" t="s">
        <v>758</v>
      </c>
      <c r="B29" s="26"/>
      <c r="C29" s="26"/>
      <c r="D29" s="12"/>
      <c r="E29" s="12"/>
      <c r="F29" s="12"/>
      <c r="G29" s="12"/>
      <c r="H29" s="12"/>
      <c r="I29" s="12"/>
      <c r="J29" s="12"/>
    </row>
    <row r="30" spans="1:10" ht="15" customHeight="1" x14ac:dyDescent="0.35">
      <c r="A30" s="1091"/>
      <c r="B30" s="1091"/>
      <c r="C30" s="1091"/>
      <c r="D30" s="1091"/>
      <c r="E30" s="1091"/>
      <c r="F30" s="1091"/>
      <c r="G30" s="1091"/>
      <c r="H30" s="1091"/>
      <c r="I30" s="1091"/>
      <c r="J30" s="221"/>
    </row>
    <row r="31" spans="1:10" ht="14.5" x14ac:dyDescent="0.35">
      <c r="A31" s="12"/>
      <c r="B31"/>
      <c r="C31"/>
      <c r="D31"/>
      <c r="E31" s="12"/>
      <c r="F31" s="12"/>
      <c r="G31" s="12"/>
      <c r="H31" s="12"/>
      <c r="I31" s="12"/>
      <c r="J31" s="12"/>
    </row>
    <row r="32" spans="1:10" ht="15.75" customHeight="1" x14ac:dyDescent="0.35">
      <c r="A32" s="12"/>
      <c r="B32"/>
      <c r="C32"/>
      <c r="D32"/>
      <c r="E32" s="12"/>
      <c r="F32" s="12"/>
      <c r="G32" s="12"/>
      <c r="H32" s="12"/>
      <c r="I32" s="12"/>
      <c r="J32" s="12"/>
    </row>
    <row r="33" spans="2:4" ht="14.5" x14ac:dyDescent="0.35">
      <c r="B33"/>
      <c r="C33"/>
      <c r="D33"/>
    </row>
    <row r="34" spans="2:4" ht="14.5" x14ac:dyDescent="0.35">
      <c r="B34"/>
      <c r="C34"/>
      <c r="D34"/>
    </row>
    <row r="35" spans="2:4" ht="14.5" x14ac:dyDescent="0.35">
      <c r="B35"/>
      <c r="C35"/>
      <c r="D35"/>
    </row>
    <row r="36" spans="2:4" ht="14.5" x14ac:dyDescent="0.35">
      <c r="B36"/>
      <c r="C36"/>
      <c r="D36"/>
    </row>
    <row r="37" spans="2:4" ht="14.5" x14ac:dyDescent="0.35">
      <c r="B37"/>
      <c r="C37"/>
      <c r="D37"/>
    </row>
    <row r="38" spans="2:4" ht="14.5" x14ac:dyDescent="0.35">
      <c r="B38"/>
      <c r="C38"/>
      <c r="D38"/>
    </row>
    <row r="39" spans="2:4" ht="14.5" x14ac:dyDescent="0.35">
      <c r="B39"/>
      <c r="C39"/>
      <c r="D39"/>
    </row>
    <row r="40" spans="2:4" ht="14.5" x14ac:dyDescent="0.35">
      <c r="B40"/>
      <c r="C40"/>
      <c r="D40"/>
    </row>
    <row r="41" spans="2:4" ht="14.5" x14ac:dyDescent="0.35">
      <c r="B41"/>
      <c r="C41"/>
      <c r="D41"/>
    </row>
    <row r="42" spans="2:4" ht="14.5" x14ac:dyDescent="0.35">
      <c r="B42"/>
      <c r="C42"/>
      <c r="D42"/>
    </row>
    <row r="43" spans="2:4" ht="14.5" x14ac:dyDescent="0.35">
      <c r="B43"/>
      <c r="C43"/>
      <c r="D43"/>
    </row>
    <row r="44" spans="2:4" ht="14.5" x14ac:dyDescent="0.35">
      <c r="B44"/>
      <c r="C44"/>
      <c r="D44"/>
    </row>
    <row r="45" spans="2:4" ht="14.5" x14ac:dyDescent="0.35">
      <c r="B45"/>
      <c r="C45"/>
      <c r="D45"/>
    </row>
    <row r="46" spans="2:4" ht="14.5" x14ac:dyDescent="0.35">
      <c r="B46"/>
      <c r="C46"/>
      <c r="D46"/>
    </row>
    <row r="47" spans="2:4" ht="14.5" x14ac:dyDescent="0.35">
      <c r="B47"/>
      <c r="C47"/>
      <c r="D47"/>
    </row>
  </sheetData>
  <sheetProtection insertColumns="0" insertRows="0" deleteColumns="0" deleteRows="0"/>
  <customSheetViews>
    <customSheetView guid="{2AF6EA2A-E5C5-45EB-B6C4-875AD1E4E056}" fitToPage="1">
      <pageMargins left="0.39370078740157483" right="0.39370078740157483" top="0.59055118110236227" bottom="0.39370078740157483" header="0.23622047244094491" footer="0.51181102362204722"/>
      <printOptions horizontalCentered="1"/>
      <pageSetup paperSize="9" scale="75" orientation="landscape"/>
      <headerFooter alignWithMargins="0"/>
    </customSheetView>
  </customSheetViews>
  <mergeCells count="21">
    <mergeCell ref="D4:D5"/>
    <mergeCell ref="B10:C10"/>
    <mergeCell ref="B12:C12"/>
    <mergeCell ref="B15:C15"/>
    <mergeCell ref="F4:F5"/>
    <mergeCell ref="A30:I30"/>
    <mergeCell ref="D3:G3"/>
    <mergeCell ref="B23:C23"/>
    <mergeCell ref="B8:C8"/>
    <mergeCell ref="B9:C9"/>
    <mergeCell ref="B19:C19"/>
    <mergeCell ref="H4:H5"/>
    <mergeCell ref="B13:C13"/>
    <mergeCell ref="B11:C11"/>
    <mergeCell ref="A3:A6"/>
    <mergeCell ref="I4:I5"/>
    <mergeCell ref="B24:C24"/>
    <mergeCell ref="G4:G5"/>
    <mergeCell ref="E4:E5"/>
    <mergeCell ref="H3:I3"/>
    <mergeCell ref="B3:C6"/>
  </mergeCells>
  <printOptions horizontalCentered="1"/>
  <pageMargins left="0.39370078740157483" right="0.39370078740157483" top="0.59055118110236227" bottom="0.39370078740157483" header="0.23622047244094491" footer="0.51181102362204722"/>
  <pageSetup paperSize="9" scale="75" orientation="landscape"/>
  <headerFooter alignWithMargins="0"/>
  <ignoredErrors>
    <ignoredError sqref="C18 C25"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workbookViewId="0">
      <selection activeCell="A41" sqref="A41:M41"/>
    </sheetView>
  </sheetViews>
  <sheetFormatPr defaultColWidth="9.08984375" defaultRowHeight="13" x14ac:dyDescent="0.35"/>
  <cols>
    <col min="1" max="1" width="3.453125" style="18" customWidth="1"/>
    <col min="2" max="2" width="15.453125" style="18" customWidth="1"/>
    <col min="3" max="4" width="10.6328125" style="18" customWidth="1"/>
    <col min="5" max="5" width="11.453125" style="18" customWidth="1"/>
    <col min="6" max="6" width="12.08984375" style="18" customWidth="1"/>
    <col min="7" max="14" width="10.6328125" style="18" customWidth="1"/>
    <col min="15" max="15" width="11.81640625" style="18" customWidth="1"/>
    <col min="16" max="16384" width="9.08984375" style="18"/>
  </cols>
  <sheetData>
    <row r="1" spans="1:14" ht="18" customHeight="1" x14ac:dyDescent="0.35">
      <c r="A1" s="22" t="s">
        <v>616</v>
      </c>
      <c r="B1" s="17"/>
      <c r="C1" s="17"/>
      <c r="D1" s="17"/>
      <c r="E1" s="17"/>
      <c r="F1" s="17"/>
      <c r="G1" s="17"/>
      <c r="H1" s="17"/>
      <c r="I1" s="17"/>
      <c r="J1" s="17"/>
      <c r="K1" s="17"/>
      <c r="L1" s="17"/>
    </row>
    <row r="2" spans="1:14" ht="18" customHeight="1" x14ac:dyDescent="0.35">
      <c r="A2" s="22"/>
      <c r="B2" s="17"/>
      <c r="C2" s="17"/>
      <c r="D2" s="17"/>
      <c r="E2" s="17"/>
      <c r="F2" s="17"/>
      <c r="G2" s="17"/>
      <c r="H2" s="17"/>
      <c r="I2" s="17"/>
      <c r="J2" s="17"/>
      <c r="K2" s="17"/>
      <c r="L2" s="17"/>
    </row>
    <row r="3" spans="1:14" ht="18" customHeight="1" x14ac:dyDescent="0.35">
      <c r="A3" s="130" t="s">
        <v>617</v>
      </c>
      <c r="B3" s="17"/>
      <c r="C3" s="17"/>
      <c r="D3" s="17"/>
      <c r="E3" s="17"/>
      <c r="F3" s="17"/>
      <c r="G3" s="17"/>
      <c r="H3" s="17"/>
      <c r="I3" s="17"/>
      <c r="J3" s="17"/>
      <c r="K3" s="17"/>
      <c r="L3" s="17"/>
    </row>
    <row r="4" spans="1:14" ht="12.75" customHeight="1" thickBot="1" x14ac:dyDescent="0.4">
      <c r="A4" s="17"/>
      <c r="B4" s="17"/>
      <c r="C4" s="17"/>
      <c r="D4" s="17"/>
      <c r="E4" s="17"/>
      <c r="F4" s="17"/>
      <c r="G4" s="17"/>
      <c r="H4" s="17"/>
      <c r="I4" s="17"/>
      <c r="J4" s="17"/>
      <c r="K4" s="23"/>
      <c r="L4" s="17"/>
      <c r="N4" s="23" t="s">
        <v>436</v>
      </c>
    </row>
    <row r="5" spans="1:14" ht="16.5" customHeight="1" x14ac:dyDescent="0.35">
      <c r="A5" s="1217" t="s">
        <v>341</v>
      </c>
      <c r="B5" s="1208" t="s">
        <v>935</v>
      </c>
      <c r="C5" s="1197" t="s">
        <v>336</v>
      </c>
      <c r="D5" s="1198"/>
      <c r="E5" s="1211" t="s">
        <v>437</v>
      </c>
      <c r="F5" s="1212"/>
      <c r="G5" s="1212"/>
      <c r="H5" s="1212"/>
      <c r="I5" s="1212"/>
      <c r="J5" s="1212"/>
      <c r="K5" s="1212"/>
      <c r="L5" s="1213"/>
      <c r="M5" s="1197" t="s">
        <v>497</v>
      </c>
      <c r="N5" s="1198"/>
    </row>
    <row r="6" spans="1:14" ht="17.25" customHeight="1" x14ac:dyDescent="0.35">
      <c r="A6" s="1218"/>
      <c r="B6" s="1209"/>
      <c r="C6" s="1204" t="s">
        <v>438</v>
      </c>
      <c r="D6" s="1206" t="s">
        <v>439</v>
      </c>
      <c r="E6" s="1214" t="s">
        <v>438</v>
      </c>
      <c r="F6" s="1215"/>
      <c r="G6" s="1215"/>
      <c r="H6" s="1215"/>
      <c r="I6" s="1216"/>
      <c r="J6" s="1220" t="s">
        <v>439</v>
      </c>
      <c r="K6" s="1220"/>
      <c r="L6" s="1221"/>
      <c r="M6" s="1204" t="s">
        <v>438</v>
      </c>
      <c r="N6" s="1206" t="s">
        <v>439</v>
      </c>
    </row>
    <row r="7" spans="1:14" ht="30.75" customHeight="1" x14ac:dyDescent="0.35">
      <c r="A7" s="1218"/>
      <c r="B7" s="1210"/>
      <c r="C7" s="1205"/>
      <c r="D7" s="1207"/>
      <c r="E7" s="276" t="s">
        <v>440</v>
      </c>
      <c r="F7" s="277" t="s">
        <v>660</v>
      </c>
      <c r="G7" s="278" t="s">
        <v>661</v>
      </c>
      <c r="H7" s="277" t="s">
        <v>443</v>
      </c>
      <c r="I7" s="277" t="s">
        <v>377</v>
      </c>
      <c r="J7" s="277" t="s">
        <v>441</v>
      </c>
      <c r="K7" s="277" t="s">
        <v>344</v>
      </c>
      <c r="L7" s="279" t="s">
        <v>377</v>
      </c>
      <c r="M7" s="1205"/>
      <c r="N7" s="1207"/>
    </row>
    <row r="8" spans="1:14" s="19" customFormat="1" ht="13.5" customHeight="1" thickBot="1" x14ac:dyDescent="0.4">
      <c r="A8" s="1219"/>
      <c r="B8" s="271" t="s">
        <v>416</v>
      </c>
      <c r="C8" s="272" t="s">
        <v>417</v>
      </c>
      <c r="D8" s="271" t="s">
        <v>418</v>
      </c>
      <c r="E8" s="272" t="s">
        <v>419</v>
      </c>
      <c r="F8" s="273" t="s">
        <v>420</v>
      </c>
      <c r="G8" s="274" t="s">
        <v>421</v>
      </c>
      <c r="H8" s="274" t="s">
        <v>422</v>
      </c>
      <c r="I8" s="273" t="s">
        <v>423</v>
      </c>
      <c r="J8" s="273" t="s">
        <v>424</v>
      </c>
      <c r="K8" s="273" t="s">
        <v>425</v>
      </c>
      <c r="L8" s="275" t="s">
        <v>463</v>
      </c>
      <c r="M8" s="272" t="s">
        <v>498</v>
      </c>
      <c r="N8" s="271" t="s">
        <v>499</v>
      </c>
    </row>
    <row r="9" spans="1:14" ht="13.5" customHeight="1" x14ac:dyDescent="0.35">
      <c r="A9" s="269">
        <v>1</v>
      </c>
      <c r="B9" s="264"/>
      <c r="C9" s="164"/>
      <c r="D9" s="165"/>
      <c r="E9" s="166"/>
      <c r="F9" s="167"/>
      <c r="G9" s="168"/>
      <c r="H9" s="168"/>
      <c r="I9" s="167">
        <f>+E9+F9+G9+H9</f>
        <v>0</v>
      </c>
      <c r="J9" s="167"/>
      <c r="K9" s="167"/>
      <c r="L9" s="169">
        <f>J9+K9</f>
        <v>0</v>
      </c>
      <c r="M9" s="164">
        <f>I9-C9</f>
        <v>0</v>
      </c>
      <c r="N9" s="165">
        <f>L9-D9</f>
        <v>0</v>
      </c>
    </row>
    <row r="10" spans="1:14" ht="13.5" customHeight="1" x14ac:dyDescent="0.35">
      <c r="A10" s="268">
        <f>A9+1</f>
        <v>2</v>
      </c>
      <c r="B10" s="265"/>
      <c r="C10" s="170"/>
      <c r="D10" s="171"/>
      <c r="E10" s="172"/>
      <c r="F10" s="173"/>
      <c r="G10" s="174"/>
      <c r="H10" s="174"/>
      <c r="I10" s="173">
        <f>+E10+F10+G10+H10</f>
        <v>0</v>
      </c>
      <c r="J10" s="173"/>
      <c r="K10" s="173"/>
      <c r="L10" s="169">
        <f>J10+K10</f>
        <v>0</v>
      </c>
      <c r="M10" s="164">
        <f>I10-C10</f>
        <v>0</v>
      </c>
      <c r="N10" s="165">
        <f>L10-D10</f>
        <v>0</v>
      </c>
    </row>
    <row r="11" spans="1:14" ht="13.5" customHeight="1" x14ac:dyDescent="0.35">
      <c r="A11" s="268">
        <f>A10+1</f>
        <v>3</v>
      </c>
      <c r="B11" s="265"/>
      <c r="C11" s="170"/>
      <c r="D11" s="171"/>
      <c r="E11" s="172"/>
      <c r="F11" s="173"/>
      <c r="G11" s="174"/>
      <c r="H11" s="174"/>
      <c r="I11" s="173">
        <f>+E11+F11+G11+H11</f>
        <v>0</v>
      </c>
      <c r="J11" s="173"/>
      <c r="K11" s="173"/>
      <c r="L11" s="169">
        <f>J11+K11</f>
        <v>0</v>
      </c>
      <c r="M11" s="164">
        <f>I11-C11</f>
        <v>0</v>
      </c>
      <c r="N11" s="165">
        <f>L11-D11</f>
        <v>0</v>
      </c>
    </row>
    <row r="12" spans="1:14" ht="13.5" customHeight="1" x14ac:dyDescent="0.35">
      <c r="A12" s="268">
        <f>A11+1</f>
        <v>4</v>
      </c>
      <c r="B12" s="265"/>
      <c r="C12" s="170"/>
      <c r="D12" s="171"/>
      <c r="E12" s="172"/>
      <c r="F12" s="173"/>
      <c r="G12" s="174"/>
      <c r="H12" s="174"/>
      <c r="I12" s="173">
        <f>+E12+F12+G12+H12</f>
        <v>0</v>
      </c>
      <c r="J12" s="173"/>
      <c r="K12" s="173"/>
      <c r="L12" s="169">
        <f>J12+K12</f>
        <v>0</v>
      </c>
      <c r="M12" s="164">
        <f>I12-C12</f>
        <v>0</v>
      </c>
      <c r="N12" s="165">
        <f>L12-D12</f>
        <v>0</v>
      </c>
    </row>
    <row r="13" spans="1:14" ht="13.5" customHeight="1" thickBot="1" x14ac:dyDescent="0.4">
      <c r="A13" s="280">
        <f>A12+1</f>
        <v>5</v>
      </c>
      <c r="B13" s="266"/>
      <c r="C13" s="175"/>
      <c r="D13" s="176"/>
      <c r="E13" s="177"/>
      <c r="F13" s="178"/>
      <c r="G13" s="179"/>
      <c r="H13" s="179"/>
      <c r="I13" s="178">
        <f>+E13+F13+G13+H13</f>
        <v>0</v>
      </c>
      <c r="J13" s="178"/>
      <c r="K13" s="178"/>
      <c r="L13" s="169">
        <f>J13+K13</f>
        <v>0</v>
      </c>
      <c r="M13" s="164">
        <f>I13-C13</f>
        <v>0</v>
      </c>
      <c r="N13" s="165">
        <f>L13-D13</f>
        <v>0</v>
      </c>
    </row>
    <row r="14" spans="1:14" ht="12.75" customHeight="1" thickBot="1" x14ac:dyDescent="0.4">
      <c r="A14" s="270">
        <f>A13+1</f>
        <v>6</v>
      </c>
      <c r="B14" s="267" t="s">
        <v>363</v>
      </c>
      <c r="C14" s="180">
        <f t="shared" ref="C14:M14" si="0">SUM(C9:C13)</f>
        <v>0</v>
      </c>
      <c r="D14" s="181">
        <f t="shared" si="0"/>
        <v>0</v>
      </c>
      <c r="E14" s="182">
        <f t="shared" si="0"/>
        <v>0</v>
      </c>
      <c r="F14" s="183">
        <f t="shared" si="0"/>
        <v>0</v>
      </c>
      <c r="G14" s="183">
        <f t="shared" si="0"/>
        <v>0</v>
      </c>
      <c r="H14" s="183">
        <f t="shared" si="0"/>
        <v>0</v>
      </c>
      <c r="I14" s="183">
        <f t="shared" si="0"/>
        <v>0</v>
      </c>
      <c r="J14" s="183">
        <f t="shared" si="0"/>
        <v>0</v>
      </c>
      <c r="K14" s="183">
        <f t="shared" si="0"/>
        <v>0</v>
      </c>
      <c r="L14" s="183">
        <f t="shared" si="0"/>
        <v>0</v>
      </c>
      <c r="M14" s="180">
        <f t="shared" si="0"/>
        <v>0</v>
      </c>
      <c r="N14" s="184">
        <f>SUM(N9:N13)</f>
        <v>0</v>
      </c>
    </row>
    <row r="15" spans="1:14" ht="13.5" customHeight="1" x14ac:dyDescent="0.35">
      <c r="A15" s="17"/>
      <c r="B15" s="17"/>
      <c r="C15" s="17"/>
      <c r="D15" s="17"/>
      <c r="E15" s="17"/>
      <c r="F15" s="17"/>
      <c r="G15" s="17"/>
      <c r="H15" s="17"/>
      <c r="I15" s="17"/>
      <c r="J15" s="17"/>
      <c r="K15" s="17"/>
      <c r="L15" s="17"/>
    </row>
    <row r="16" spans="1:14" ht="13.5" customHeight="1" x14ac:dyDescent="0.35">
      <c r="A16" s="12" t="s">
        <v>489</v>
      </c>
      <c r="B16" s="17"/>
      <c r="C16" s="17"/>
      <c r="D16" s="17"/>
      <c r="E16" s="17"/>
      <c r="F16" s="17"/>
      <c r="G16" s="17"/>
      <c r="H16" s="17"/>
      <c r="I16" s="17"/>
      <c r="J16" s="17"/>
      <c r="K16" s="17"/>
      <c r="L16" s="17"/>
    </row>
    <row r="17" spans="1:14" ht="13.5" customHeight="1" x14ac:dyDescent="0.35">
      <c r="A17" s="12" t="s">
        <v>501</v>
      </c>
      <c r="B17" s="17"/>
      <c r="C17" s="17"/>
      <c r="D17" s="17"/>
      <c r="E17" s="17"/>
      <c r="F17" s="17"/>
      <c r="G17" s="17"/>
      <c r="H17" s="17"/>
      <c r="I17" s="17"/>
      <c r="J17" s="17"/>
      <c r="K17" s="17"/>
      <c r="L17" s="17"/>
    </row>
    <row r="18" spans="1:14" ht="13.5" customHeight="1" x14ac:dyDescent="0.35">
      <c r="A18" s="17" t="s">
        <v>662</v>
      </c>
      <c r="B18" s="17"/>
      <c r="C18" s="17"/>
      <c r="D18" s="17"/>
      <c r="E18" s="17"/>
      <c r="F18" s="17"/>
      <c r="G18" s="17"/>
      <c r="H18" s="17"/>
      <c r="I18" s="17"/>
      <c r="J18" s="17"/>
      <c r="K18" s="17"/>
      <c r="L18" s="17"/>
    </row>
    <row r="19" spans="1:14" ht="13.5" customHeight="1" x14ac:dyDescent="0.35">
      <c r="A19" s="17" t="s">
        <v>663</v>
      </c>
      <c r="B19" s="205"/>
      <c r="C19" s="205"/>
      <c r="D19" s="205"/>
      <c r="E19" s="205"/>
      <c r="F19" s="205"/>
      <c r="G19" s="205"/>
      <c r="H19" s="205"/>
      <c r="I19" s="205"/>
      <c r="J19" s="205"/>
      <c r="K19" s="205"/>
      <c r="L19" s="205"/>
    </row>
    <row r="20" spans="1:14" ht="13.5" customHeight="1" x14ac:dyDescent="0.35">
      <c r="A20" s="24"/>
      <c r="B20" s="20"/>
      <c r="C20" s="20"/>
      <c r="D20" s="20"/>
      <c r="E20" s="20"/>
      <c r="F20" s="20"/>
      <c r="G20" s="20"/>
      <c r="H20" s="20"/>
      <c r="I20" s="20"/>
      <c r="J20" s="20"/>
      <c r="K20" s="20"/>
      <c r="L20" s="20"/>
      <c r="N20" s="21"/>
    </row>
    <row r="21" spans="1:14" s="6" customFormat="1" ht="18" customHeight="1" x14ac:dyDescent="0.35">
      <c r="A21" s="130" t="s">
        <v>618</v>
      </c>
      <c r="B21" s="12"/>
      <c r="C21" s="12"/>
      <c r="D21" s="12"/>
      <c r="E21" s="12"/>
      <c r="F21" s="12"/>
      <c r="G21" s="12"/>
      <c r="H21" s="12"/>
      <c r="I21" s="12"/>
      <c r="J21" s="12"/>
      <c r="K21" s="12"/>
      <c r="L21" s="5"/>
    </row>
    <row r="22" spans="1:14" s="6" customFormat="1" ht="13.5" customHeight="1" thickBot="1" x14ac:dyDescent="0.4">
      <c r="A22" s="12"/>
      <c r="B22" s="12"/>
      <c r="C22" s="12"/>
      <c r="D22" s="12"/>
      <c r="E22" s="12"/>
      <c r="F22" s="12"/>
      <c r="G22" s="12"/>
      <c r="H22" s="12"/>
      <c r="I22" s="12"/>
      <c r="J22" s="12"/>
      <c r="L22" s="5"/>
      <c r="N22" s="23" t="s">
        <v>436</v>
      </c>
    </row>
    <row r="23" spans="1:14" s="6" customFormat="1" ht="19.5" customHeight="1" x14ac:dyDescent="0.35">
      <c r="A23" s="1217" t="s">
        <v>341</v>
      </c>
      <c r="B23" s="1194" t="s">
        <v>500</v>
      </c>
      <c r="C23" s="1197" t="s">
        <v>336</v>
      </c>
      <c r="D23" s="1198"/>
      <c r="E23" s="1199" t="s">
        <v>437</v>
      </c>
      <c r="F23" s="1183"/>
      <c r="G23" s="1183"/>
      <c r="H23" s="1183"/>
      <c r="I23" s="1183"/>
      <c r="J23" s="1183"/>
      <c r="K23" s="1183"/>
      <c r="L23" s="1200"/>
      <c r="M23" s="1197" t="s">
        <v>497</v>
      </c>
      <c r="N23" s="1198"/>
    </row>
    <row r="24" spans="1:14" s="6" customFormat="1" ht="19.5" customHeight="1" x14ac:dyDescent="0.35">
      <c r="A24" s="1218"/>
      <c r="B24" s="1195"/>
      <c r="C24" s="1204" t="s">
        <v>438</v>
      </c>
      <c r="D24" s="1206" t="s">
        <v>439</v>
      </c>
      <c r="E24" s="1201" t="s">
        <v>438</v>
      </c>
      <c r="F24" s="1202"/>
      <c r="G24" s="1202"/>
      <c r="H24" s="1202"/>
      <c r="I24" s="1202"/>
      <c r="J24" s="1203" t="s">
        <v>439</v>
      </c>
      <c r="K24" s="1203"/>
      <c r="L24" s="1203"/>
      <c r="M24" s="1204" t="s">
        <v>438</v>
      </c>
      <c r="N24" s="1206" t="s">
        <v>439</v>
      </c>
    </row>
    <row r="25" spans="1:14" s="6" customFormat="1" ht="31.5" customHeight="1" x14ac:dyDescent="0.35">
      <c r="A25" s="1218"/>
      <c r="B25" s="1196"/>
      <c r="C25" s="1205"/>
      <c r="D25" s="1207"/>
      <c r="E25" s="254" t="s">
        <v>440</v>
      </c>
      <c r="F25" s="277" t="s">
        <v>660</v>
      </c>
      <c r="G25" s="278" t="s">
        <v>661</v>
      </c>
      <c r="H25" s="277" t="s">
        <v>443</v>
      </c>
      <c r="I25" s="241" t="s">
        <v>377</v>
      </c>
      <c r="J25" s="241" t="s">
        <v>442</v>
      </c>
      <c r="K25" s="241" t="s">
        <v>344</v>
      </c>
      <c r="L25" s="283" t="s">
        <v>377</v>
      </c>
      <c r="M25" s="1205"/>
      <c r="N25" s="1207"/>
    </row>
    <row r="26" spans="1:14" s="7" customFormat="1" ht="13.5" customHeight="1" thickBot="1" x14ac:dyDescent="0.4">
      <c r="A26" s="1219"/>
      <c r="B26" s="281" t="s">
        <v>416</v>
      </c>
      <c r="C26" s="272" t="s">
        <v>417</v>
      </c>
      <c r="D26" s="271" t="s">
        <v>418</v>
      </c>
      <c r="E26" s="252" t="s">
        <v>419</v>
      </c>
      <c r="F26" s="253" t="s">
        <v>420</v>
      </c>
      <c r="G26" s="282" t="s">
        <v>421</v>
      </c>
      <c r="H26" s="282" t="s">
        <v>422</v>
      </c>
      <c r="I26" s="253" t="s">
        <v>423</v>
      </c>
      <c r="J26" s="253" t="s">
        <v>424</v>
      </c>
      <c r="K26" s="253" t="s">
        <v>425</v>
      </c>
      <c r="L26" s="152" t="s">
        <v>463</v>
      </c>
      <c r="M26" s="272" t="s">
        <v>498</v>
      </c>
      <c r="N26" s="271" t="s">
        <v>499</v>
      </c>
    </row>
    <row r="27" spans="1:14" s="6" customFormat="1" ht="13.5" customHeight="1" x14ac:dyDescent="0.35">
      <c r="A27" s="269">
        <v>1</v>
      </c>
      <c r="B27" s="264"/>
      <c r="C27" s="164"/>
      <c r="D27" s="165"/>
      <c r="E27" s="166"/>
      <c r="F27" s="167"/>
      <c r="G27" s="168"/>
      <c r="H27" s="168"/>
      <c r="I27" s="167">
        <f>+E27+F27+G27+H27</f>
        <v>0</v>
      </c>
      <c r="J27" s="167"/>
      <c r="K27" s="167"/>
      <c r="L27" s="169">
        <f>J27+K27</f>
        <v>0</v>
      </c>
      <c r="M27" s="164">
        <f>I27-C27</f>
        <v>0</v>
      </c>
      <c r="N27" s="165">
        <f>L27-D27</f>
        <v>0</v>
      </c>
    </row>
    <row r="28" spans="1:14" s="6" customFormat="1" ht="13.5" customHeight="1" x14ac:dyDescent="0.35">
      <c r="A28" s="268">
        <f>A27+1</f>
        <v>2</v>
      </c>
      <c r="B28" s="265"/>
      <c r="C28" s="170"/>
      <c r="D28" s="171"/>
      <c r="E28" s="172"/>
      <c r="F28" s="173"/>
      <c r="G28" s="174"/>
      <c r="H28" s="174"/>
      <c r="I28" s="173">
        <f>+E28+F28+G28+H28</f>
        <v>0</v>
      </c>
      <c r="J28" s="173"/>
      <c r="K28" s="173"/>
      <c r="L28" s="169">
        <f>J28+K28</f>
        <v>0</v>
      </c>
      <c r="M28" s="164">
        <f>I28-C28</f>
        <v>0</v>
      </c>
      <c r="N28" s="165">
        <f>L28-D28</f>
        <v>0</v>
      </c>
    </row>
    <row r="29" spans="1:14" s="6" customFormat="1" ht="13.5" customHeight="1" x14ac:dyDescent="0.35">
      <c r="A29" s="268">
        <f>A28+1</f>
        <v>3</v>
      </c>
      <c r="B29" s="265"/>
      <c r="C29" s="170"/>
      <c r="D29" s="171"/>
      <c r="E29" s="172"/>
      <c r="F29" s="173"/>
      <c r="G29" s="174"/>
      <c r="H29" s="174"/>
      <c r="I29" s="173">
        <f>+E29+F29+G29+H29</f>
        <v>0</v>
      </c>
      <c r="J29" s="173"/>
      <c r="K29" s="173"/>
      <c r="L29" s="169">
        <f>J29+K29</f>
        <v>0</v>
      </c>
      <c r="M29" s="164">
        <f>I29-C29</f>
        <v>0</v>
      </c>
      <c r="N29" s="165">
        <f>L29-D29</f>
        <v>0</v>
      </c>
    </row>
    <row r="30" spans="1:14" s="6" customFormat="1" ht="13.5" customHeight="1" x14ac:dyDescent="0.35">
      <c r="A30" s="268">
        <f>A29+1</f>
        <v>4</v>
      </c>
      <c r="B30" s="265"/>
      <c r="C30" s="170"/>
      <c r="D30" s="171"/>
      <c r="E30" s="172"/>
      <c r="F30" s="173"/>
      <c r="G30" s="174"/>
      <c r="H30" s="174"/>
      <c r="I30" s="173">
        <f>+E30+F30+G30+H30</f>
        <v>0</v>
      </c>
      <c r="J30" s="173"/>
      <c r="K30" s="173"/>
      <c r="L30" s="169">
        <f>J30+K30</f>
        <v>0</v>
      </c>
      <c r="M30" s="164">
        <f>I30-C30</f>
        <v>0</v>
      </c>
      <c r="N30" s="165">
        <f>L30-D30</f>
        <v>0</v>
      </c>
    </row>
    <row r="31" spans="1:14" s="6" customFormat="1" ht="13.5" customHeight="1" thickBot="1" x14ac:dyDescent="0.4">
      <c r="A31" s="280">
        <f>A30+1</f>
        <v>5</v>
      </c>
      <c r="B31" s="266"/>
      <c r="C31" s="175"/>
      <c r="D31" s="176"/>
      <c r="E31" s="177"/>
      <c r="F31" s="178"/>
      <c r="G31" s="179"/>
      <c r="H31" s="179"/>
      <c r="I31" s="178">
        <f>+E31+F31+G31+H31</f>
        <v>0</v>
      </c>
      <c r="J31" s="178"/>
      <c r="K31" s="178"/>
      <c r="L31" s="169">
        <f>J31+K31</f>
        <v>0</v>
      </c>
      <c r="M31" s="164">
        <f>I31-C31</f>
        <v>0</v>
      </c>
      <c r="N31" s="165">
        <f>L31-D31</f>
        <v>0</v>
      </c>
    </row>
    <row r="32" spans="1:14" s="6" customFormat="1" ht="12.75" customHeight="1" thickBot="1" x14ac:dyDescent="0.4">
      <c r="A32" s="270">
        <f>A31+1</f>
        <v>6</v>
      </c>
      <c r="B32" s="267" t="s">
        <v>363</v>
      </c>
      <c r="C32" s="180">
        <f>SUM(C27:C31)</f>
        <v>0</v>
      </c>
      <c r="D32" s="181">
        <f>SUM(D27:D31)</f>
        <v>0</v>
      </c>
      <c r="E32" s="182">
        <f t="shared" ref="E32:L32" si="1">SUM(E27:E31)</f>
        <v>0</v>
      </c>
      <c r="F32" s="183">
        <f t="shared" si="1"/>
        <v>0</v>
      </c>
      <c r="G32" s="183">
        <f t="shared" si="1"/>
        <v>0</v>
      </c>
      <c r="H32" s="183">
        <f t="shared" si="1"/>
        <v>0</v>
      </c>
      <c r="I32" s="183">
        <f t="shared" si="1"/>
        <v>0</v>
      </c>
      <c r="J32" s="183">
        <f t="shared" si="1"/>
        <v>0</v>
      </c>
      <c r="K32" s="183">
        <f t="shared" si="1"/>
        <v>0</v>
      </c>
      <c r="L32" s="183">
        <f t="shared" si="1"/>
        <v>0</v>
      </c>
      <c r="M32" s="180">
        <f>SUM(M27:M31)</f>
        <v>0</v>
      </c>
      <c r="N32" s="184">
        <f>SUM(N27:N31)</f>
        <v>0</v>
      </c>
    </row>
    <row r="33" spans="1:14" s="6" customFormat="1" x14ac:dyDescent="0.35">
      <c r="A33" s="12"/>
      <c r="B33" s="12"/>
      <c r="C33" s="12"/>
      <c r="D33" s="12"/>
      <c r="E33" s="12"/>
      <c r="F33" s="12"/>
      <c r="G33" s="12"/>
      <c r="H33" s="12"/>
      <c r="I33" s="12"/>
      <c r="J33" s="12"/>
      <c r="K33" s="12"/>
      <c r="L33" s="5"/>
    </row>
    <row r="34" spans="1:14" s="6" customFormat="1" x14ac:dyDescent="0.35">
      <c r="A34" s="12" t="s">
        <v>489</v>
      </c>
      <c r="B34" s="12"/>
      <c r="C34" s="12"/>
      <c r="D34" s="12"/>
      <c r="E34" s="12"/>
      <c r="F34" s="12"/>
      <c r="G34" s="12"/>
      <c r="H34" s="12"/>
      <c r="I34" s="12"/>
      <c r="J34" s="12"/>
      <c r="K34" s="12"/>
      <c r="L34" s="5"/>
    </row>
    <row r="35" spans="1:14" s="6" customFormat="1" x14ac:dyDescent="0.35">
      <c r="A35" s="12" t="s">
        <v>501</v>
      </c>
      <c r="B35" s="12"/>
      <c r="C35" s="12"/>
      <c r="D35" s="12"/>
      <c r="E35" s="12"/>
      <c r="F35" s="12"/>
      <c r="G35" s="12"/>
      <c r="H35" s="12"/>
      <c r="I35" s="12"/>
      <c r="J35" s="12"/>
      <c r="K35" s="12"/>
      <c r="L35" s="5"/>
    </row>
    <row r="36" spans="1:14" s="6" customFormat="1" x14ac:dyDescent="0.35">
      <c r="A36" s="17" t="s">
        <v>759</v>
      </c>
      <c r="B36" s="12"/>
      <c r="C36" s="12"/>
      <c r="D36" s="12"/>
      <c r="E36" s="12"/>
      <c r="F36" s="12"/>
      <c r="G36" s="12"/>
      <c r="H36" s="12"/>
      <c r="I36" s="12"/>
      <c r="J36" s="12"/>
      <c r="K36" s="12"/>
      <c r="L36" s="5"/>
    </row>
    <row r="37" spans="1:14" s="6" customFormat="1" x14ac:dyDescent="0.35">
      <c r="A37" s="17" t="s">
        <v>768</v>
      </c>
      <c r="B37" s="12"/>
      <c r="C37" s="12"/>
      <c r="D37" s="12"/>
      <c r="E37" s="12"/>
      <c r="F37" s="12"/>
      <c r="G37" s="12"/>
      <c r="H37" s="12"/>
      <c r="I37" s="12"/>
      <c r="J37" s="12"/>
      <c r="K37" s="12"/>
      <c r="L37" s="5"/>
    </row>
    <row r="38" spans="1:14" s="6" customFormat="1" x14ac:dyDescent="0.35">
      <c r="A38" s="12"/>
      <c r="B38" s="12"/>
      <c r="C38" s="12"/>
      <c r="D38" s="12"/>
      <c r="E38" s="12"/>
      <c r="F38" s="12"/>
      <c r="G38" s="12"/>
      <c r="H38" s="12"/>
      <c r="I38" s="12"/>
      <c r="J38" s="12"/>
      <c r="K38" s="12"/>
      <c r="L38" s="5"/>
    </row>
    <row r="39" spans="1:14" s="6" customFormat="1" x14ac:dyDescent="0.35">
      <c r="A39" s="47" t="s">
        <v>526</v>
      </c>
      <c r="B39" s="15"/>
      <c r="C39" s="15"/>
      <c r="D39" s="15"/>
      <c r="E39" s="15"/>
      <c r="F39" s="15"/>
      <c r="G39" s="15"/>
      <c r="H39" s="15"/>
      <c r="I39" s="15"/>
      <c r="J39" s="15"/>
      <c r="K39" s="15"/>
      <c r="L39" s="9"/>
      <c r="N39" s="10"/>
    </row>
    <row r="40" spans="1:14" s="6" customFormat="1" ht="27" customHeight="1" x14ac:dyDescent="0.35">
      <c r="A40" s="1193" t="s">
        <v>943</v>
      </c>
      <c r="B40" s="1193"/>
      <c r="C40" s="1193"/>
      <c r="D40" s="1193"/>
      <c r="E40" s="1193"/>
      <c r="F40" s="1193"/>
      <c r="G40" s="1193"/>
      <c r="H40" s="1193"/>
      <c r="I40" s="1193"/>
      <c r="J40" s="1193"/>
      <c r="K40" s="1193"/>
      <c r="L40" s="1193"/>
      <c r="M40" s="1193"/>
      <c r="N40" s="10"/>
    </row>
    <row r="41" spans="1:14" s="6" customFormat="1" ht="27.75" customHeight="1" x14ac:dyDescent="0.35">
      <c r="A41" s="1193" t="s">
        <v>944</v>
      </c>
      <c r="B41" s="1193"/>
      <c r="C41" s="1193"/>
      <c r="D41" s="1193"/>
      <c r="E41" s="1193"/>
      <c r="F41" s="1193"/>
      <c r="G41" s="1193"/>
      <c r="H41" s="1193"/>
      <c r="I41" s="1193"/>
      <c r="J41" s="1193"/>
      <c r="K41" s="1193"/>
      <c r="L41" s="1193"/>
      <c r="M41" s="1193"/>
      <c r="N41" s="10"/>
    </row>
  </sheetData>
  <sheetProtection insertRows="0" deleteRows="0"/>
  <customSheetViews>
    <customSheetView guid="{2AF6EA2A-E5C5-45EB-B6C4-875AD1E4E056}" fitToPage="1">
      <selection activeCell="A2" sqref="A2"/>
      <pageMargins left="0.19685039370078741" right="0.19685039370078741" top="0.98425196850393704" bottom="0.98425196850393704" header="0.51181102362204722" footer="0.51181102362204722"/>
      <printOptions horizontalCentered="1"/>
      <pageSetup paperSize="9" scale="76" orientation="landscape" cellComments="asDisplayed" horizontalDpi="300" verticalDpi="300"/>
      <headerFooter alignWithMargins="0"/>
    </customSheetView>
  </customSheetViews>
  <mergeCells count="24">
    <mergeCell ref="A5:A8"/>
    <mergeCell ref="A23:A26"/>
    <mergeCell ref="J6:L6"/>
    <mergeCell ref="C6:C7"/>
    <mergeCell ref="C5:D5"/>
    <mergeCell ref="D6:D7"/>
    <mergeCell ref="N6:N7"/>
    <mergeCell ref="B5:B7"/>
    <mergeCell ref="E5:L5"/>
    <mergeCell ref="E6:I6"/>
    <mergeCell ref="M5:N5"/>
    <mergeCell ref="M6:M7"/>
    <mergeCell ref="A41:M41"/>
    <mergeCell ref="B23:B25"/>
    <mergeCell ref="C23:D23"/>
    <mergeCell ref="E23:L23"/>
    <mergeCell ref="M23:N23"/>
    <mergeCell ref="E24:I24"/>
    <mergeCell ref="J24:L24"/>
    <mergeCell ref="A40:M40"/>
    <mergeCell ref="M24:M25"/>
    <mergeCell ref="N24:N25"/>
    <mergeCell ref="C24:C25"/>
    <mergeCell ref="D24:D25"/>
  </mergeCells>
  <printOptions horizontalCentered="1"/>
  <pageMargins left="0.19685039370078741" right="0.19685039370078741" top="0.98425196850393704" bottom="0.98425196850393704" header="0.51181102362204722" footer="0.51181102362204722"/>
  <pageSetup paperSize="9" scale="76" orientation="landscape" cellComments="asDisplayed" horizontalDpi="300" verticalDpi="300"/>
  <headerFooter alignWithMargins="0"/>
  <ignoredErrors>
    <ignoredError sqref="I9:I13 L9:N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M21" sqref="M21"/>
    </sheetView>
  </sheetViews>
  <sheetFormatPr defaultColWidth="9.08984375" defaultRowHeight="13" x14ac:dyDescent="0.35"/>
  <cols>
    <col min="1" max="1" width="3.453125" style="16" customWidth="1"/>
    <col min="2" max="2" width="6.36328125" style="16" customWidth="1"/>
    <col min="3" max="3" width="10.453125" style="63" customWidth="1"/>
    <col min="4" max="5" width="12.36328125" style="63" customWidth="1"/>
    <col min="6" max="6" width="6.08984375" style="63" customWidth="1"/>
    <col min="7" max="7" width="8.453125" style="63" customWidth="1"/>
    <col min="8" max="11" width="9.6328125" style="63" customWidth="1"/>
    <col min="12" max="12" width="9.6328125" style="16" customWidth="1"/>
    <col min="13" max="16384" width="9.08984375" style="16"/>
  </cols>
  <sheetData>
    <row r="1" spans="1:13" ht="15.5" x14ac:dyDescent="0.35">
      <c r="A1" s="11" t="s">
        <v>749</v>
      </c>
      <c r="B1" s="12"/>
      <c r="C1" s="62"/>
      <c r="D1" s="62"/>
      <c r="E1" s="62"/>
      <c r="F1" s="62"/>
      <c r="G1" s="62"/>
      <c r="H1" s="62"/>
      <c r="I1" s="62"/>
      <c r="J1" s="62"/>
      <c r="K1" s="62"/>
      <c r="L1" s="12"/>
      <c r="M1" s="12"/>
    </row>
    <row r="2" spans="1:13" ht="13.5" thickBot="1" x14ac:dyDescent="0.4">
      <c r="A2" s="12"/>
      <c r="B2" s="12"/>
      <c r="C2" s="62"/>
      <c r="D2" s="62"/>
      <c r="E2" s="62"/>
      <c r="F2" s="62"/>
      <c r="G2" s="62"/>
      <c r="H2" s="62"/>
      <c r="I2" s="62"/>
      <c r="J2" s="62"/>
      <c r="K2" s="62"/>
      <c r="M2" s="139" t="s">
        <v>361</v>
      </c>
    </row>
    <row r="3" spans="1:13" ht="15" customHeight="1" x14ac:dyDescent="0.35">
      <c r="A3" s="1225" t="s">
        <v>341</v>
      </c>
      <c r="B3" s="1222" t="s">
        <v>346</v>
      </c>
      <c r="C3" s="1222"/>
      <c r="D3" s="1222"/>
      <c r="E3" s="1222"/>
      <c r="F3" s="1222"/>
      <c r="G3" s="1222"/>
      <c r="H3" s="1229" t="s">
        <v>745</v>
      </c>
      <c r="I3" s="1227" t="s">
        <v>348</v>
      </c>
      <c r="J3" s="1228"/>
      <c r="K3" s="229" t="s">
        <v>349</v>
      </c>
      <c r="L3" s="540" t="s">
        <v>347</v>
      </c>
      <c r="M3" s="1098" t="s">
        <v>751</v>
      </c>
    </row>
    <row r="4" spans="1:13" ht="48.75" customHeight="1" x14ac:dyDescent="0.35">
      <c r="A4" s="1226"/>
      <c r="B4" s="1223"/>
      <c r="C4" s="1223"/>
      <c r="D4" s="1223"/>
      <c r="E4" s="1223"/>
      <c r="F4" s="1223"/>
      <c r="G4" s="1223"/>
      <c r="H4" s="1230"/>
      <c r="I4" s="154" t="s">
        <v>505</v>
      </c>
      <c r="J4" s="543" t="s">
        <v>750</v>
      </c>
      <c r="K4" s="230" t="s">
        <v>350</v>
      </c>
      <c r="L4" s="541" t="s">
        <v>506</v>
      </c>
      <c r="M4" s="1099"/>
    </row>
    <row r="5" spans="1:13" ht="15.75" customHeight="1" x14ac:dyDescent="0.35">
      <c r="A5" s="466"/>
      <c r="B5" s="1224"/>
      <c r="C5" s="1224"/>
      <c r="D5" s="1224"/>
      <c r="E5" s="1224"/>
      <c r="F5" s="1224"/>
      <c r="G5" s="1224"/>
      <c r="H5" s="255" t="s">
        <v>416</v>
      </c>
      <c r="I5" s="155" t="s">
        <v>417</v>
      </c>
      <c r="J5" s="155" t="s">
        <v>418</v>
      </c>
      <c r="K5" s="155" t="s">
        <v>419</v>
      </c>
      <c r="L5" s="542" t="s">
        <v>507</v>
      </c>
      <c r="M5" s="1099"/>
    </row>
    <row r="6" spans="1:13" x14ac:dyDescent="0.35">
      <c r="A6" s="467">
        <v>1</v>
      </c>
      <c r="B6" s="256" t="s">
        <v>508</v>
      </c>
      <c r="C6" s="156"/>
      <c r="D6" s="156"/>
      <c r="E6" s="156"/>
      <c r="F6" s="156"/>
      <c r="G6" s="259"/>
      <c r="H6" s="679">
        <f>SUM(H7:H11)+H14+H15</f>
        <v>339133.73973999999</v>
      </c>
      <c r="I6" s="680">
        <f>SUM(I7:I11)+I14+I15</f>
        <v>87081.052150000003</v>
      </c>
      <c r="J6" s="680">
        <f>SUM(J7:J11)+J14+J15</f>
        <v>8915.625</v>
      </c>
      <c r="K6" s="680">
        <f>SUM(K7:K11)+K14+K15</f>
        <v>82880.045039999997</v>
      </c>
      <c r="L6" s="681">
        <f>SUM(L7:L11)+L14+L15</f>
        <v>343334.74685</v>
      </c>
      <c r="M6" s="1231"/>
    </row>
    <row r="7" spans="1:13" x14ac:dyDescent="0.35">
      <c r="A7" s="468">
        <f t="shared" ref="A7:A15" si="0">A6+1</f>
        <v>2</v>
      </c>
      <c r="B7" s="263" t="s">
        <v>343</v>
      </c>
      <c r="C7" s="157" t="s">
        <v>351</v>
      </c>
      <c r="D7" s="158"/>
      <c r="E7" s="158"/>
      <c r="F7" s="158"/>
      <c r="G7" s="260"/>
      <c r="H7" s="682">
        <f>'11.a'!C3</f>
        <v>16600.64846</v>
      </c>
      <c r="I7" s="683">
        <f>'11.a'!C8</f>
        <v>8915.625</v>
      </c>
      <c r="J7" s="683">
        <f>'11.a'!C4</f>
        <v>8915.625</v>
      </c>
      <c r="K7" s="683">
        <f>'11.a'!C14</f>
        <v>8789.3988499999996</v>
      </c>
      <c r="L7" s="684">
        <f t="shared" ref="L7:L15" si="1">H7+I7-K7</f>
        <v>16726.874609999999</v>
      </c>
      <c r="M7" s="693"/>
    </row>
    <row r="8" spans="1:13" x14ac:dyDescent="0.35">
      <c r="A8" s="469">
        <f t="shared" si="0"/>
        <v>3</v>
      </c>
      <c r="B8" s="257"/>
      <c r="C8" s="159" t="s">
        <v>352</v>
      </c>
      <c r="D8" s="160"/>
      <c r="E8" s="160"/>
      <c r="F8" s="160"/>
      <c r="G8" s="261"/>
      <c r="H8" s="685">
        <f>'11.b'!C3</f>
        <v>43827.480219999998</v>
      </c>
      <c r="I8" s="686">
        <f>'11.b'!C14</f>
        <v>3387.05645</v>
      </c>
      <c r="J8" s="687">
        <f>'11.b'!C5</f>
        <v>0</v>
      </c>
      <c r="K8" s="686">
        <f>'11.b'!C25</f>
        <v>11133.185520000001</v>
      </c>
      <c r="L8" s="688">
        <f t="shared" si="1"/>
        <v>36081.351150000002</v>
      </c>
      <c r="M8" s="694"/>
    </row>
    <row r="9" spans="1:13" x14ac:dyDescent="0.35">
      <c r="A9" s="469">
        <f t="shared" si="0"/>
        <v>4</v>
      </c>
      <c r="B9" s="257"/>
      <c r="C9" s="159" t="s">
        <v>353</v>
      </c>
      <c r="D9" s="160"/>
      <c r="E9" s="160"/>
      <c r="F9" s="160"/>
      <c r="G9" s="261"/>
      <c r="H9" s="685">
        <f>'11.c'!C3</f>
        <v>6447.8986999999997</v>
      </c>
      <c r="I9" s="686">
        <f>'11.c'!C7</f>
        <v>2602.8062500000001</v>
      </c>
      <c r="J9" s="689">
        <v>0</v>
      </c>
      <c r="K9" s="686">
        <f>'11.c'!C8</f>
        <v>3168.0520000000001</v>
      </c>
      <c r="L9" s="688">
        <f t="shared" si="1"/>
        <v>5882.6529499999997</v>
      </c>
      <c r="M9" s="694">
        <v>0</v>
      </c>
    </row>
    <row r="10" spans="1:13" x14ac:dyDescent="0.35">
      <c r="A10" s="469">
        <f t="shared" si="0"/>
        <v>5</v>
      </c>
      <c r="B10" s="257"/>
      <c r="C10" s="159" t="s">
        <v>354</v>
      </c>
      <c r="D10" s="160"/>
      <c r="E10" s="160"/>
      <c r="F10" s="160"/>
      <c r="G10" s="261"/>
      <c r="H10" s="685">
        <f>'11.d'!C3</f>
        <v>372.88445000000002</v>
      </c>
      <c r="I10" s="686">
        <f>'11.d'!C9</f>
        <v>0</v>
      </c>
      <c r="J10" s="683">
        <f>'11.d'!C4</f>
        <v>0</v>
      </c>
      <c r="K10" s="686">
        <f>'11.d'!C15</f>
        <v>302.01900000000001</v>
      </c>
      <c r="L10" s="688">
        <f t="shared" si="1"/>
        <v>70.86545000000001</v>
      </c>
      <c r="M10" s="695"/>
    </row>
    <row r="11" spans="1:13" x14ac:dyDescent="0.35">
      <c r="A11" s="469">
        <f t="shared" si="0"/>
        <v>6</v>
      </c>
      <c r="B11" s="257"/>
      <c r="C11" s="159" t="s">
        <v>355</v>
      </c>
      <c r="D11" s="160"/>
      <c r="E11" s="160"/>
      <c r="F11" s="160"/>
      <c r="G11" s="261"/>
      <c r="H11" s="685">
        <f>'11.e'!F8</f>
        <v>24357.698089999998</v>
      </c>
      <c r="I11" s="686">
        <f>'11.e'!F13</f>
        <v>33435.742350000008</v>
      </c>
      <c r="J11" s="689">
        <v>0</v>
      </c>
      <c r="K11" s="686">
        <f>'11.e'!F18</f>
        <v>23977.532200000001</v>
      </c>
      <c r="L11" s="688">
        <f t="shared" si="1"/>
        <v>33815.908240000004</v>
      </c>
      <c r="M11" s="695">
        <v>0</v>
      </c>
    </row>
    <row r="12" spans="1:13" x14ac:dyDescent="0.35">
      <c r="A12" s="469" t="s">
        <v>509</v>
      </c>
      <c r="B12" s="257"/>
      <c r="C12" s="159" t="s">
        <v>358</v>
      </c>
      <c r="D12" s="160" t="s">
        <v>359</v>
      </c>
      <c r="E12" s="160"/>
      <c r="F12" s="160"/>
      <c r="G12" s="261"/>
      <c r="H12" s="685">
        <f>'11.e'!F6</f>
        <v>3717.7178100000001</v>
      </c>
      <c r="I12" s="686">
        <f>'11.e'!F11</f>
        <v>3786.1079600000003</v>
      </c>
      <c r="J12" s="689">
        <v>0</v>
      </c>
      <c r="K12" s="686">
        <f>'11.e'!F16</f>
        <v>5564.5701900000004</v>
      </c>
      <c r="L12" s="688">
        <f t="shared" si="1"/>
        <v>1939.25558</v>
      </c>
      <c r="M12" s="695">
        <v>0</v>
      </c>
    </row>
    <row r="13" spans="1:13" x14ac:dyDescent="0.35">
      <c r="A13" s="469" t="s">
        <v>510</v>
      </c>
      <c r="B13" s="257"/>
      <c r="C13" s="159"/>
      <c r="D13" s="160" t="s">
        <v>360</v>
      </c>
      <c r="E13" s="160"/>
      <c r="F13" s="160"/>
      <c r="G13" s="261"/>
      <c r="H13" s="685">
        <f>'11.e'!F7</f>
        <v>3969.88751</v>
      </c>
      <c r="I13" s="686">
        <f>'11.e'!F12</f>
        <v>2906.4971500000001</v>
      </c>
      <c r="J13" s="689">
        <v>0</v>
      </c>
      <c r="K13" s="686">
        <f>'11.e'!F17</f>
        <v>3372.7384200000001</v>
      </c>
      <c r="L13" s="688">
        <f t="shared" si="1"/>
        <v>3503.6462399999996</v>
      </c>
      <c r="M13" s="695">
        <v>0</v>
      </c>
    </row>
    <row r="14" spans="1:13" x14ac:dyDescent="0.35">
      <c r="A14" s="469">
        <f>A11+1</f>
        <v>7</v>
      </c>
      <c r="B14" s="257"/>
      <c r="C14" s="159" t="s">
        <v>356</v>
      </c>
      <c r="D14" s="160"/>
      <c r="E14" s="160"/>
      <c r="F14" s="160"/>
      <c r="G14" s="261"/>
      <c r="H14" s="685">
        <f>'11.f'!C3</f>
        <v>9616.7267599999996</v>
      </c>
      <c r="I14" s="686">
        <f>'11.f'!C4</f>
        <v>4421.3180000000002</v>
      </c>
      <c r="J14" s="689">
        <v>0</v>
      </c>
      <c r="K14" s="686">
        <f>'11.f'!C10</f>
        <v>9199.4439999999995</v>
      </c>
      <c r="L14" s="688">
        <f t="shared" si="1"/>
        <v>4838.6007600000012</v>
      </c>
      <c r="M14" s="695">
        <v>0</v>
      </c>
    </row>
    <row r="15" spans="1:13" ht="13.5" thickBot="1" x14ac:dyDescent="0.4">
      <c r="A15" s="470">
        <f t="shared" si="0"/>
        <v>8</v>
      </c>
      <c r="B15" s="258"/>
      <c r="C15" s="161" t="s">
        <v>357</v>
      </c>
      <c r="D15" s="162"/>
      <c r="E15" s="162"/>
      <c r="F15" s="162"/>
      <c r="G15" s="262"/>
      <c r="H15" s="690">
        <f>'11.g'!C3</f>
        <v>237910.40306000001</v>
      </c>
      <c r="I15" s="691">
        <f>'11.g'!C10</f>
        <v>34318.504099999998</v>
      </c>
      <c r="J15" s="691">
        <f>'11.g'!C5</f>
        <v>0</v>
      </c>
      <c r="K15" s="691">
        <f>'11.g'!C16</f>
        <v>26310.41347</v>
      </c>
      <c r="L15" s="692">
        <f t="shared" si="1"/>
        <v>245918.49369</v>
      </c>
      <c r="M15" s="696"/>
    </row>
    <row r="17" spans="1:12" x14ac:dyDescent="0.35">
      <c r="A17" s="16" t="s">
        <v>489</v>
      </c>
    </row>
    <row r="18" spans="1:12" x14ac:dyDescent="0.35">
      <c r="A18" s="18" t="s">
        <v>760</v>
      </c>
    </row>
    <row r="19" spans="1:12" x14ac:dyDescent="0.35">
      <c r="A19" s="220" t="s">
        <v>761</v>
      </c>
      <c r="B19" s="217"/>
      <c r="C19" s="218"/>
      <c r="D19" s="218"/>
      <c r="E19" s="218"/>
      <c r="F19" s="219"/>
      <c r="G19" s="218"/>
      <c r="H19" s="218"/>
      <c r="I19" s="163"/>
      <c r="J19" s="163"/>
    </row>
    <row r="20" spans="1:12" x14ac:dyDescent="0.35">
      <c r="A20" s="27"/>
      <c r="B20" s="163"/>
      <c r="C20" s="163"/>
      <c r="D20" s="163"/>
      <c r="E20" s="163"/>
      <c r="F20" s="163"/>
      <c r="G20" s="163"/>
      <c r="H20" s="163"/>
      <c r="I20" s="163"/>
      <c r="J20" s="163"/>
    </row>
    <row r="21" spans="1:12" x14ac:dyDescent="0.35">
      <c r="A21" s="46" t="s">
        <v>525</v>
      </c>
      <c r="B21" s="495"/>
      <c r="C21" s="495"/>
      <c r="D21" s="163"/>
      <c r="E21" s="163"/>
      <c r="F21" s="27"/>
      <c r="G21" s="163"/>
      <c r="H21" s="163"/>
      <c r="I21" s="163"/>
      <c r="J21" s="163"/>
    </row>
    <row r="22" spans="1:12" x14ac:dyDescent="0.35">
      <c r="A22" s="16" t="s">
        <v>945</v>
      </c>
      <c r="B22" s="27"/>
      <c r="C22" s="27"/>
      <c r="D22" s="163"/>
      <c r="E22" s="163"/>
      <c r="F22" s="27"/>
      <c r="G22" s="163"/>
      <c r="H22" s="163"/>
      <c r="I22" s="163"/>
      <c r="J22" s="163"/>
    </row>
    <row r="23" spans="1:12" x14ac:dyDescent="0.35">
      <c r="A23" s="16" t="s">
        <v>946</v>
      </c>
      <c r="B23" s="27"/>
      <c r="C23" s="163"/>
      <c r="D23" s="163"/>
      <c r="E23" s="163"/>
      <c r="F23" s="163"/>
      <c r="G23" s="163"/>
      <c r="H23" s="163"/>
      <c r="I23" s="163"/>
      <c r="J23" s="163"/>
    </row>
    <row r="26" spans="1:12" x14ac:dyDescent="0.35">
      <c r="A26" s="128"/>
      <c r="B26" s="128"/>
      <c r="C26" s="141"/>
      <c r="D26" s="141"/>
      <c r="E26" s="141"/>
      <c r="F26" s="141"/>
      <c r="G26" s="141"/>
      <c r="H26" s="141"/>
      <c r="I26" s="141"/>
      <c r="J26" s="141"/>
      <c r="K26" s="141"/>
      <c r="L26" s="128"/>
    </row>
    <row r="27" spans="1:12" x14ac:dyDescent="0.35">
      <c r="A27" s="128"/>
      <c r="B27" s="128"/>
      <c r="C27" s="141"/>
      <c r="D27" s="141"/>
      <c r="E27" s="141"/>
      <c r="F27" s="141"/>
      <c r="G27" s="141"/>
      <c r="H27" s="141"/>
      <c r="I27" s="141"/>
      <c r="J27" s="141"/>
      <c r="K27" s="141"/>
      <c r="L27" s="128"/>
    </row>
    <row r="28" spans="1:12" x14ac:dyDescent="0.35">
      <c r="A28" s="128"/>
      <c r="B28" s="128"/>
      <c r="C28" s="141"/>
      <c r="D28" s="141"/>
      <c r="E28" s="141"/>
      <c r="F28" s="141"/>
      <c r="G28" s="141"/>
      <c r="H28" s="141"/>
      <c r="I28" s="141"/>
      <c r="J28" s="141"/>
      <c r="K28" s="141"/>
      <c r="L28" s="128"/>
    </row>
    <row r="29" spans="1:12" x14ac:dyDescent="0.35">
      <c r="A29" s="128"/>
      <c r="B29" s="128"/>
      <c r="C29" s="141"/>
      <c r="D29" s="141"/>
      <c r="E29" s="141"/>
      <c r="F29" s="141"/>
      <c r="G29" s="141"/>
      <c r="H29" s="141"/>
      <c r="I29" s="141"/>
      <c r="J29" s="141"/>
      <c r="K29" s="141"/>
      <c r="L29" s="128"/>
    </row>
    <row r="30" spans="1:12" x14ac:dyDescent="0.35">
      <c r="A30" s="128"/>
      <c r="B30" s="128"/>
      <c r="C30" s="141"/>
      <c r="D30" s="141"/>
      <c r="E30" s="141"/>
      <c r="F30" s="141"/>
      <c r="G30" s="141"/>
      <c r="H30" s="141"/>
      <c r="I30" s="141"/>
      <c r="J30" s="141"/>
      <c r="K30" s="141"/>
      <c r="L30" s="128"/>
    </row>
    <row r="31" spans="1:12" x14ac:dyDescent="0.35">
      <c r="A31" s="128"/>
      <c r="B31" s="128"/>
      <c r="C31" s="141"/>
      <c r="D31" s="141"/>
      <c r="E31" s="141"/>
      <c r="F31" s="141"/>
      <c r="G31" s="141"/>
      <c r="H31" s="141"/>
      <c r="I31" s="141"/>
      <c r="J31" s="141"/>
      <c r="K31" s="141"/>
      <c r="L31" s="128"/>
    </row>
    <row r="32" spans="1:12" x14ac:dyDescent="0.35">
      <c r="A32" s="128"/>
      <c r="B32" s="128"/>
      <c r="C32" s="141"/>
      <c r="D32" s="141"/>
      <c r="E32" s="141"/>
      <c r="F32" s="141"/>
      <c r="G32" s="141"/>
      <c r="H32" s="141"/>
      <c r="I32" s="141"/>
      <c r="J32" s="141"/>
      <c r="K32" s="141"/>
      <c r="L32" s="128"/>
    </row>
    <row r="33" spans="1:12" x14ac:dyDescent="0.35">
      <c r="A33" s="128"/>
      <c r="B33" s="128"/>
      <c r="C33" s="141"/>
      <c r="D33" s="141"/>
      <c r="E33" s="141"/>
      <c r="F33" s="141"/>
      <c r="G33" s="141"/>
      <c r="H33" s="141"/>
      <c r="I33" s="141"/>
      <c r="J33" s="141"/>
      <c r="K33" s="141"/>
      <c r="L33" s="128"/>
    </row>
    <row r="34" spans="1:12" x14ac:dyDescent="0.35">
      <c r="A34" s="128"/>
      <c r="B34" s="128"/>
      <c r="C34" s="141"/>
      <c r="D34" s="141"/>
      <c r="E34" s="141"/>
      <c r="F34" s="141"/>
      <c r="G34" s="141"/>
      <c r="H34" s="141"/>
      <c r="I34" s="141"/>
      <c r="J34" s="141"/>
      <c r="K34" s="141"/>
      <c r="L34" s="128"/>
    </row>
    <row r="35" spans="1:12" x14ac:dyDescent="0.35">
      <c r="A35" s="128"/>
      <c r="B35" s="128"/>
      <c r="C35" s="141"/>
      <c r="D35" s="141"/>
      <c r="E35" s="141"/>
      <c r="F35" s="141"/>
      <c r="G35" s="141"/>
      <c r="H35" s="141"/>
      <c r="I35" s="141"/>
      <c r="J35" s="141"/>
      <c r="K35" s="141"/>
      <c r="L35" s="128"/>
    </row>
    <row r="36" spans="1:12" x14ac:dyDescent="0.35">
      <c r="A36" s="128"/>
      <c r="B36" s="128"/>
      <c r="C36" s="141"/>
      <c r="D36" s="141"/>
      <c r="E36" s="141"/>
      <c r="F36" s="141"/>
      <c r="G36" s="141"/>
      <c r="H36" s="141"/>
      <c r="I36" s="141"/>
      <c r="J36" s="141"/>
      <c r="K36" s="141"/>
      <c r="L36" s="128"/>
    </row>
    <row r="37" spans="1:12" x14ac:dyDescent="0.35">
      <c r="A37" s="128"/>
      <c r="B37" s="128"/>
      <c r="C37" s="141"/>
      <c r="D37" s="141"/>
      <c r="E37" s="141"/>
      <c r="F37" s="141"/>
      <c r="G37" s="141"/>
      <c r="H37" s="141"/>
      <c r="I37" s="141"/>
      <c r="J37" s="141"/>
      <c r="K37" s="141"/>
      <c r="L37" s="128"/>
    </row>
  </sheetData>
  <customSheetViews>
    <customSheetView guid="{2AF6EA2A-E5C5-45EB-B6C4-875AD1E4E056}" fitToPage="1">
      <selection activeCell="A2" sqref="A2"/>
      <pageMargins left="0.23622047244094491" right="0.23622047244094491" top="0.86614173228346458" bottom="0.98425196850393704" header="0.51181102362204722" footer="0.51181102362204722"/>
      <printOptions horizontalCentered="1"/>
      <pageSetup paperSize="9" orientation="landscape" cellComments="asDisplayed" horizontalDpi="300" verticalDpi="300"/>
      <headerFooter alignWithMargins="0"/>
    </customSheetView>
  </customSheetViews>
  <mergeCells count="5">
    <mergeCell ref="B3:G5"/>
    <mergeCell ref="A3:A4"/>
    <mergeCell ref="I3:J3"/>
    <mergeCell ref="H3:H4"/>
    <mergeCell ref="M3:M6"/>
  </mergeCells>
  <printOptions horizontalCentered="1"/>
  <pageMargins left="0.23622047244094491" right="0.23622047244094491" top="0.86614173228346458" bottom="0.98425196850393704" header="0.51181102362204722" footer="0.51181102362204722"/>
  <pageSetup paperSize="9" orientation="landscape" cellComments="asDisplayed"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Normal="100" workbookViewId="0">
      <selection activeCell="C14" sqref="C14"/>
    </sheetView>
  </sheetViews>
  <sheetFormatPr defaultColWidth="9.08984375" defaultRowHeight="13" x14ac:dyDescent="0.35"/>
  <cols>
    <col min="1" max="1" width="14.453125" style="16" customWidth="1"/>
    <col min="2" max="2" width="30.08984375" style="16" customWidth="1"/>
    <col min="3" max="3" width="16.08984375" style="63" customWidth="1"/>
    <col min="4" max="16384" width="9.08984375" style="16"/>
  </cols>
  <sheetData>
    <row r="1" spans="1:5" ht="15.5" x14ac:dyDescent="0.35">
      <c r="A1" s="48" t="s">
        <v>738</v>
      </c>
      <c r="B1" s="12"/>
      <c r="D1" s="12"/>
    </row>
    <row r="2" spans="1:5" ht="13.5" thickBot="1" x14ac:dyDescent="0.4">
      <c r="A2" s="12"/>
      <c r="B2" s="12"/>
      <c r="C2" s="64" t="s">
        <v>361</v>
      </c>
      <c r="D2" s="12"/>
    </row>
    <row r="3" spans="1:5" ht="13.5" thickBot="1" x14ac:dyDescent="0.4">
      <c r="A3" s="1235" t="s">
        <v>934</v>
      </c>
      <c r="B3" s="1236"/>
      <c r="C3" s="662">
        <v>16600.64846</v>
      </c>
    </row>
    <row r="4" spans="1:5" x14ac:dyDescent="0.35">
      <c r="A4" s="1232" t="s">
        <v>380</v>
      </c>
      <c r="B4" s="491" t="s">
        <v>747</v>
      </c>
      <c r="C4" s="639">
        <v>8915.625</v>
      </c>
    </row>
    <row r="5" spans="1:5" x14ac:dyDescent="0.35">
      <c r="A5" s="1233"/>
      <c r="B5" s="492" t="s">
        <v>381</v>
      </c>
      <c r="C5" s="640"/>
    </row>
    <row r="6" spans="1:5" x14ac:dyDescent="0.35">
      <c r="A6" s="1233"/>
      <c r="B6" s="492" t="s">
        <v>382</v>
      </c>
      <c r="C6" s="640"/>
    </row>
    <row r="7" spans="1:5" ht="13.5" thickBot="1" x14ac:dyDescent="0.4">
      <c r="A7" s="1233"/>
      <c r="B7" s="492" t="s">
        <v>383</v>
      </c>
      <c r="C7" s="640"/>
    </row>
    <row r="8" spans="1:5" ht="13.5" thickBot="1" x14ac:dyDescent="0.4">
      <c r="A8" s="1234"/>
      <c r="B8" s="493" t="s">
        <v>362</v>
      </c>
      <c r="C8" s="641">
        <f>SUM(C4:C7)</f>
        <v>8915.625</v>
      </c>
    </row>
    <row r="9" spans="1:5" x14ac:dyDescent="0.35">
      <c r="A9" s="1232" t="s">
        <v>384</v>
      </c>
      <c r="B9" s="491" t="s">
        <v>385</v>
      </c>
      <c r="C9" s="639"/>
    </row>
    <row r="10" spans="1:5" x14ac:dyDescent="0.35">
      <c r="A10" s="1233"/>
      <c r="B10" s="492" t="s">
        <v>386</v>
      </c>
      <c r="C10" s="640"/>
    </row>
    <row r="11" spans="1:5" x14ac:dyDescent="0.35">
      <c r="A11" s="1233"/>
      <c r="B11" s="492" t="s">
        <v>387</v>
      </c>
      <c r="C11" s="640"/>
    </row>
    <row r="12" spans="1:5" x14ac:dyDescent="0.35">
      <c r="A12" s="1233"/>
      <c r="B12" s="492" t="s">
        <v>388</v>
      </c>
      <c r="C12" s="640"/>
    </row>
    <row r="13" spans="1:5" ht="13.5" thickBot="1" x14ac:dyDescent="0.4">
      <c r="A13" s="1233"/>
      <c r="B13" s="494" t="s">
        <v>550</v>
      </c>
      <c r="C13" s="642">
        <v>8789.3988499999996</v>
      </c>
    </row>
    <row r="14" spans="1:5" ht="13.5" thickBot="1" x14ac:dyDescent="0.4">
      <c r="A14" s="1234"/>
      <c r="B14" s="493" t="s">
        <v>362</v>
      </c>
      <c r="C14" s="641">
        <f>SUM(C9:C13)</f>
        <v>8789.3988499999996</v>
      </c>
    </row>
    <row r="15" spans="1:5" ht="13.5" thickBot="1" x14ac:dyDescent="0.4">
      <c r="A15" s="1237" t="s">
        <v>379</v>
      </c>
      <c r="B15" s="1238"/>
      <c r="C15" s="641">
        <f>C3+C8-C14</f>
        <v>16726.874609999999</v>
      </c>
    </row>
    <row r="16" spans="1:5" x14ac:dyDescent="0.35">
      <c r="A16" s="12"/>
      <c r="B16" s="12"/>
      <c r="C16" s="62"/>
      <c r="D16" s="12"/>
      <c r="E16" s="12"/>
    </row>
    <row r="17" spans="1:5" x14ac:dyDescent="0.35">
      <c r="A17" s="12" t="s">
        <v>512</v>
      </c>
      <c r="B17" s="12"/>
      <c r="C17" s="62"/>
      <c r="D17" s="12"/>
      <c r="E17" s="12"/>
    </row>
    <row r="18" spans="1:5" x14ac:dyDescent="0.35">
      <c r="A18" s="17" t="s">
        <v>762</v>
      </c>
      <c r="B18" s="12"/>
      <c r="C18" s="62"/>
      <c r="D18" s="12"/>
      <c r="E18" s="12"/>
    </row>
    <row r="19" spans="1:5" x14ac:dyDescent="0.35">
      <c r="A19" s="12"/>
      <c r="B19" s="12"/>
      <c r="C19" s="62"/>
      <c r="D19" s="12"/>
      <c r="E19" s="12"/>
    </row>
    <row r="20" spans="1:5" x14ac:dyDescent="0.35">
      <c r="A20" s="12"/>
      <c r="B20" s="12"/>
      <c r="C20" s="62"/>
      <c r="D20" s="12"/>
      <c r="E20" s="12"/>
    </row>
  </sheetData>
  <customSheetViews>
    <customSheetView guid="{2AF6EA2A-E5C5-45EB-B6C4-875AD1E4E056}">
      <selection activeCell="A2" sqref="A2"/>
      <pageMargins left="0.78740157480314965" right="0.78740157480314965" top="0.98425196850393704" bottom="0.98425196850393704" header="0.51181102362204722" footer="0.51181102362204722"/>
      <printOptions horizontalCentered="1"/>
      <pageSetup paperSize="9" orientation="landscape"/>
      <headerFooter alignWithMargins="0"/>
    </customSheetView>
  </customSheetViews>
  <mergeCells count="4">
    <mergeCell ref="A4:A8"/>
    <mergeCell ref="A9:A14"/>
    <mergeCell ref="A3:B3"/>
    <mergeCell ref="A15:B15"/>
  </mergeCells>
  <printOptions horizontalCentered="1"/>
  <pageMargins left="0.78740157480314965" right="0.78740157480314965" top="0.98425196850393704" bottom="0.98425196850393704" header="0.51181102362204722" footer="0.51181102362204722"/>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C25" sqref="C25"/>
    </sheetView>
  </sheetViews>
  <sheetFormatPr defaultColWidth="9.08984375" defaultRowHeight="13" x14ac:dyDescent="0.3"/>
  <cols>
    <col min="1" max="1" width="10.453125" style="33" customWidth="1"/>
    <col min="2" max="2" width="43.453125" style="33" customWidth="1"/>
    <col min="3" max="3" width="17" style="69" customWidth="1"/>
    <col min="4" max="16384" width="9.08984375" style="33"/>
  </cols>
  <sheetData>
    <row r="1" spans="1:6" ht="13.5" customHeight="1" x14ac:dyDescent="0.35">
      <c r="A1" s="65" t="s">
        <v>739</v>
      </c>
      <c r="B1" s="35"/>
      <c r="C1" s="33"/>
      <c r="D1" s="35"/>
      <c r="E1" s="35"/>
      <c r="F1" s="35"/>
    </row>
    <row r="2" spans="1:6" ht="13.5" customHeight="1" thickBot="1" x14ac:dyDescent="0.35">
      <c r="A2" s="35"/>
      <c r="B2" s="35"/>
      <c r="C2" s="67" t="s">
        <v>361</v>
      </c>
      <c r="D2" s="35"/>
      <c r="E2" s="35"/>
      <c r="F2" s="35"/>
    </row>
    <row r="3" spans="1:6" ht="16.5" customHeight="1" thickBot="1" x14ac:dyDescent="0.35">
      <c r="A3" s="1237" t="s">
        <v>378</v>
      </c>
      <c r="B3" s="1244"/>
      <c r="C3" s="68">
        <v>43827.480219999998</v>
      </c>
    </row>
    <row r="4" spans="1:6" ht="12.75" customHeight="1" x14ac:dyDescent="0.3">
      <c r="A4" s="1239" t="s">
        <v>380</v>
      </c>
      <c r="B4" s="480" t="s">
        <v>389</v>
      </c>
      <c r="C4" s="643">
        <v>4394.8527000000004</v>
      </c>
    </row>
    <row r="5" spans="1:6" ht="12.75" customHeight="1" x14ac:dyDescent="0.3">
      <c r="A5" s="1240"/>
      <c r="B5" s="481" t="s">
        <v>748</v>
      </c>
      <c r="C5" s="669"/>
    </row>
    <row r="6" spans="1:6" ht="12.75" customHeight="1" x14ac:dyDescent="0.3">
      <c r="A6" s="1240"/>
      <c r="B6" s="482" t="s">
        <v>699</v>
      </c>
      <c r="C6" s="669"/>
    </row>
    <row r="7" spans="1:6" ht="12.75" customHeight="1" x14ac:dyDescent="0.3">
      <c r="A7" s="1240"/>
      <c r="B7" s="481" t="s">
        <v>390</v>
      </c>
      <c r="C7" s="669">
        <v>6396.9495699999998</v>
      </c>
    </row>
    <row r="8" spans="1:6" ht="12.75" customHeight="1" x14ac:dyDescent="0.3">
      <c r="A8" s="1240"/>
      <c r="B8" s="481" t="s">
        <v>391</v>
      </c>
      <c r="C8" s="670"/>
    </row>
    <row r="9" spans="1:6" ht="12.75" customHeight="1" x14ac:dyDescent="0.3">
      <c r="A9" s="1240"/>
      <c r="B9" s="481" t="s">
        <v>700</v>
      </c>
      <c r="C9" s="669"/>
    </row>
    <row r="10" spans="1:6" ht="12.75" customHeight="1" x14ac:dyDescent="0.3">
      <c r="A10" s="1240"/>
      <c r="B10" s="483" t="s">
        <v>392</v>
      </c>
      <c r="C10" s="671">
        <v>-7404.7458200000001</v>
      </c>
    </row>
    <row r="11" spans="1:6" ht="12.75" customHeight="1" x14ac:dyDescent="0.3">
      <c r="A11" s="1240"/>
      <c r="B11" s="481" t="s">
        <v>393</v>
      </c>
      <c r="C11" s="669"/>
    </row>
    <row r="12" spans="1:6" ht="12.75" customHeight="1" x14ac:dyDescent="0.3">
      <c r="A12" s="1240"/>
      <c r="B12" s="484" t="s">
        <v>394</v>
      </c>
      <c r="C12" s="669"/>
    </row>
    <row r="13" spans="1:6" ht="12.75" customHeight="1" thickBot="1" x14ac:dyDescent="0.35">
      <c r="A13" s="1240"/>
      <c r="B13" s="481" t="s">
        <v>395</v>
      </c>
      <c r="C13" s="672"/>
    </row>
    <row r="14" spans="1:6" s="34" customFormat="1" ht="15.75" customHeight="1" thickBot="1" x14ac:dyDescent="0.35">
      <c r="A14" s="1241"/>
      <c r="B14" s="485" t="s">
        <v>363</v>
      </c>
      <c r="C14" s="673">
        <f>C4+C5+C6+C7+C8+C9+C10</f>
        <v>3387.05645</v>
      </c>
    </row>
    <row r="15" spans="1:6" ht="12.75" customHeight="1" x14ac:dyDescent="0.3">
      <c r="A15" s="1242" t="s">
        <v>384</v>
      </c>
      <c r="B15" s="486" t="s">
        <v>453</v>
      </c>
      <c r="C15" s="674">
        <f>SUM(C16:C19)</f>
        <v>11133.185520000001</v>
      </c>
    </row>
    <row r="16" spans="1:6" ht="12.75" customHeight="1" x14ac:dyDescent="0.3">
      <c r="A16" s="1242"/>
      <c r="B16" s="487" t="s">
        <v>534</v>
      </c>
      <c r="C16" s="675">
        <v>1985.70875</v>
      </c>
    </row>
    <row r="17" spans="1:5" ht="12.75" customHeight="1" x14ac:dyDescent="0.3">
      <c r="A17" s="1242"/>
      <c r="B17" s="488" t="s">
        <v>396</v>
      </c>
      <c r="C17" s="676">
        <v>1229.4870100000001</v>
      </c>
    </row>
    <row r="18" spans="1:5" ht="12.75" customHeight="1" x14ac:dyDescent="0.3">
      <c r="A18" s="1242"/>
      <c r="B18" s="488" t="s">
        <v>397</v>
      </c>
      <c r="C18" s="676"/>
    </row>
    <row r="19" spans="1:5" ht="12.75" customHeight="1" x14ac:dyDescent="0.3">
      <c r="A19" s="1242"/>
      <c r="B19" s="488" t="s">
        <v>701</v>
      </c>
      <c r="C19" s="676">
        <v>7917.9897600000004</v>
      </c>
    </row>
    <row r="20" spans="1:5" ht="12.75" customHeight="1" x14ac:dyDescent="0.3">
      <c r="A20" s="1242"/>
      <c r="B20" s="489" t="s">
        <v>702</v>
      </c>
      <c r="C20" s="677"/>
    </row>
    <row r="21" spans="1:5" ht="12.75" customHeight="1" x14ac:dyDescent="0.3">
      <c r="A21" s="1242"/>
      <c r="B21" s="490" t="s">
        <v>398</v>
      </c>
      <c r="C21" s="678">
        <f>SUM(C22:C24)</f>
        <v>0</v>
      </c>
    </row>
    <row r="22" spans="1:5" ht="12.75" customHeight="1" x14ac:dyDescent="0.3">
      <c r="A22" s="1242"/>
      <c r="B22" s="481" t="s">
        <v>399</v>
      </c>
      <c r="C22" s="669"/>
    </row>
    <row r="23" spans="1:5" ht="12.75" customHeight="1" x14ac:dyDescent="0.3">
      <c r="A23" s="1242"/>
      <c r="B23" s="481" t="s">
        <v>400</v>
      </c>
      <c r="C23" s="669"/>
    </row>
    <row r="24" spans="1:5" ht="12.75" customHeight="1" thickBot="1" x14ac:dyDescent="0.35">
      <c r="A24" s="1242"/>
      <c r="B24" s="481" t="s">
        <v>401</v>
      </c>
      <c r="C24" s="669"/>
    </row>
    <row r="25" spans="1:5" ht="13.5" thickBot="1" x14ac:dyDescent="0.35">
      <c r="A25" s="1243"/>
      <c r="B25" s="485" t="s">
        <v>362</v>
      </c>
      <c r="C25" s="673">
        <f>C15+C20+C21</f>
        <v>11133.185520000001</v>
      </c>
    </row>
    <row r="26" spans="1:5" ht="18.75" customHeight="1" thickBot="1" x14ac:dyDescent="0.35">
      <c r="A26" s="1237" t="s">
        <v>379</v>
      </c>
      <c r="B26" s="1244"/>
      <c r="C26" s="673">
        <f>C3+C14-C25</f>
        <v>36081.351150000002</v>
      </c>
    </row>
    <row r="27" spans="1:5" ht="12.75" customHeight="1" x14ac:dyDescent="0.3">
      <c r="B27" s="35"/>
      <c r="C27" s="66"/>
      <c r="D27" s="35"/>
      <c r="E27" s="35"/>
    </row>
    <row r="28" spans="1:5" x14ac:dyDescent="0.3">
      <c r="A28" s="12" t="s">
        <v>512</v>
      </c>
      <c r="B28" s="35"/>
      <c r="C28" s="66"/>
      <c r="D28" s="35"/>
      <c r="E28" s="35"/>
    </row>
    <row r="29" spans="1:5" x14ac:dyDescent="0.3">
      <c r="A29" s="17" t="s">
        <v>746</v>
      </c>
    </row>
  </sheetData>
  <sheetProtection insertRows="0" deleteRows="0"/>
  <customSheetViews>
    <customSheetView guid="{2AF6EA2A-E5C5-45EB-B6C4-875AD1E4E056}" fitToPage="1">
      <selection activeCell="A2" sqref="A2"/>
      <pageMargins left="0.24" right="0.24" top="0.71" bottom="0.72" header="0.51181102362204722" footer="0.51181102362204722"/>
      <printOptions horizontalCentered="1"/>
      <pageSetup paperSize="9" orientation="landscape" horizontalDpi="300" verticalDpi="300"/>
      <headerFooter alignWithMargins="0"/>
    </customSheetView>
  </customSheetViews>
  <mergeCells count="4">
    <mergeCell ref="A4:A14"/>
    <mergeCell ref="A15:A25"/>
    <mergeCell ref="A3:B3"/>
    <mergeCell ref="A26:B26"/>
  </mergeCells>
  <printOptions horizontalCentered="1"/>
  <pageMargins left="0.24" right="0.24" top="0.71" bottom="0.72" header="0.51181102362204722" footer="0.51181102362204722"/>
  <pageSetup paperSize="9"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100" workbookViewId="0">
      <pane ySplit="5" topLeftCell="A6" activePane="bottomLeft" state="frozenSplit"/>
      <selection activeCell="F131" sqref="F131"/>
      <selection pane="bottomLeft" activeCell="D27" sqref="D27"/>
    </sheetView>
  </sheetViews>
  <sheetFormatPr defaultColWidth="9.08984375" defaultRowHeight="13" x14ac:dyDescent="0.35"/>
  <cols>
    <col min="1" max="1" width="60.453125" style="588" customWidth="1"/>
    <col min="2" max="2" width="16.08984375" style="630" customWidth="1"/>
    <col min="3" max="3" width="9.08984375" style="630"/>
    <col min="4" max="4" width="12.453125" style="590" customWidth="1"/>
    <col min="5" max="5" width="15.08984375" style="590" customWidth="1"/>
    <col min="6" max="6" width="14.36328125" style="144" customWidth="1"/>
    <col min="7" max="16384" width="9.08984375" style="144"/>
  </cols>
  <sheetData>
    <row r="1" spans="1:7" ht="15.5" x14ac:dyDescent="0.35">
      <c r="A1" s="953" t="s">
        <v>958</v>
      </c>
      <c r="B1" s="953"/>
      <c r="C1" s="953"/>
      <c r="D1" s="953"/>
      <c r="E1" s="953"/>
    </row>
    <row r="2" spans="1:7" ht="12.75" customHeight="1" thickBot="1" x14ac:dyDescent="0.4">
      <c r="A2" s="954"/>
      <c r="B2" s="954"/>
      <c r="C2" s="954"/>
      <c r="D2" s="954"/>
      <c r="E2" s="954"/>
    </row>
    <row r="3" spans="1:7" ht="27.75" customHeight="1" thickBot="1" x14ac:dyDescent="0.4">
      <c r="A3" s="955" t="s">
        <v>835</v>
      </c>
      <c r="B3" s="956"/>
      <c r="C3" s="956"/>
      <c r="D3" s="956"/>
      <c r="E3" s="957"/>
      <c r="F3" s="548"/>
    </row>
    <row r="4" spans="1:7" ht="15" customHeight="1" thickBot="1" x14ac:dyDescent="0.4">
      <c r="A4" s="942" t="s">
        <v>462</v>
      </c>
      <c r="B4" s="943"/>
      <c r="C4" s="943"/>
      <c r="D4" s="943"/>
      <c r="E4" s="944"/>
    </row>
    <row r="5" spans="1:7" s="600" customFormat="1" ht="36.75" customHeight="1" thickBot="1" x14ac:dyDescent="0.4">
      <c r="A5" s="594" t="s">
        <v>836</v>
      </c>
      <c r="B5" s="595" t="s">
        <v>621</v>
      </c>
      <c r="C5" s="596" t="s">
        <v>837</v>
      </c>
      <c r="D5" s="597" t="s">
        <v>838</v>
      </c>
      <c r="E5" s="598" t="s">
        <v>839</v>
      </c>
      <c r="F5" s="599"/>
    </row>
    <row r="6" spans="1:7" s="600" customFormat="1" ht="12.75" customHeight="1" x14ac:dyDescent="0.35">
      <c r="A6" s="601" t="s">
        <v>333</v>
      </c>
      <c r="B6" s="958"/>
      <c r="C6" s="959"/>
      <c r="D6" s="602" t="s">
        <v>444</v>
      </c>
      <c r="E6" s="603" t="s">
        <v>364</v>
      </c>
      <c r="F6" s="604"/>
    </row>
    <row r="7" spans="1:7" x14ac:dyDescent="0.35">
      <c r="A7" s="581" t="s">
        <v>840</v>
      </c>
      <c r="B7" s="605" t="s">
        <v>841</v>
      </c>
      <c r="C7" s="606" t="s">
        <v>2</v>
      </c>
      <c r="D7" s="607">
        <f>SUM(D8:D13)</f>
        <v>181638.51819999999</v>
      </c>
      <c r="E7" s="608">
        <f>SUM(E8:E13)</f>
        <v>7732.5779600000014</v>
      </c>
      <c r="F7" s="609"/>
    </row>
    <row r="8" spans="1:7" x14ac:dyDescent="0.35">
      <c r="A8" s="557" t="s">
        <v>842</v>
      </c>
      <c r="B8" s="610" t="s">
        <v>843</v>
      </c>
      <c r="C8" s="611" t="s">
        <v>5</v>
      </c>
      <c r="D8" s="612">
        <v>106860.53673000001</v>
      </c>
      <c r="E8" s="613">
        <v>3504.8580900000002</v>
      </c>
      <c r="F8" s="609"/>
      <c r="G8" s="593"/>
    </row>
    <row r="9" spans="1:7" x14ac:dyDescent="0.35">
      <c r="A9" s="557" t="s">
        <v>844</v>
      </c>
      <c r="B9" s="610">
        <v>504</v>
      </c>
      <c r="C9" s="611" t="s">
        <v>8</v>
      </c>
      <c r="D9" s="612"/>
      <c r="E9" s="613"/>
      <c r="F9" s="609"/>
      <c r="G9" s="593"/>
    </row>
    <row r="10" spans="1:7" x14ac:dyDescent="0.35">
      <c r="A10" s="557" t="s">
        <v>845</v>
      </c>
      <c r="B10" s="610">
        <v>511</v>
      </c>
      <c r="C10" s="611" t="s">
        <v>11</v>
      </c>
      <c r="D10" s="612">
        <v>17240.670569999998</v>
      </c>
      <c r="E10" s="613">
        <v>218.66049000000001</v>
      </c>
      <c r="F10" s="609"/>
      <c r="G10" s="593"/>
    </row>
    <row r="11" spans="1:7" x14ac:dyDescent="0.35">
      <c r="A11" s="557" t="s">
        <v>846</v>
      </c>
      <c r="B11" s="610">
        <v>512</v>
      </c>
      <c r="C11" s="611" t="s">
        <v>14</v>
      </c>
      <c r="D11" s="612">
        <v>22805.304510000002</v>
      </c>
      <c r="E11" s="613">
        <v>1179.83932</v>
      </c>
      <c r="F11" s="609"/>
      <c r="G11" s="593"/>
    </row>
    <row r="12" spans="1:7" x14ac:dyDescent="0.35">
      <c r="A12" s="557" t="s">
        <v>847</v>
      </c>
      <c r="B12" s="610">
        <v>513</v>
      </c>
      <c r="C12" s="611" t="s">
        <v>17</v>
      </c>
      <c r="D12" s="612">
        <v>271.22942999999998</v>
      </c>
      <c r="E12" s="613">
        <v>159.511</v>
      </c>
      <c r="F12" s="609"/>
      <c r="G12" s="593"/>
    </row>
    <row r="13" spans="1:7" x14ac:dyDescent="0.35">
      <c r="A13" s="557" t="s">
        <v>848</v>
      </c>
      <c r="B13" s="610">
        <v>518</v>
      </c>
      <c r="C13" s="611" t="s">
        <v>20</v>
      </c>
      <c r="D13" s="612">
        <v>34460.776960000003</v>
      </c>
      <c r="E13" s="613">
        <v>2669.7090600000001</v>
      </c>
      <c r="F13" s="609"/>
      <c r="G13" s="593"/>
    </row>
    <row r="14" spans="1:7" x14ac:dyDescent="0.35">
      <c r="A14" s="557" t="s">
        <v>849</v>
      </c>
      <c r="B14" s="605" t="s">
        <v>850</v>
      </c>
      <c r="C14" s="611" t="s">
        <v>23</v>
      </c>
      <c r="D14" s="607">
        <f>SUM(D15:D17)</f>
        <v>0</v>
      </c>
      <c r="E14" s="614">
        <f>SUM(E15:E17)</f>
        <v>0</v>
      </c>
      <c r="F14" s="609"/>
      <c r="G14" s="593"/>
    </row>
    <row r="15" spans="1:7" x14ac:dyDescent="0.35">
      <c r="A15" s="557" t="s">
        <v>851</v>
      </c>
      <c r="B15" s="610">
        <v>56</v>
      </c>
      <c r="C15" s="611" t="s">
        <v>26</v>
      </c>
      <c r="D15" s="612"/>
      <c r="E15" s="613"/>
      <c r="F15" s="609"/>
      <c r="G15" s="593"/>
    </row>
    <row r="16" spans="1:7" x14ac:dyDescent="0.35">
      <c r="A16" s="557" t="s">
        <v>852</v>
      </c>
      <c r="B16" s="610">
        <v>571.572</v>
      </c>
      <c r="C16" s="611" t="s">
        <v>29</v>
      </c>
      <c r="D16" s="612"/>
      <c r="E16" s="613"/>
      <c r="F16" s="609"/>
      <c r="G16" s="593"/>
    </row>
    <row r="17" spans="1:7" x14ac:dyDescent="0.35">
      <c r="A17" s="557" t="s">
        <v>853</v>
      </c>
      <c r="B17" s="610">
        <v>573.57399999999996</v>
      </c>
      <c r="C17" s="611" t="s">
        <v>32</v>
      </c>
      <c r="D17" s="612"/>
      <c r="E17" s="613"/>
      <c r="F17" s="609"/>
      <c r="G17" s="593"/>
    </row>
    <row r="18" spans="1:7" x14ac:dyDescent="0.35">
      <c r="A18" s="557" t="s">
        <v>854</v>
      </c>
      <c r="B18" s="610" t="s">
        <v>855</v>
      </c>
      <c r="C18" s="611" t="s">
        <v>34</v>
      </c>
      <c r="D18" s="615">
        <f>SUM(D19:D23)</f>
        <v>596809.57091999997</v>
      </c>
      <c r="E18" s="614">
        <f>SUM(E19:E23)</f>
        <v>19383.654549999999</v>
      </c>
      <c r="F18" s="934">
        <f>SUM(D18:E18)</f>
        <v>616193.22546999995</v>
      </c>
      <c r="G18" s="593"/>
    </row>
    <row r="19" spans="1:7" x14ac:dyDescent="0.35">
      <c r="A19" s="557" t="s">
        <v>856</v>
      </c>
      <c r="B19" s="610">
        <v>521</v>
      </c>
      <c r="C19" s="611" t="s">
        <v>37</v>
      </c>
      <c r="D19" s="612">
        <v>440303.136</v>
      </c>
      <c r="E19" s="613">
        <v>14357.727000000001</v>
      </c>
      <c r="F19" s="609"/>
      <c r="G19" s="593"/>
    </row>
    <row r="20" spans="1:7" x14ac:dyDescent="0.35">
      <c r="A20" s="557" t="s">
        <v>857</v>
      </c>
      <c r="B20" s="610">
        <v>524</v>
      </c>
      <c r="C20" s="611" t="s">
        <v>39</v>
      </c>
      <c r="D20" s="612">
        <v>142121.26444</v>
      </c>
      <c r="E20" s="613">
        <v>4752.0794299999998</v>
      </c>
      <c r="F20" s="609"/>
      <c r="G20" s="593"/>
    </row>
    <row r="21" spans="1:7" x14ac:dyDescent="0.35">
      <c r="A21" s="557" t="s">
        <v>858</v>
      </c>
      <c r="B21" s="610">
        <v>525</v>
      </c>
      <c r="C21" s="611" t="s">
        <v>42</v>
      </c>
      <c r="D21" s="612">
        <v>2684.5419999999999</v>
      </c>
      <c r="E21" s="613"/>
      <c r="F21" s="609"/>
      <c r="G21" s="593"/>
    </row>
    <row r="22" spans="1:7" x14ac:dyDescent="0.35">
      <c r="A22" s="557" t="s">
        <v>859</v>
      </c>
      <c r="B22" s="610">
        <v>527</v>
      </c>
      <c r="C22" s="611" t="s">
        <v>44</v>
      </c>
      <c r="D22" s="612">
        <v>11640.628479999999</v>
      </c>
      <c r="E22" s="613">
        <v>273.84811999999999</v>
      </c>
      <c r="F22" s="609"/>
      <c r="G22" s="593"/>
    </row>
    <row r="23" spans="1:7" x14ac:dyDescent="0.35">
      <c r="A23" s="557" t="s">
        <v>860</v>
      </c>
      <c r="B23" s="610">
        <v>528</v>
      </c>
      <c r="C23" s="611" t="s">
        <v>47</v>
      </c>
      <c r="D23" s="612">
        <v>60</v>
      </c>
      <c r="E23" s="613"/>
      <c r="F23" s="609"/>
      <c r="G23" s="593"/>
    </row>
    <row r="24" spans="1:7" x14ac:dyDescent="0.35">
      <c r="A24" s="557" t="s">
        <v>861</v>
      </c>
      <c r="B24" s="610" t="s">
        <v>862</v>
      </c>
      <c r="C24" s="611" t="s">
        <v>50</v>
      </c>
      <c r="D24" s="615">
        <f>SUM(D25:D25)</f>
        <v>77.271050000000002</v>
      </c>
      <c r="E24" s="614">
        <f>SUM(E25:E25)</f>
        <v>13.824999999999999</v>
      </c>
      <c r="F24" s="609"/>
      <c r="G24" s="593"/>
    </row>
    <row r="25" spans="1:7" x14ac:dyDescent="0.35">
      <c r="A25" s="557" t="s">
        <v>863</v>
      </c>
      <c r="B25" s="610">
        <v>53</v>
      </c>
      <c r="C25" s="611" t="s">
        <v>53</v>
      </c>
      <c r="D25" s="612">
        <v>77.271050000000002</v>
      </c>
      <c r="E25" s="613">
        <v>13.824999999999999</v>
      </c>
      <c r="F25" s="609"/>
      <c r="G25" s="593"/>
    </row>
    <row r="26" spans="1:7" x14ac:dyDescent="0.35">
      <c r="A26" s="557" t="s">
        <v>864</v>
      </c>
      <c r="B26" s="610" t="s">
        <v>865</v>
      </c>
      <c r="C26" s="611" t="s">
        <v>56</v>
      </c>
      <c r="D26" s="615">
        <f>SUM(D27:D33)</f>
        <v>253023.42968999999</v>
      </c>
      <c r="E26" s="614">
        <f>SUM(E27:E33)</f>
        <v>5561.0806600000005</v>
      </c>
      <c r="F26" s="609"/>
      <c r="G26" s="593"/>
    </row>
    <row r="27" spans="1:7" x14ac:dyDescent="0.35">
      <c r="A27" s="557" t="s">
        <v>866</v>
      </c>
      <c r="B27" s="610">
        <v>541.54200000000003</v>
      </c>
      <c r="C27" s="611" t="s">
        <v>58</v>
      </c>
      <c r="D27" s="612"/>
      <c r="E27" s="613"/>
      <c r="F27" s="609"/>
      <c r="G27" s="593"/>
    </row>
    <row r="28" spans="1:7" x14ac:dyDescent="0.35">
      <c r="A28" s="557" t="s">
        <v>867</v>
      </c>
      <c r="B28" s="610">
        <v>543</v>
      </c>
      <c r="C28" s="611" t="s">
        <v>60</v>
      </c>
      <c r="D28" s="612">
        <v>2.1091600000000001</v>
      </c>
      <c r="E28" s="613"/>
      <c r="F28" s="609"/>
      <c r="G28" s="593"/>
    </row>
    <row r="29" spans="1:7" x14ac:dyDescent="0.35">
      <c r="A29" s="557" t="s">
        <v>868</v>
      </c>
      <c r="B29" s="610">
        <v>544</v>
      </c>
      <c r="C29" s="611" t="s">
        <v>62</v>
      </c>
      <c r="D29" s="612"/>
      <c r="E29" s="613"/>
      <c r="F29" s="609"/>
      <c r="G29" s="593"/>
    </row>
    <row r="30" spans="1:7" x14ac:dyDescent="0.35">
      <c r="A30" s="557" t="s">
        <v>869</v>
      </c>
      <c r="B30" s="610">
        <v>545</v>
      </c>
      <c r="C30" s="611" t="s">
        <v>65</v>
      </c>
      <c r="D30" s="612">
        <v>766.06302000000005</v>
      </c>
      <c r="E30" s="613">
        <v>100.37264999999999</v>
      </c>
      <c r="F30" s="609"/>
      <c r="G30" s="593"/>
    </row>
    <row r="31" spans="1:7" x14ac:dyDescent="0.35">
      <c r="A31" s="557" t="s">
        <v>870</v>
      </c>
      <c r="B31" s="610">
        <v>546</v>
      </c>
      <c r="C31" s="611" t="s">
        <v>67</v>
      </c>
      <c r="D31" s="612"/>
      <c r="E31" s="613"/>
      <c r="F31" s="609"/>
      <c r="G31" s="593"/>
    </row>
    <row r="32" spans="1:7" x14ac:dyDescent="0.35">
      <c r="A32" s="557" t="s">
        <v>871</v>
      </c>
      <c r="B32" s="610">
        <v>548</v>
      </c>
      <c r="C32" s="611" t="s">
        <v>69</v>
      </c>
      <c r="D32" s="612"/>
      <c r="E32" s="613"/>
      <c r="F32" s="609"/>
      <c r="G32" s="593"/>
    </row>
    <row r="33" spans="1:7" x14ac:dyDescent="0.35">
      <c r="A33" s="557" t="s">
        <v>872</v>
      </c>
      <c r="B33" s="610">
        <v>547.54899999999998</v>
      </c>
      <c r="C33" s="611" t="s">
        <v>72</v>
      </c>
      <c r="D33" s="612">
        <v>252255.25751</v>
      </c>
      <c r="E33" s="613">
        <v>5460.7080100000003</v>
      </c>
      <c r="F33" s="609"/>
      <c r="G33" s="593"/>
    </row>
    <row r="34" spans="1:7" ht="12.75" customHeight="1" x14ac:dyDescent="0.35">
      <c r="A34" s="557" t="s">
        <v>873</v>
      </c>
      <c r="B34" s="610" t="s">
        <v>874</v>
      </c>
      <c r="C34" s="611" t="s">
        <v>73</v>
      </c>
      <c r="D34" s="615">
        <f>SUM(D35:D39)</f>
        <v>131234.89037000001</v>
      </c>
      <c r="E34" s="614">
        <f>SUM(E35:E39)</f>
        <v>0</v>
      </c>
      <c r="F34" s="609"/>
      <c r="G34" s="593"/>
    </row>
    <row r="35" spans="1:7" x14ac:dyDescent="0.35">
      <c r="A35" s="557" t="s">
        <v>875</v>
      </c>
      <c r="B35" s="610">
        <v>551</v>
      </c>
      <c r="C35" s="611" t="s">
        <v>75</v>
      </c>
      <c r="D35" s="612">
        <v>131234.89037000001</v>
      </c>
      <c r="E35" s="613"/>
      <c r="F35" s="609"/>
      <c r="G35" s="593"/>
    </row>
    <row r="36" spans="1:7" ht="12.75" customHeight="1" x14ac:dyDescent="0.35">
      <c r="A36" s="557" t="s">
        <v>876</v>
      </c>
      <c r="B36" s="610">
        <v>552</v>
      </c>
      <c r="C36" s="611" t="s">
        <v>78</v>
      </c>
      <c r="D36" s="612"/>
      <c r="E36" s="613"/>
      <c r="F36" s="609"/>
      <c r="G36" s="593"/>
    </row>
    <row r="37" spans="1:7" x14ac:dyDescent="0.35">
      <c r="A37" s="557" t="s">
        <v>877</v>
      </c>
      <c r="B37" s="610">
        <v>553</v>
      </c>
      <c r="C37" s="611" t="s">
        <v>81</v>
      </c>
      <c r="D37" s="612"/>
      <c r="E37" s="613"/>
      <c r="F37" s="609"/>
      <c r="G37" s="593"/>
    </row>
    <row r="38" spans="1:7" x14ac:dyDescent="0.35">
      <c r="A38" s="557" t="s">
        <v>878</v>
      </c>
      <c r="B38" s="610">
        <v>554</v>
      </c>
      <c r="C38" s="611" t="s">
        <v>84</v>
      </c>
      <c r="D38" s="612"/>
      <c r="E38" s="613"/>
      <c r="F38" s="609"/>
      <c r="G38" s="593"/>
    </row>
    <row r="39" spans="1:7" x14ac:dyDescent="0.35">
      <c r="A39" s="557" t="s">
        <v>879</v>
      </c>
      <c r="B39" s="610" t="s">
        <v>880</v>
      </c>
      <c r="C39" s="611" t="s">
        <v>86</v>
      </c>
      <c r="D39" s="612"/>
      <c r="E39" s="613"/>
      <c r="F39" s="609"/>
      <c r="G39" s="593"/>
    </row>
    <row r="40" spans="1:7" x14ac:dyDescent="0.35">
      <c r="A40" s="557" t="s">
        <v>334</v>
      </c>
      <c r="B40" s="610" t="s">
        <v>881</v>
      </c>
      <c r="C40" s="611" t="s">
        <v>88</v>
      </c>
      <c r="D40" s="615">
        <f>SUM(D41:D41)</f>
        <v>0</v>
      </c>
      <c r="E40" s="614">
        <f>SUM(E41:E41)</f>
        <v>0</v>
      </c>
      <c r="F40" s="609"/>
      <c r="G40" s="593"/>
    </row>
    <row r="41" spans="1:7" x14ac:dyDescent="0.35">
      <c r="A41" s="557" t="s">
        <v>882</v>
      </c>
      <c r="B41" s="610">
        <v>581</v>
      </c>
      <c r="C41" s="611" t="s">
        <v>91</v>
      </c>
      <c r="D41" s="612"/>
      <c r="E41" s="613"/>
      <c r="F41" s="609"/>
      <c r="G41" s="593"/>
    </row>
    <row r="42" spans="1:7" x14ac:dyDescent="0.35">
      <c r="A42" s="557" t="s">
        <v>335</v>
      </c>
      <c r="B42" s="610" t="s">
        <v>883</v>
      </c>
      <c r="C42" s="611" t="s">
        <v>93</v>
      </c>
      <c r="D42" s="615">
        <f>D43</f>
        <v>0</v>
      </c>
      <c r="E42" s="614">
        <f>E43</f>
        <v>0</v>
      </c>
      <c r="F42" s="609"/>
      <c r="G42" s="593"/>
    </row>
    <row r="43" spans="1:7" ht="14.25" customHeight="1" x14ac:dyDescent="0.35">
      <c r="A43" s="557" t="s">
        <v>884</v>
      </c>
      <c r="B43" s="610">
        <v>59</v>
      </c>
      <c r="C43" s="611" t="s">
        <v>96</v>
      </c>
      <c r="D43" s="612"/>
      <c r="E43" s="613"/>
      <c r="F43" s="609"/>
      <c r="G43" s="593"/>
    </row>
    <row r="44" spans="1:7" ht="24.75" customHeight="1" thickBot="1" x14ac:dyDescent="0.4">
      <c r="A44" s="567" t="s">
        <v>336</v>
      </c>
      <c r="B44" s="616" t="s">
        <v>962</v>
      </c>
      <c r="C44" s="611" t="s">
        <v>99</v>
      </c>
      <c r="D44" s="617">
        <f>D7+D14+D18+D24+D26+D34+D40+D42</f>
        <v>1162783.6802299998</v>
      </c>
      <c r="E44" s="618">
        <f>E7+E14+E18+E24+E26+E34+E40+E42</f>
        <v>32691.138170000002</v>
      </c>
      <c r="F44" s="934">
        <f>SUM(D44:E44)</f>
        <v>1195474.8183999998</v>
      </c>
      <c r="G44" s="593"/>
    </row>
    <row r="45" spans="1:7" ht="12.75" customHeight="1" thickBot="1" x14ac:dyDescent="0.4">
      <c r="A45" s="960" t="s">
        <v>337</v>
      </c>
      <c r="B45" s="961"/>
      <c r="C45" s="961"/>
      <c r="D45" s="961"/>
      <c r="E45" s="962"/>
      <c r="F45" s="599"/>
      <c r="G45" s="593"/>
    </row>
    <row r="46" spans="1:7" ht="12.75" customHeight="1" x14ac:dyDescent="0.35">
      <c r="A46" s="581" t="s">
        <v>885</v>
      </c>
      <c r="B46" s="619" t="s">
        <v>963</v>
      </c>
      <c r="C46" s="611" t="s">
        <v>103</v>
      </c>
      <c r="D46" s="615">
        <f>SUM(D47:D47)</f>
        <v>0</v>
      </c>
      <c r="E46" s="620">
        <f>SUM(E47:E47)</f>
        <v>0</v>
      </c>
      <c r="F46" s="599"/>
      <c r="G46" s="593"/>
    </row>
    <row r="47" spans="1:7" ht="12.75" customHeight="1" x14ac:dyDescent="0.35">
      <c r="A47" s="557" t="s">
        <v>886</v>
      </c>
      <c r="B47" s="621">
        <v>691</v>
      </c>
      <c r="C47" s="611" t="s">
        <v>105</v>
      </c>
      <c r="D47" s="611"/>
      <c r="E47" s="613"/>
      <c r="F47" s="599"/>
      <c r="G47" s="593"/>
    </row>
    <row r="48" spans="1:7" ht="12.75" customHeight="1" x14ac:dyDescent="0.35">
      <c r="A48" s="557" t="s">
        <v>887</v>
      </c>
      <c r="B48" s="619" t="s">
        <v>888</v>
      </c>
      <c r="C48" s="611" t="s">
        <v>107</v>
      </c>
      <c r="D48" s="615">
        <f>SUM(D49:D51)</f>
        <v>0</v>
      </c>
      <c r="E48" s="622">
        <f>SUM(E49:E51)</f>
        <v>0</v>
      </c>
      <c r="F48" s="599"/>
      <c r="G48" s="593"/>
    </row>
    <row r="49" spans="1:7" ht="12.75" customHeight="1" x14ac:dyDescent="0.35">
      <c r="A49" s="557" t="s">
        <v>889</v>
      </c>
      <c r="B49" s="621">
        <v>681</v>
      </c>
      <c r="C49" s="611" t="s">
        <v>110</v>
      </c>
      <c r="D49" s="611"/>
      <c r="E49" s="613"/>
      <c r="F49" s="599"/>
      <c r="G49" s="593"/>
    </row>
    <row r="50" spans="1:7" ht="12.75" customHeight="1" x14ac:dyDescent="0.35">
      <c r="A50" s="557" t="s">
        <v>890</v>
      </c>
      <c r="B50" s="621">
        <v>682</v>
      </c>
      <c r="C50" s="611" t="s">
        <v>113</v>
      </c>
      <c r="D50" s="611"/>
      <c r="E50" s="613"/>
      <c r="F50" s="599"/>
      <c r="G50" s="593"/>
    </row>
    <row r="51" spans="1:7" ht="12.75" customHeight="1" x14ac:dyDescent="0.35">
      <c r="A51" s="557" t="s">
        <v>891</v>
      </c>
      <c r="B51" s="621">
        <v>684</v>
      </c>
      <c r="C51" s="611" t="s">
        <v>116</v>
      </c>
      <c r="D51" s="611"/>
      <c r="E51" s="613"/>
      <c r="F51" s="599"/>
      <c r="G51" s="593"/>
    </row>
    <row r="52" spans="1:7" x14ac:dyDescent="0.35">
      <c r="A52" s="557" t="s">
        <v>892</v>
      </c>
      <c r="B52" s="623" t="s">
        <v>893</v>
      </c>
      <c r="C52" s="611" t="s">
        <v>119</v>
      </c>
      <c r="D52" s="611" t="s">
        <v>969</v>
      </c>
      <c r="E52" s="613">
        <v>38527.787190000003</v>
      </c>
      <c r="F52" s="609"/>
      <c r="G52" s="593"/>
    </row>
    <row r="53" spans="1:7" x14ac:dyDescent="0.35">
      <c r="A53" s="557" t="s">
        <v>894</v>
      </c>
      <c r="B53" s="619" t="s">
        <v>895</v>
      </c>
      <c r="C53" s="611" t="s">
        <v>122</v>
      </c>
      <c r="D53" s="615">
        <f>SUM(D54:D59)</f>
        <v>246629.48437000002</v>
      </c>
      <c r="E53" s="622">
        <f>SUM(E54:E59)</f>
        <v>27.672650000000001</v>
      </c>
      <c r="F53" s="609"/>
      <c r="G53" s="593"/>
    </row>
    <row r="54" spans="1:7" x14ac:dyDescent="0.35">
      <c r="A54" s="557" t="s">
        <v>896</v>
      </c>
      <c r="B54" s="623">
        <v>641.64200000000005</v>
      </c>
      <c r="C54" s="611" t="s">
        <v>124</v>
      </c>
      <c r="D54" s="612">
        <v>334.74700000000001</v>
      </c>
      <c r="E54" s="613"/>
      <c r="F54" s="609"/>
      <c r="G54" s="593"/>
    </row>
    <row r="55" spans="1:7" x14ac:dyDescent="0.35">
      <c r="A55" s="557" t="s">
        <v>897</v>
      </c>
      <c r="B55" s="624">
        <v>643</v>
      </c>
      <c r="C55" s="611" t="s">
        <v>127</v>
      </c>
      <c r="D55" s="612"/>
      <c r="E55" s="613"/>
      <c r="F55" s="609"/>
      <c r="G55" s="593"/>
    </row>
    <row r="56" spans="1:7" x14ac:dyDescent="0.35">
      <c r="A56" s="557" t="s">
        <v>898</v>
      </c>
      <c r="B56" s="621">
        <v>644</v>
      </c>
      <c r="C56" s="611" t="s">
        <v>130</v>
      </c>
      <c r="D56" s="615">
        <v>0.2238</v>
      </c>
      <c r="E56" s="614"/>
      <c r="F56" s="609"/>
      <c r="G56" s="593"/>
    </row>
    <row r="57" spans="1:7" x14ac:dyDescent="0.35">
      <c r="A57" s="557" t="s">
        <v>899</v>
      </c>
      <c r="B57" s="621">
        <v>645</v>
      </c>
      <c r="C57" s="611" t="s">
        <v>133</v>
      </c>
      <c r="D57" s="612">
        <v>4.8921900000000003</v>
      </c>
      <c r="E57" s="613">
        <v>27.672650000000001</v>
      </c>
      <c r="F57" s="609"/>
      <c r="G57" s="593"/>
    </row>
    <row r="58" spans="1:7" x14ac:dyDescent="0.35">
      <c r="A58" s="557" t="s">
        <v>900</v>
      </c>
      <c r="B58" s="621">
        <v>648</v>
      </c>
      <c r="C58" s="611" t="s">
        <v>135</v>
      </c>
      <c r="D58" s="612">
        <v>71410.633430000002</v>
      </c>
      <c r="E58" s="613"/>
      <c r="F58" s="609"/>
      <c r="G58" s="593"/>
    </row>
    <row r="59" spans="1:7" x14ac:dyDescent="0.35">
      <c r="A59" s="557" t="s">
        <v>901</v>
      </c>
      <c r="B59" s="621">
        <v>649</v>
      </c>
      <c r="C59" s="611" t="s">
        <v>138</v>
      </c>
      <c r="D59" s="612">
        <v>174878.98795000001</v>
      </c>
      <c r="E59" s="613"/>
      <c r="F59" s="609"/>
      <c r="G59" s="593"/>
    </row>
    <row r="60" spans="1:7" x14ac:dyDescent="0.35">
      <c r="A60" s="557" t="s">
        <v>902</v>
      </c>
      <c r="B60" s="619" t="s">
        <v>903</v>
      </c>
      <c r="C60" s="611" t="s">
        <v>141</v>
      </c>
      <c r="D60" s="615">
        <f>SUM(D61:D65)</f>
        <v>0</v>
      </c>
      <c r="E60" s="622">
        <f>SUM(E61:E65)</f>
        <v>0</v>
      </c>
      <c r="F60" s="609"/>
      <c r="G60" s="593"/>
    </row>
    <row r="61" spans="1:7" x14ac:dyDescent="0.35">
      <c r="A61" s="557" t="s">
        <v>904</v>
      </c>
      <c r="B61" s="621">
        <v>652</v>
      </c>
      <c r="C61" s="611" t="s">
        <v>144</v>
      </c>
      <c r="D61" s="612"/>
      <c r="E61" s="613"/>
      <c r="F61" s="609"/>
      <c r="G61" s="593"/>
    </row>
    <row r="62" spans="1:7" x14ac:dyDescent="0.35">
      <c r="A62" s="557" t="s">
        <v>905</v>
      </c>
      <c r="B62" s="621">
        <v>653</v>
      </c>
      <c r="C62" s="611" t="s">
        <v>146</v>
      </c>
      <c r="D62" s="612"/>
      <c r="E62" s="613"/>
      <c r="F62" s="609"/>
      <c r="G62" s="593"/>
    </row>
    <row r="63" spans="1:7" x14ac:dyDescent="0.35">
      <c r="A63" s="557" t="s">
        <v>906</v>
      </c>
      <c r="B63" s="621">
        <v>654</v>
      </c>
      <c r="C63" s="611" t="s">
        <v>149</v>
      </c>
      <c r="D63" s="612"/>
      <c r="E63" s="613"/>
      <c r="F63" s="609"/>
      <c r="G63" s="593"/>
    </row>
    <row r="64" spans="1:7" x14ac:dyDescent="0.35">
      <c r="A64" s="557" t="s">
        <v>907</v>
      </c>
      <c r="B64" s="621">
        <v>655</v>
      </c>
      <c r="C64" s="611" t="s">
        <v>152</v>
      </c>
      <c r="D64" s="612"/>
      <c r="E64" s="613"/>
      <c r="F64" s="609"/>
      <c r="G64" s="593"/>
    </row>
    <row r="65" spans="1:7" x14ac:dyDescent="0.35">
      <c r="A65" s="557" t="s">
        <v>908</v>
      </c>
      <c r="B65" s="621">
        <v>657</v>
      </c>
      <c r="C65" s="611" t="s">
        <v>154</v>
      </c>
      <c r="D65" s="612"/>
      <c r="E65" s="613"/>
      <c r="F65" s="609"/>
      <c r="G65" s="593"/>
    </row>
    <row r="66" spans="1:7" x14ac:dyDescent="0.35">
      <c r="A66" s="846" t="s">
        <v>970</v>
      </c>
      <c r="B66" s="847" t="s">
        <v>975</v>
      </c>
      <c r="C66" s="611" t="s">
        <v>157</v>
      </c>
      <c r="D66" s="853">
        <f>SUM(D67+D68)</f>
        <v>4505.00875</v>
      </c>
      <c r="E66" s="849"/>
      <c r="F66" s="609"/>
      <c r="G66" s="593"/>
    </row>
    <row r="67" spans="1:7" x14ac:dyDescent="0.35">
      <c r="A67" s="846" t="s">
        <v>971</v>
      </c>
      <c r="B67" s="847">
        <v>682</v>
      </c>
      <c r="C67" s="611" t="s">
        <v>160</v>
      </c>
      <c r="D67" s="848">
        <v>4148.7446</v>
      </c>
      <c r="E67" s="849"/>
      <c r="F67" s="609"/>
      <c r="G67" s="593"/>
    </row>
    <row r="68" spans="1:7" x14ac:dyDescent="0.35">
      <c r="A68" s="846" t="s">
        <v>972</v>
      </c>
      <c r="B68" s="847">
        <v>683</v>
      </c>
      <c r="C68" s="611" t="s">
        <v>163</v>
      </c>
      <c r="D68" s="848">
        <v>356.26414999999997</v>
      </c>
      <c r="E68" s="849"/>
      <c r="F68" s="609"/>
      <c r="G68" s="593"/>
    </row>
    <row r="69" spans="1:7" x14ac:dyDescent="0.35">
      <c r="A69" s="846" t="s">
        <v>973</v>
      </c>
      <c r="B69" s="847" t="s">
        <v>976</v>
      </c>
      <c r="C69" s="611" t="s">
        <v>166</v>
      </c>
      <c r="D69" s="853">
        <f>D70</f>
        <v>905276.18674999999</v>
      </c>
      <c r="E69" s="849"/>
      <c r="F69" s="609"/>
      <c r="G69" s="593"/>
    </row>
    <row r="70" spans="1:7" x14ac:dyDescent="0.35">
      <c r="A70" s="846" t="s">
        <v>974</v>
      </c>
      <c r="B70" s="847" t="s">
        <v>977</v>
      </c>
      <c r="C70" s="611" t="s">
        <v>168</v>
      </c>
      <c r="D70" s="848">
        <v>905276.18674999999</v>
      </c>
      <c r="E70" s="849"/>
      <c r="F70" s="609"/>
      <c r="G70" s="593"/>
    </row>
    <row r="71" spans="1:7" ht="26.5" thickBot="1" x14ac:dyDescent="0.4">
      <c r="A71" s="850" t="s">
        <v>338</v>
      </c>
      <c r="B71" s="616" t="s">
        <v>978</v>
      </c>
      <c r="C71" s="611" t="s">
        <v>170</v>
      </c>
      <c r="D71" s="852">
        <f>D46+D48+D52+D53+D60+D66+D69</f>
        <v>1162609.5733400001</v>
      </c>
      <c r="E71" s="618">
        <f>E46+E48+E52+E53+E60</f>
        <v>38555.459840000003</v>
      </c>
      <c r="F71" s="934">
        <f>SUM(D71:E71)</f>
        <v>1201165.03318</v>
      </c>
      <c r="G71" s="593"/>
    </row>
    <row r="72" spans="1:7" x14ac:dyDescent="0.35">
      <c r="A72" s="554" t="s">
        <v>339</v>
      </c>
      <c r="B72" s="619" t="s">
        <v>964</v>
      </c>
      <c r="C72" s="611" t="s">
        <v>179</v>
      </c>
      <c r="D72" s="851">
        <f>D71-D44+D42</f>
        <v>-174.10688999970444</v>
      </c>
      <c r="E72" s="620">
        <f>E71-E44+E42</f>
        <v>5864.3216700000012</v>
      </c>
      <c r="F72" s="609"/>
      <c r="G72" s="593"/>
    </row>
    <row r="73" spans="1:7" x14ac:dyDescent="0.35">
      <c r="A73" s="625" t="s">
        <v>340</v>
      </c>
      <c r="B73" s="619" t="s">
        <v>965</v>
      </c>
      <c r="C73" s="611" t="s">
        <v>182</v>
      </c>
      <c r="D73" s="607">
        <f>D72-D42</f>
        <v>-174.10688999970444</v>
      </c>
      <c r="E73" s="614">
        <f>E72-E42</f>
        <v>5864.3216700000012</v>
      </c>
      <c r="F73" s="609"/>
      <c r="G73" s="593"/>
    </row>
    <row r="74" spans="1:7" x14ac:dyDescent="0.35">
      <c r="A74" s="554"/>
      <c r="B74" s="626"/>
      <c r="C74" s="611" t="s">
        <v>185</v>
      </c>
      <c r="D74" s="947" t="s">
        <v>909</v>
      </c>
      <c r="E74" s="948"/>
      <c r="F74" s="609"/>
      <c r="G74" s="593"/>
    </row>
    <row r="75" spans="1:7" x14ac:dyDescent="0.35">
      <c r="A75" s="554" t="s">
        <v>910</v>
      </c>
      <c r="B75" s="627" t="s">
        <v>911</v>
      </c>
      <c r="C75" s="611" t="s">
        <v>187</v>
      </c>
      <c r="D75" s="949">
        <f>+D72+E72</f>
        <v>5690.2147800002967</v>
      </c>
      <c r="E75" s="950"/>
      <c r="F75" s="609"/>
      <c r="G75" s="593"/>
    </row>
    <row r="76" spans="1:7" ht="13.5" thickBot="1" x14ac:dyDescent="0.4">
      <c r="A76" s="628" t="s">
        <v>912</v>
      </c>
      <c r="B76" s="585" t="s">
        <v>913</v>
      </c>
      <c r="C76" s="611" t="s">
        <v>189</v>
      </c>
      <c r="D76" s="951">
        <f>+D73+E73</f>
        <v>5690.2147800002967</v>
      </c>
      <c r="E76" s="952"/>
      <c r="F76" s="609"/>
      <c r="G76" s="593"/>
    </row>
    <row r="77" spans="1:7" ht="12.75" customHeight="1" x14ac:dyDescent="0.35">
      <c r="A77" s="629"/>
      <c r="B77" s="592"/>
      <c r="C77" s="592"/>
    </row>
    <row r="78" spans="1:7" ht="12.75" customHeight="1" x14ac:dyDescent="0.35">
      <c r="A78" s="588" t="s">
        <v>489</v>
      </c>
      <c r="B78" s="592"/>
      <c r="C78" s="592"/>
    </row>
    <row r="79" spans="1:7" ht="12.75" customHeight="1" x14ac:dyDescent="0.35">
      <c r="A79" s="144" t="s">
        <v>914</v>
      </c>
      <c r="B79" s="592"/>
      <c r="C79" s="592"/>
    </row>
    <row r="80" spans="1:7" x14ac:dyDescent="0.35">
      <c r="A80" s="144" t="s">
        <v>915</v>
      </c>
      <c r="B80" s="593"/>
      <c r="C80" s="593"/>
    </row>
    <row r="81" spans="1:3" x14ac:dyDescent="0.35">
      <c r="A81" s="144" t="s">
        <v>833</v>
      </c>
      <c r="B81" s="593"/>
      <c r="C81" s="593"/>
    </row>
    <row r="82" spans="1:3" x14ac:dyDescent="0.35">
      <c r="A82" s="144" t="s">
        <v>834</v>
      </c>
    </row>
  </sheetData>
  <mergeCells count="9">
    <mergeCell ref="D74:E74"/>
    <mergeCell ref="D75:E75"/>
    <mergeCell ref="D76:E76"/>
    <mergeCell ref="A1:E1"/>
    <mergeCell ref="A2:E2"/>
    <mergeCell ref="A3:E3"/>
    <mergeCell ref="A4:E4"/>
    <mergeCell ref="B6:C6"/>
    <mergeCell ref="A45:E45"/>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election activeCell="C9" sqref="C9"/>
    </sheetView>
  </sheetViews>
  <sheetFormatPr defaultColWidth="9.08984375" defaultRowHeight="13" x14ac:dyDescent="0.35"/>
  <cols>
    <col min="1" max="1" width="13.36328125" style="16" customWidth="1"/>
    <col min="2" max="2" width="54.6328125" style="16" customWidth="1"/>
    <col min="3" max="3" width="14.36328125" style="63" customWidth="1"/>
    <col min="4" max="4" width="56.453125" style="16" customWidth="1"/>
    <col min="5" max="5" width="9.08984375" style="16"/>
    <col min="6" max="6" width="17.453125" style="16" customWidth="1"/>
    <col min="7" max="16384" width="9.08984375" style="16"/>
  </cols>
  <sheetData>
    <row r="1" spans="1:8" ht="15.5" x14ac:dyDescent="0.35">
      <c r="A1" s="11" t="s">
        <v>740</v>
      </c>
      <c r="B1" s="12"/>
      <c r="C1" s="16"/>
      <c r="D1" s="12"/>
    </row>
    <row r="2" spans="1:8" ht="13.5" thickBot="1" x14ac:dyDescent="0.4">
      <c r="A2" s="12"/>
      <c r="B2" s="12"/>
      <c r="C2" s="83" t="s">
        <v>361</v>
      </c>
      <c r="D2" s="12"/>
    </row>
    <row r="3" spans="1:8" ht="13.5" thickBot="1" x14ac:dyDescent="0.4">
      <c r="A3" s="1237" t="s">
        <v>378</v>
      </c>
      <c r="B3" s="1238"/>
      <c r="C3" s="662">
        <v>6447.8986999999997</v>
      </c>
    </row>
    <row r="4" spans="1:8" ht="12.75" customHeight="1" x14ac:dyDescent="0.35">
      <c r="A4" s="1245" t="s">
        <v>380</v>
      </c>
      <c r="B4" s="474" t="s">
        <v>552</v>
      </c>
      <c r="C4" s="665">
        <v>2644</v>
      </c>
      <c r="D4" s="185"/>
      <c r="E4" s="186"/>
      <c r="F4" s="187"/>
      <c r="G4" s="186"/>
    </row>
    <row r="5" spans="1:8" ht="12.75" customHeight="1" x14ac:dyDescent="0.35">
      <c r="A5" s="1246"/>
      <c r="B5" s="475" t="s">
        <v>402</v>
      </c>
      <c r="C5" s="665"/>
      <c r="D5" s="185"/>
      <c r="E5" s="186"/>
      <c r="F5" s="187"/>
      <c r="G5" s="186"/>
    </row>
    <row r="6" spans="1:8" ht="12.75" customHeight="1" thickBot="1" x14ac:dyDescent="0.4">
      <c r="A6" s="1247"/>
      <c r="B6" s="476" t="s">
        <v>553</v>
      </c>
      <c r="C6" s="666">
        <v>-41.193750000000001</v>
      </c>
      <c r="D6" s="185"/>
      <c r="E6" s="186"/>
      <c r="F6" s="187"/>
      <c r="G6" s="186"/>
    </row>
    <row r="7" spans="1:8" ht="16.5" customHeight="1" thickBot="1" x14ac:dyDescent="0.4">
      <c r="A7" s="1248"/>
      <c r="B7" s="477" t="s">
        <v>362</v>
      </c>
      <c r="C7" s="667">
        <f>SUM(C4:C6)</f>
        <v>2602.8062500000001</v>
      </c>
      <c r="D7" s="185"/>
      <c r="E7" s="186"/>
      <c r="F7" s="187"/>
      <c r="G7" s="186"/>
    </row>
    <row r="8" spans="1:8" ht="16.5" customHeight="1" thickBot="1" x14ac:dyDescent="0.4">
      <c r="A8" s="478" t="s">
        <v>384</v>
      </c>
      <c r="B8" s="479" t="s">
        <v>362</v>
      </c>
      <c r="C8" s="668">
        <v>3168.0520000000001</v>
      </c>
      <c r="D8" s="185"/>
      <c r="E8" s="186"/>
      <c r="F8" s="187"/>
      <c r="G8" s="186"/>
    </row>
    <row r="9" spans="1:8" ht="16.5" customHeight="1" thickBot="1" x14ac:dyDescent="0.4">
      <c r="A9" s="1249" t="s">
        <v>403</v>
      </c>
      <c r="B9" s="1250"/>
      <c r="C9" s="641">
        <f>C3+C7-C8</f>
        <v>5882.6529499999997</v>
      </c>
      <c r="D9" s="185"/>
      <c r="E9" s="186"/>
      <c r="F9" s="187"/>
      <c r="G9" s="186"/>
    </row>
    <row r="10" spans="1:8" ht="15" customHeight="1" x14ac:dyDescent="0.35">
      <c r="A10" s="74"/>
      <c r="B10" s="89"/>
      <c r="C10" s="188"/>
      <c r="D10" s="185"/>
      <c r="E10" s="186"/>
      <c r="F10" s="187"/>
      <c r="G10" s="186"/>
    </row>
    <row r="11" spans="1:8" x14ac:dyDescent="0.35">
      <c r="A11" s="12" t="s">
        <v>489</v>
      </c>
      <c r="B11" s="189"/>
      <c r="C11" s="190"/>
      <c r="D11" s="189"/>
      <c r="E11" s="191"/>
      <c r="F11" s="185"/>
      <c r="G11" s="185"/>
      <c r="H11" s="185"/>
    </row>
    <row r="12" spans="1:8" x14ac:dyDescent="0.35">
      <c r="A12" s="205" t="s">
        <v>933</v>
      </c>
      <c r="B12" s="204"/>
      <c r="C12" s="192"/>
      <c r="D12" s="189"/>
      <c r="E12" s="191"/>
      <c r="F12" s="185"/>
      <c r="G12" s="185"/>
      <c r="H12" s="185"/>
    </row>
    <row r="13" spans="1:8" x14ac:dyDescent="0.35">
      <c r="A13" s="17" t="s">
        <v>763</v>
      </c>
      <c r="B13" s="91"/>
      <c r="C13" s="193"/>
      <c r="D13" s="91"/>
      <c r="E13" s="128"/>
      <c r="F13" s="128"/>
      <c r="G13" s="128"/>
      <c r="H13" s="128"/>
    </row>
    <row r="14" spans="1:8" x14ac:dyDescent="0.35">
      <c r="A14" s="140"/>
      <c r="B14" s="140"/>
      <c r="C14" s="194"/>
      <c r="D14" s="195"/>
      <c r="E14" s="196"/>
      <c r="F14" s="196"/>
      <c r="G14" s="196"/>
      <c r="H14" s="197"/>
    </row>
    <row r="15" spans="1:8" x14ac:dyDescent="0.35">
      <c r="A15" s="140"/>
      <c r="B15" s="140"/>
      <c r="C15" s="198"/>
      <c r="D15" s="140"/>
      <c r="E15" s="197"/>
      <c r="F15" s="197"/>
      <c r="G15" s="196"/>
      <c r="H15" s="197"/>
    </row>
    <row r="16" spans="1:8" x14ac:dyDescent="0.35">
      <c r="A16" s="199"/>
      <c r="B16" s="199"/>
      <c r="C16" s="200"/>
      <c r="D16" s="197"/>
      <c r="E16" s="197"/>
      <c r="F16" s="197"/>
      <c r="G16" s="197"/>
      <c r="H16" s="197"/>
    </row>
    <row r="17" spans="1:8" x14ac:dyDescent="0.35">
      <c r="A17" s="201"/>
      <c r="B17" s="201"/>
      <c r="C17" s="202"/>
      <c r="D17" s="201"/>
      <c r="E17" s="201"/>
      <c r="F17" s="201"/>
      <c r="G17" s="201"/>
      <c r="H17" s="201"/>
    </row>
    <row r="18" spans="1:8" x14ac:dyDescent="0.35">
      <c r="A18" s="201"/>
      <c r="B18" s="201"/>
      <c r="C18" s="202"/>
      <c r="D18" s="201"/>
      <c r="E18" s="201"/>
      <c r="F18" s="201"/>
      <c r="G18" s="201"/>
      <c r="H18" s="201"/>
    </row>
    <row r="19" spans="1:8" x14ac:dyDescent="0.35">
      <c r="A19" s="128"/>
      <c r="B19" s="128"/>
      <c r="C19" s="141"/>
      <c r="D19" s="128"/>
      <c r="E19" s="128"/>
      <c r="F19" s="128"/>
      <c r="G19" s="128"/>
      <c r="H19" s="128"/>
    </row>
    <row r="20" spans="1:8" x14ac:dyDescent="0.35">
      <c r="A20" s="128"/>
      <c r="B20" s="128"/>
      <c r="C20" s="141"/>
      <c r="D20" s="128"/>
      <c r="E20" s="128"/>
      <c r="F20" s="128"/>
      <c r="G20" s="128"/>
      <c r="H20" s="128"/>
    </row>
    <row r="21" spans="1:8" x14ac:dyDescent="0.35">
      <c r="A21" s="128"/>
      <c r="B21" s="128"/>
      <c r="C21" s="141"/>
      <c r="D21" s="128"/>
      <c r="E21" s="128"/>
      <c r="F21" s="128"/>
      <c r="G21" s="128"/>
      <c r="H21" s="128"/>
    </row>
    <row r="22" spans="1:8" x14ac:dyDescent="0.35">
      <c r="A22" s="128"/>
      <c r="B22" s="128"/>
      <c r="C22" s="141"/>
      <c r="D22" s="128"/>
      <c r="E22" s="128"/>
      <c r="F22" s="128"/>
      <c r="G22" s="128"/>
      <c r="H22" s="128"/>
    </row>
    <row r="23" spans="1:8" x14ac:dyDescent="0.35">
      <c r="A23" s="128"/>
      <c r="B23" s="128"/>
      <c r="C23" s="141"/>
      <c r="D23" s="128"/>
      <c r="E23" s="128"/>
      <c r="F23" s="128"/>
      <c r="G23" s="128"/>
      <c r="H23" s="128"/>
    </row>
    <row r="24" spans="1:8" x14ac:dyDescent="0.35">
      <c r="A24" s="128"/>
      <c r="B24" s="128"/>
      <c r="C24" s="141"/>
      <c r="D24" s="128"/>
      <c r="E24" s="128"/>
      <c r="F24" s="128"/>
      <c r="G24" s="128"/>
      <c r="H24" s="128"/>
    </row>
    <row r="25" spans="1:8" x14ac:dyDescent="0.35">
      <c r="A25" s="128"/>
      <c r="B25" s="128"/>
      <c r="C25" s="141"/>
      <c r="D25" s="128"/>
      <c r="E25" s="128"/>
      <c r="F25" s="128"/>
      <c r="G25" s="128"/>
      <c r="H25" s="128"/>
    </row>
    <row r="26" spans="1:8" x14ac:dyDescent="0.35">
      <c r="A26" s="128"/>
      <c r="B26" s="128"/>
      <c r="C26" s="141"/>
      <c r="D26" s="128"/>
      <c r="E26" s="128"/>
      <c r="F26" s="128"/>
      <c r="G26" s="128"/>
      <c r="H26" s="128"/>
    </row>
    <row r="27" spans="1:8" x14ac:dyDescent="0.35">
      <c r="A27" s="128"/>
      <c r="B27" s="128"/>
      <c r="C27" s="141"/>
      <c r="D27" s="128"/>
      <c r="E27" s="128"/>
      <c r="F27" s="128"/>
      <c r="G27" s="128"/>
      <c r="H27" s="128"/>
    </row>
    <row r="28" spans="1:8" x14ac:dyDescent="0.35">
      <c r="A28" s="128"/>
      <c r="B28" s="128"/>
      <c r="C28" s="141"/>
      <c r="D28" s="128"/>
      <c r="E28" s="128"/>
      <c r="F28" s="128"/>
      <c r="G28" s="128"/>
      <c r="H28" s="128"/>
    </row>
    <row r="29" spans="1:8" x14ac:dyDescent="0.35">
      <c r="A29" s="128"/>
      <c r="B29" s="128"/>
      <c r="C29" s="141"/>
      <c r="D29" s="128"/>
      <c r="E29" s="128"/>
      <c r="F29" s="128"/>
      <c r="G29" s="128"/>
      <c r="H29" s="128"/>
    </row>
    <row r="30" spans="1:8" x14ac:dyDescent="0.35">
      <c r="A30" s="128"/>
      <c r="B30" s="128"/>
      <c r="C30" s="141"/>
      <c r="D30" s="128"/>
      <c r="E30" s="128"/>
      <c r="F30" s="128"/>
      <c r="G30" s="128"/>
      <c r="H30" s="128"/>
    </row>
    <row r="31" spans="1:8" x14ac:dyDescent="0.35">
      <c r="A31" s="128"/>
      <c r="B31" s="128"/>
      <c r="C31" s="141"/>
      <c r="D31" s="128"/>
      <c r="E31" s="128"/>
      <c r="F31" s="128"/>
      <c r="G31" s="128"/>
      <c r="H31" s="128"/>
    </row>
    <row r="32" spans="1:8" x14ac:dyDescent="0.35">
      <c r="A32" s="128"/>
      <c r="B32" s="128"/>
      <c r="C32" s="141"/>
      <c r="D32" s="128"/>
      <c r="E32" s="128"/>
      <c r="F32" s="128"/>
      <c r="G32" s="128"/>
      <c r="H32" s="128"/>
    </row>
    <row r="33" spans="1:8" x14ac:dyDescent="0.35">
      <c r="A33" s="128"/>
      <c r="B33" s="128"/>
      <c r="C33" s="141"/>
      <c r="D33" s="128"/>
      <c r="E33" s="128"/>
      <c r="F33" s="128"/>
      <c r="G33" s="128"/>
      <c r="H33" s="128"/>
    </row>
  </sheetData>
  <sheetProtection insertRows="0"/>
  <customSheetViews>
    <customSheetView guid="{2AF6EA2A-E5C5-45EB-B6C4-875AD1E4E056}">
      <selection activeCell="A2" sqref="A2"/>
      <pageMargins left="0.78740157480314965" right="0.78740157480314965" top="0.98425196850393704" bottom="0.98425196850393704" header="0.51181102362204722" footer="0.51181102362204722"/>
      <printOptions horizontalCentered="1"/>
      <pageSetup paperSize="9" orientation="landscape" cellComments="asDisplayed" horizontalDpi="300" verticalDpi="300"/>
      <headerFooter alignWithMargins="0"/>
    </customSheetView>
  </customSheetViews>
  <mergeCells count="3">
    <mergeCell ref="A4:A7"/>
    <mergeCell ref="A3:B3"/>
    <mergeCell ref="A9:B9"/>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C11" sqref="C11"/>
    </sheetView>
  </sheetViews>
  <sheetFormatPr defaultColWidth="9.08984375" defaultRowHeight="13" x14ac:dyDescent="0.3"/>
  <cols>
    <col min="1" max="1" width="15.453125" style="33" customWidth="1"/>
    <col min="2" max="2" width="32" style="33" customWidth="1"/>
    <col min="3" max="3" width="17.81640625" style="69" customWidth="1"/>
    <col min="4" max="16384" width="9.08984375" style="33"/>
  </cols>
  <sheetData>
    <row r="1" spans="1:5" ht="13.5" customHeight="1" x14ac:dyDescent="0.35">
      <c r="A1" s="52" t="s">
        <v>741</v>
      </c>
      <c r="B1" s="35"/>
      <c r="D1" s="35"/>
      <c r="E1" s="35"/>
    </row>
    <row r="2" spans="1:5" ht="13.5" thickBot="1" x14ac:dyDescent="0.35">
      <c r="A2" s="35"/>
      <c r="B2" s="35"/>
      <c r="C2" s="70" t="s">
        <v>361</v>
      </c>
      <c r="D2" s="35"/>
      <c r="E2" s="35"/>
    </row>
    <row r="3" spans="1:5" ht="13.5" thickBot="1" x14ac:dyDescent="0.35">
      <c r="A3" s="1237" t="s">
        <v>378</v>
      </c>
      <c r="B3" s="1238"/>
      <c r="C3" s="662">
        <v>372.88445000000002</v>
      </c>
      <c r="D3" s="35"/>
      <c r="E3" s="35"/>
    </row>
    <row r="4" spans="1:5" x14ac:dyDescent="0.3">
      <c r="A4" s="1232" t="s">
        <v>380</v>
      </c>
      <c r="B4" s="491" t="s">
        <v>747</v>
      </c>
      <c r="C4" s="639"/>
      <c r="D4" s="35"/>
      <c r="E4" s="35"/>
    </row>
    <row r="5" spans="1:5" x14ac:dyDescent="0.3">
      <c r="A5" s="1233"/>
      <c r="B5" s="492" t="s">
        <v>404</v>
      </c>
      <c r="C5" s="640"/>
      <c r="D5" s="35"/>
      <c r="E5" s="35"/>
    </row>
    <row r="6" spans="1:5" x14ac:dyDescent="0.3">
      <c r="A6" s="1233"/>
      <c r="B6" s="492" t="s">
        <v>381</v>
      </c>
      <c r="C6" s="640"/>
      <c r="D6" s="35"/>
      <c r="E6" s="35"/>
    </row>
    <row r="7" spans="1:5" x14ac:dyDescent="0.3">
      <c r="A7" s="1233"/>
      <c r="B7" s="496" t="s">
        <v>383</v>
      </c>
      <c r="C7" s="642"/>
      <c r="D7" s="35"/>
      <c r="E7" s="35"/>
    </row>
    <row r="8" spans="1:5" ht="13.5" thickBot="1" x14ac:dyDescent="0.35">
      <c r="A8" s="1233"/>
      <c r="B8" s="496" t="s">
        <v>549</v>
      </c>
      <c r="C8" s="642"/>
      <c r="D8" s="35"/>
      <c r="E8" s="35"/>
    </row>
    <row r="9" spans="1:5" ht="13.5" thickBot="1" x14ac:dyDescent="0.35">
      <c r="A9" s="1234"/>
      <c r="B9" s="493" t="s">
        <v>362</v>
      </c>
      <c r="C9" s="663">
        <f>SUM(C4:C8)</f>
        <v>0</v>
      </c>
      <c r="D9" s="35"/>
      <c r="E9" s="35"/>
    </row>
    <row r="10" spans="1:5" x14ac:dyDescent="0.3">
      <c r="A10" s="1251" t="s">
        <v>384</v>
      </c>
      <c r="B10" s="491" t="s">
        <v>405</v>
      </c>
      <c r="C10" s="664">
        <v>302.01900000000001</v>
      </c>
      <c r="D10" s="35"/>
      <c r="E10" s="35"/>
    </row>
    <row r="11" spans="1:5" x14ac:dyDescent="0.3">
      <c r="A11" s="1233"/>
      <c r="B11" s="492" t="s">
        <v>406</v>
      </c>
      <c r="C11" s="640"/>
      <c r="D11" s="35"/>
      <c r="E11" s="35"/>
    </row>
    <row r="12" spans="1:5" x14ac:dyDescent="0.3">
      <c r="A12" s="1233"/>
      <c r="B12" s="492" t="s">
        <v>386</v>
      </c>
      <c r="C12" s="640"/>
      <c r="D12" s="35"/>
      <c r="E12" s="35"/>
    </row>
    <row r="13" spans="1:5" x14ac:dyDescent="0.3">
      <c r="A13" s="1233"/>
      <c r="B13" s="492" t="s">
        <v>388</v>
      </c>
      <c r="C13" s="640"/>
      <c r="D13" s="35"/>
      <c r="E13" s="35"/>
    </row>
    <row r="14" spans="1:5" ht="13.5" thickBot="1" x14ac:dyDescent="0.35">
      <c r="A14" s="1233"/>
      <c r="B14" s="492" t="s">
        <v>550</v>
      </c>
      <c r="C14" s="640"/>
      <c r="D14" s="35"/>
      <c r="E14" s="35"/>
    </row>
    <row r="15" spans="1:5" ht="13.5" thickBot="1" x14ac:dyDescent="0.35">
      <c r="A15" s="1234"/>
      <c r="B15" s="493" t="s">
        <v>362</v>
      </c>
      <c r="C15" s="663">
        <f>SUM(C10:C14)</f>
        <v>302.01900000000001</v>
      </c>
      <c r="D15" s="35"/>
      <c r="E15" s="35"/>
    </row>
    <row r="16" spans="1:5" ht="13.5" thickBot="1" x14ac:dyDescent="0.35">
      <c r="A16" s="1237" t="s">
        <v>379</v>
      </c>
      <c r="B16" s="1238"/>
      <c r="C16" s="663">
        <f>C3+C9-C15</f>
        <v>70.86545000000001</v>
      </c>
      <c r="D16" s="35"/>
      <c r="E16" s="35"/>
    </row>
    <row r="17" spans="1:5" x14ac:dyDescent="0.3">
      <c r="A17" s="35"/>
      <c r="B17" s="32"/>
      <c r="C17" s="66"/>
      <c r="D17" s="35"/>
      <c r="E17" s="35"/>
    </row>
    <row r="18" spans="1:5" x14ac:dyDescent="0.3">
      <c r="A18" s="12" t="s">
        <v>512</v>
      </c>
      <c r="B18" s="35"/>
      <c r="C18" s="66"/>
      <c r="D18" s="35"/>
      <c r="E18" s="35"/>
    </row>
    <row r="19" spans="1:5" x14ac:dyDescent="0.3">
      <c r="A19" s="17" t="s">
        <v>746</v>
      </c>
      <c r="B19" s="35"/>
      <c r="C19" s="66"/>
      <c r="D19" s="35"/>
      <c r="E19" s="35"/>
    </row>
    <row r="20" spans="1:5" x14ac:dyDescent="0.3">
      <c r="A20" s="35"/>
      <c r="B20" s="35"/>
      <c r="C20" s="66"/>
      <c r="D20" s="35"/>
      <c r="E20" s="35"/>
    </row>
    <row r="21" spans="1:5" x14ac:dyDescent="0.3">
      <c r="A21" s="35"/>
      <c r="B21" s="35"/>
      <c r="C21" s="66"/>
      <c r="D21" s="35"/>
      <c r="E21" s="35"/>
    </row>
    <row r="22" spans="1:5" x14ac:dyDescent="0.3">
      <c r="A22" s="35"/>
      <c r="B22" s="35"/>
      <c r="C22" s="66"/>
      <c r="D22" s="35"/>
      <c r="E22" s="35"/>
    </row>
  </sheetData>
  <customSheetViews>
    <customSheetView guid="{2AF6EA2A-E5C5-45EB-B6C4-875AD1E4E056}">
      <selection activeCell="A2" sqref="A2"/>
      <pageMargins left="0.78740157480314965" right="0.78740157480314965" top="0.98425196850393704" bottom="0.98425196850393704" header="0.51181102362204722" footer="0.51181102362204722"/>
      <printOptions horizontalCentered="1"/>
      <pageSetup paperSize="9" orientation="landscape"/>
      <headerFooter alignWithMargins="0"/>
    </customSheetView>
  </customSheetViews>
  <mergeCells count="4">
    <mergeCell ref="A4:A9"/>
    <mergeCell ref="A10:A15"/>
    <mergeCell ref="A3:B3"/>
    <mergeCell ref="A16:B16"/>
  </mergeCells>
  <printOptions horizontalCentered="1"/>
  <pageMargins left="0.78740157480314965" right="0.78740157480314965" top="0.98425196850393704" bottom="0.98425196850393704" header="0.51181102362204722" footer="0.51181102362204722"/>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E12" sqref="E12"/>
    </sheetView>
  </sheetViews>
  <sheetFormatPr defaultColWidth="9.08984375" defaultRowHeight="13" x14ac:dyDescent="0.35"/>
  <cols>
    <col min="1" max="1" width="11.81640625" style="16" customWidth="1"/>
    <col min="2" max="2" width="6.81640625" style="16" customWidth="1"/>
    <col min="3" max="3" width="68.453125" style="16" customWidth="1"/>
    <col min="4" max="6" width="10.453125" style="63" customWidth="1"/>
    <col min="7" max="7" width="17.453125" style="16" customWidth="1"/>
    <col min="8" max="16384" width="9.08984375" style="16"/>
  </cols>
  <sheetData>
    <row r="1" spans="1:9" ht="15.5" x14ac:dyDescent="0.35">
      <c r="A1" s="11" t="s">
        <v>742</v>
      </c>
      <c r="B1" s="12"/>
      <c r="C1" s="12"/>
      <c r="D1" s="62"/>
      <c r="E1" s="62"/>
      <c r="G1" s="12"/>
      <c r="H1" s="12"/>
      <c r="I1" s="12"/>
    </row>
    <row r="2" spans="1:9" ht="13.5" thickBot="1" x14ac:dyDescent="0.4">
      <c r="A2" s="12"/>
      <c r="B2" s="12"/>
      <c r="C2" s="12"/>
      <c r="D2" s="62"/>
      <c r="E2" s="62"/>
      <c r="F2" s="83" t="s">
        <v>361</v>
      </c>
      <c r="G2" s="12"/>
      <c r="H2" s="12"/>
      <c r="I2" s="12"/>
    </row>
    <row r="3" spans="1:9" s="29" customFormat="1" ht="17.25" customHeight="1" thickBot="1" x14ac:dyDescent="0.4">
      <c r="A3" s="84"/>
      <c r="B3" s="85"/>
      <c r="C3" s="86" t="s">
        <v>370</v>
      </c>
      <c r="D3" s="87" t="s">
        <v>407</v>
      </c>
      <c r="E3" s="87" t="s">
        <v>408</v>
      </c>
      <c r="F3" s="88" t="s">
        <v>363</v>
      </c>
      <c r="G3" s="28"/>
      <c r="H3" s="28"/>
      <c r="I3" s="28"/>
    </row>
    <row r="4" spans="1:9" ht="12.75" customHeight="1" x14ac:dyDescent="0.35">
      <c r="A4" s="1247" t="s">
        <v>378</v>
      </c>
      <c r="B4" s="497" t="s">
        <v>409</v>
      </c>
      <c r="C4" s="497"/>
      <c r="D4" s="646">
        <v>5456.1773499999999</v>
      </c>
      <c r="E4" s="646"/>
      <c r="F4" s="647">
        <f t="shared" ref="F4:F17" si="0">SUM(D4:E4)</f>
        <v>5456.1773499999999</v>
      </c>
      <c r="G4" s="12"/>
      <c r="H4" s="12"/>
      <c r="I4" s="12"/>
    </row>
    <row r="5" spans="1:9" ht="12.75" customHeight="1" x14ac:dyDescent="0.35">
      <c r="A5" s="1247"/>
      <c r="B5" s="492" t="s">
        <v>410</v>
      </c>
      <c r="C5" s="492"/>
      <c r="D5" s="648">
        <v>11213.915419999999</v>
      </c>
      <c r="E5" s="648"/>
      <c r="F5" s="649">
        <f t="shared" si="0"/>
        <v>11213.915419999999</v>
      </c>
      <c r="G5" s="89"/>
      <c r="H5" s="90"/>
      <c r="I5" s="12"/>
    </row>
    <row r="6" spans="1:9" ht="12.75" customHeight="1" x14ac:dyDescent="0.35">
      <c r="A6" s="1247"/>
      <c r="B6" s="492" t="s">
        <v>454</v>
      </c>
      <c r="C6" s="492"/>
      <c r="D6" s="173">
        <v>3717.7178100000001</v>
      </c>
      <c r="E6" s="648">
        <v>0</v>
      </c>
      <c r="F6" s="650">
        <f t="shared" si="0"/>
        <v>3717.7178100000001</v>
      </c>
      <c r="G6" s="89"/>
      <c r="H6" s="90"/>
      <c r="I6" s="12"/>
    </row>
    <row r="7" spans="1:9" ht="12.75" customHeight="1" thickBot="1" x14ac:dyDescent="0.4">
      <c r="A7" s="1247"/>
      <c r="B7" s="496" t="s">
        <v>455</v>
      </c>
      <c r="C7" s="498"/>
      <c r="D7" s="178">
        <v>3969.88751</v>
      </c>
      <c r="E7" s="651"/>
      <c r="F7" s="652">
        <f t="shared" si="0"/>
        <v>3969.88751</v>
      </c>
      <c r="G7" s="89"/>
      <c r="H7" s="90"/>
      <c r="I7" s="12"/>
    </row>
    <row r="8" spans="1:9" ht="13.5" thickBot="1" x14ac:dyDescent="0.4">
      <c r="A8" s="1248"/>
      <c r="B8" s="499" t="s">
        <v>363</v>
      </c>
      <c r="C8" s="499"/>
      <c r="D8" s="653">
        <f>SUM(D4:D7)</f>
        <v>24357.698089999998</v>
      </c>
      <c r="E8" s="653">
        <f>SUM(E4:E7)</f>
        <v>0</v>
      </c>
      <c r="F8" s="654">
        <f>SUM(F4:F7)</f>
        <v>24357.698089999998</v>
      </c>
      <c r="G8" s="89"/>
      <c r="H8" s="90"/>
      <c r="I8" s="12"/>
    </row>
    <row r="9" spans="1:9" x14ac:dyDescent="0.35">
      <c r="A9" s="1245" t="s">
        <v>411</v>
      </c>
      <c r="B9" s="497" t="s">
        <v>409</v>
      </c>
      <c r="C9" s="500"/>
      <c r="D9" s="655">
        <v>874.66152</v>
      </c>
      <c r="E9" s="655"/>
      <c r="F9" s="656">
        <f t="shared" si="0"/>
        <v>874.66152</v>
      </c>
      <c r="G9" s="91"/>
      <c r="H9" s="91"/>
      <c r="I9" s="91"/>
    </row>
    <row r="10" spans="1:9" x14ac:dyDescent="0.35">
      <c r="A10" s="1246"/>
      <c r="B10" s="492" t="s">
        <v>410</v>
      </c>
      <c r="C10" s="501"/>
      <c r="D10" s="646">
        <v>25868.475719999999</v>
      </c>
      <c r="E10" s="648"/>
      <c r="F10" s="657">
        <f t="shared" si="0"/>
        <v>25868.475719999999</v>
      </c>
      <c r="G10" s="91"/>
      <c r="H10" s="91"/>
      <c r="I10" s="91"/>
    </row>
    <row r="11" spans="1:9" x14ac:dyDescent="0.35">
      <c r="A11" s="1246"/>
      <c r="B11" s="492" t="s">
        <v>454</v>
      </c>
      <c r="C11" s="501"/>
      <c r="D11" s="646">
        <v>3604.1420600000001</v>
      </c>
      <c r="E11" s="648">
        <v>181.9659</v>
      </c>
      <c r="F11" s="657">
        <f t="shared" si="0"/>
        <v>3786.1079600000003</v>
      </c>
      <c r="G11" s="12"/>
      <c r="H11" s="12"/>
      <c r="I11" s="12"/>
    </row>
    <row r="12" spans="1:9" ht="13.5" thickBot="1" x14ac:dyDescent="0.4">
      <c r="A12" s="1246"/>
      <c r="B12" s="496" t="s">
        <v>455</v>
      </c>
      <c r="C12" s="501"/>
      <c r="D12" s="648">
        <v>2906.4971500000001</v>
      </c>
      <c r="E12" s="648"/>
      <c r="F12" s="658">
        <f t="shared" si="0"/>
        <v>2906.4971500000001</v>
      </c>
      <c r="G12" s="12"/>
      <c r="H12" s="12"/>
      <c r="I12" s="12"/>
    </row>
    <row r="13" spans="1:9" ht="13.5" thickBot="1" x14ac:dyDescent="0.4">
      <c r="A13" s="1252"/>
      <c r="B13" s="502" t="s">
        <v>362</v>
      </c>
      <c r="C13" s="502"/>
      <c r="D13" s="659">
        <f>SUM(D9:D12)</f>
        <v>33253.776450000005</v>
      </c>
      <c r="E13" s="659">
        <f>SUM(E9:E12)</f>
        <v>181.9659</v>
      </c>
      <c r="F13" s="660">
        <f>SUM(D13:E13)</f>
        <v>33435.742350000008</v>
      </c>
      <c r="G13" s="12"/>
      <c r="H13" s="12"/>
      <c r="I13" s="12"/>
    </row>
    <row r="14" spans="1:9" x14ac:dyDescent="0.35">
      <c r="A14" s="1245" t="s">
        <v>412</v>
      </c>
      <c r="B14" s="497" t="s">
        <v>409</v>
      </c>
      <c r="C14" s="503"/>
      <c r="D14" s="646">
        <v>3844.3600900000001</v>
      </c>
      <c r="E14" s="646"/>
      <c r="F14" s="657">
        <f t="shared" si="0"/>
        <v>3844.3600900000001</v>
      </c>
      <c r="G14" s="91"/>
      <c r="H14" s="91"/>
      <c r="I14" s="91"/>
    </row>
    <row r="15" spans="1:9" x14ac:dyDescent="0.35">
      <c r="A15" s="1246"/>
      <c r="B15" s="492" t="s">
        <v>410</v>
      </c>
      <c r="C15" s="501"/>
      <c r="D15" s="646">
        <v>11195.863499999999</v>
      </c>
      <c r="E15" s="648"/>
      <c r="F15" s="657">
        <f t="shared" si="0"/>
        <v>11195.863499999999</v>
      </c>
      <c r="G15" s="91"/>
      <c r="H15" s="91"/>
      <c r="I15" s="91"/>
    </row>
    <row r="16" spans="1:9" x14ac:dyDescent="0.35">
      <c r="A16" s="1246"/>
      <c r="B16" s="492" t="s">
        <v>454</v>
      </c>
      <c r="C16" s="501"/>
      <c r="D16" s="646">
        <v>5564.5701900000004</v>
      </c>
      <c r="E16" s="648"/>
      <c r="F16" s="657">
        <f t="shared" si="0"/>
        <v>5564.5701900000004</v>
      </c>
      <c r="G16" s="12"/>
      <c r="H16" s="12"/>
      <c r="I16" s="12"/>
    </row>
    <row r="17" spans="1:9" ht="13.5" thickBot="1" x14ac:dyDescent="0.4">
      <c r="A17" s="1246"/>
      <c r="B17" s="496" t="s">
        <v>455</v>
      </c>
      <c r="C17" s="501"/>
      <c r="D17" s="648">
        <v>3372.7384200000001</v>
      </c>
      <c r="E17" s="648"/>
      <c r="F17" s="658">
        <f t="shared" si="0"/>
        <v>3372.7384200000001</v>
      </c>
      <c r="G17" s="12"/>
      <c r="H17" s="12"/>
      <c r="I17" s="12"/>
    </row>
    <row r="18" spans="1:9" ht="13.5" thickBot="1" x14ac:dyDescent="0.4">
      <c r="A18" s="1252"/>
      <c r="B18" s="499" t="s">
        <v>363</v>
      </c>
      <c r="C18" s="502"/>
      <c r="D18" s="659">
        <f>SUM(D14:D17)</f>
        <v>23977.532200000001</v>
      </c>
      <c r="E18" s="659">
        <f>SUM(E14:E17)</f>
        <v>0</v>
      </c>
      <c r="F18" s="660">
        <f>SUM(D18:E18)</f>
        <v>23977.532200000001</v>
      </c>
      <c r="G18" s="12"/>
      <c r="H18" s="12"/>
      <c r="I18" s="12"/>
    </row>
    <row r="19" spans="1:9" x14ac:dyDescent="0.35">
      <c r="A19" s="1247" t="s">
        <v>379</v>
      </c>
      <c r="B19" s="497" t="s">
        <v>409</v>
      </c>
      <c r="C19" s="497"/>
      <c r="D19" s="661">
        <f t="shared" ref="D19:E22" si="1">D4+D9-D14</f>
        <v>2486.4787799999995</v>
      </c>
      <c r="E19" s="661">
        <f t="shared" si="1"/>
        <v>0</v>
      </c>
      <c r="F19" s="647">
        <f>SUM(D19:E19)</f>
        <v>2486.4787799999995</v>
      </c>
      <c r="G19" s="12"/>
      <c r="H19" s="12"/>
      <c r="I19" s="12"/>
    </row>
    <row r="20" spans="1:9" x14ac:dyDescent="0.35">
      <c r="A20" s="1247"/>
      <c r="B20" s="492" t="s">
        <v>410</v>
      </c>
      <c r="C20" s="492"/>
      <c r="D20" s="661">
        <f t="shared" si="1"/>
        <v>25886.52764</v>
      </c>
      <c r="E20" s="661">
        <f t="shared" si="1"/>
        <v>0</v>
      </c>
      <c r="F20" s="649">
        <f>SUM(D20:E20)</f>
        <v>25886.52764</v>
      </c>
      <c r="G20" s="12"/>
      <c r="H20" s="12"/>
      <c r="I20" s="12"/>
    </row>
    <row r="21" spans="1:9" x14ac:dyDescent="0.35">
      <c r="A21" s="1247"/>
      <c r="B21" s="492" t="s">
        <v>454</v>
      </c>
      <c r="C21" s="492"/>
      <c r="D21" s="661">
        <f t="shared" si="1"/>
        <v>1757.2896799999999</v>
      </c>
      <c r="E21" s="661">
        <f t="shared" si="1"/>
        <v>181.9659</v>
      </c>
      <c r="F21" s="650">
        <f>SUM(D21:E21)</f>
        <v>1939.2555799999998</v>
      </c>
      <c r="G21" s="12"/>
      <c r="H21" s="12"/>
      <c r="I21" s="12"/>
    </row>
    <row r="22" spans="1:9" ht="13.5" thickBot="1" x14ac:dyDescent="0.4">
      <c r="A22" s="1247"/>
      <c r="B22" s="496" t="s">
        <v>455</v>
      </c>
      <c r="C22" s="492"/>
      <c r="D22" s="661">
        <f t="shared" si="1"/>
        <v>3503.6462399999996</v>
      </c>
      <c r="E22" s="661">
        <f t="shared" si="1"/>
        <v>0</v>
      </c>
      <c r="F22" s="650">
        <f>SUM(D22:E22)</f>
        <v>3503.6462399999996</v>
      </c>
      <c r="G22" s="12"/>
      <c r="H22" s="12"/>
      <c r="I22" s="12"/>
    </row>
    <row r="23" spans="1:9" ht="13.5" thickBot="1" x14ac:dyDescent="0.4">
      <c r="A23" s="1248"/>
      <c r="B23" s="499" t="s">
        <v>363</v>
      </c>
      <c r="C23" s="499"/>
      <c r="D23" s="653">
        <f>SUM(D19:D22)</f>
        <v>33633.942340000001</v>
      </c>
      <c r="E23" s="653">
        <f>SUM(E19:E22)</f>
        <v>181.9659</v>
      </c>
      <c r="F23" s="654">
        <f>SUM(F19:F22)</f>
        <v>33815.908239999997</v>
      </c>
    </row>
    <row r="25" spans="1:9" x14ac:dyDescent="0.35">
      <c r="A25" s="92"/>
      <c r="D25" s="93"/>
    </row>
    <row r="26" spans="1:9" x14ac:dyDescent="0.35">
      <c r="B26" s="92"/>
    </row>
  </sheetData>
  <sheetProtection insertRows="0" deleteRows="0"/>
  <customSheetViews>
    <customSheetView guid="{2AF6EA2A-E5C5-45EB-B6C4-875AD1E4E056}">
      <selection activeCell="A2" sqref="A2"/>
      <pageMargins left="0.2" right="0.2" top="0.98425196850393704" bottom="0.98425196850393704" header="0.51181102362204722" footer="0.51181102362204722"/>
      <printOptions horizontalCentered="1"/>
      <pageSetup paperSize="9" orientation="landscape" cellComments="asDisplayed" horizontalDpi="300" verticalDpi="300"/>
      <headerFooter alignWithMargins="0"/>
    </customSheetView>
  </customSheetViews>
  <mergeCells count="4">
    <mergeCell ref="A4:A8"/>
    <mergeCell ref="A9:A13"/>
    <mergeCell ref="A14:A18"/>
    <mergeCell ref="A19:A23"/>
  </mergeCells>
  <printOptions horizontalCentered="1"/>
  <pageMargins left="0.2" right="0.2" top="0.98425196850393704" bottom="0.98425196850393704" header="0.51181102362204722" footer="0.51181102362204722"/>
  <pageSetup paperSize="9" orientation="landscape" cellComments="asDisplayed"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C11" sqref="C11"/>
    </sheetView>
  </sheetViews>
  <sheetFormatPr defaultColWidth="9.08984375" defaultRowHeight="13" x14ac:dyDescent="0.3"/>
  <cols>
    <col min="1" max="1" width="12.81640625" style="94" customWidth="1"/>
    <col min="2" max="2" width="58.08984375" style="94" customWidth="1"/>
    <col min="3" max="3" width="11.81640625" style="95" customWidth="1"/>
    <col min="4" max="4" width="17.453125" style="94" customWidth="1"/>
    <col min="5" max="16384" width="9.08984375" style="94"/>
  </cols>
  <sheetData>
    <row r="1" spans="1:6" ht="15.5" x14ac:dyDescent="0.35">
      <c r="A1" s="96" t="s">
        <v>743</v>
      </c>
    </row>
    <row r="2" spans="1:6" ht="13.5" thickBot="1" x14ac:dyDescent="0.35">
      <c r="C2" s="97" t="s">
        <v>361</v>
      </c>
    </row>
    <row r="3" spans="1:6" ht="13.5" thickBot="1" x14ac:dyDescent="0.35">
      <c r="A3" s="1237" t="s">
        <v>378</v>
      </c>
      <c r="B3" s="1238"/>
      <c r="C3" s="203">
        <v>9616.7267599999996</v>
      </c>
    </row>
    <row r="4" spans="1:6" ht="13.5" thickBot="1" x14ac:dyDescent="0.35">
      <c r="A4" s="504" t="s">
        <v>380</v>
      </c>
      <c r="B4" s="505" t="s">
        <v>413</v>
      </c>
      <c r="C4" s="639">
        <v>4421.3180000000002</v>
      </c>
      <c r="D4" s="98"/>
      <c r="E4" s="99"/>
    </row>
    <row r="5" spans="1:6" x14ac:dyDescent="0.3">
      <c r="A5" s="1239" t="s">
        <v>384</v>
      </c>
      <c r="B5" s="505" t="s">
        <v>551</v>
      </c>
      <c r="C5" s="643"/>
      <c r="D5" s="100"/>
      <c r="E5" s="100"/>
      <c r="F5" s="100"/>
    </row>
    <row r="6" spans="1:6" x14ac:dyDescent="0.3">
      <c r="A6" s="1240"/>
      <c r="B6" s="845" t="s">
        <v>966</v>
      </c>
      <c r="C6" s="640">
        <v>2684.5419999999999</v>
      </c>
      <c r="D6" s="101"/>
      <c r="E6" s="101"/>
      <c r="F6" s="102"/>
    </row>
    <row r="7" spans="1:6" x14ac:dyDescent="0.3">
      <c r="A7" s="1240"/>
      <c r="B7" s="845" t="s">
        <v>967</v>
      </c>
      <c r="C7" s="640">
        <v>230.91</v>
      </c>
      <c r="D7" s="102"/>
      <c r="E7" s="101"/>
      <c r="F7" s="102"/>
    </row>
    <row r="8" spans="1:6" x14ac:dyDescent="0.3">
      <c r="A8" s="1240"/>
      <c r="B8" s="845" t="s">
        <v>968</v>
      </c>
      <c r="C8" s="640">
        <v>6283.9920000000002</v>
      </c>
      <c r="D8" s="102"/>
      <c r="E8" s="102"/>
      <c r="F8" s="102"/>
    </row>
    <row r="9" spans="1:6" ht="13.5" thickBot="1" x14ac:dyDescent="0.35">
      <c r="A9" s="1240"/>
      <c r="B9" s="506"/>
      <c r="C9" s="642"/>
      <c r="D9" s="103"/>
      <c r="E9" s="103"/>
      <c r="F9" s="103"/>
    </row>
    <row r="10" spans="1:6" ht="13.5" thickBot="1" x14ac:dyDescent="0.35">
      <c r="A10" s="1241"/>
      <c r="B10" s="507" t="s">
        <v>362</v>
      </c>
      <c r="C10" s="644">
        <f>SUM(C5:C9)</f>
        <v>9199.4439999999995</v>
      </c>
      <c r="D10" s="103"/>
      <c r="E10" s="103"/>
      <c r="F10" s="103"/>
    </row>
    <row r="11" spans="1:6" ht="13.5" thickBot="1" x14ac:dyDescent="0.35">
      <c r="A11" s="1237" t="s">
        <v>379</v>
      </c>
      <c r="B11" s="1238"/>
      <c r="C11" s="645">
        <f>C3+C4-C10</f>
        <v>4838.6007600000012</v>
      </c>
      <c r="D11" s="100"/>
      <c r="E11" s="100"/>
      <c r="F11" s="100"/>
    </row>
    <row r="12" spans="1:6" x14ac:dyDescent="0.3">
      <c r="A12" s="100"/>
      <c r="B12" s="100"/>
      <c r="C12" s="104"/>
      <c r="D12" s="100"/>
      <c r="E12" s="100"/>
      <c r="F12" s="100"/>
    </row>
    <row r="13" spans="1:6" x14ac:dyDescent="0.3">
      <c r="A13" s="100" t="s">
        <v>512</v>
      </c>
      <c r="B13" s="100"/>
      <c r="C13" s="104"/>
      <c r="D13" s="100"/>
      <c r="E13" s="100"/>
      <c r="F13" s="100"/>
    </row>
    <row r="14" spans="1:6" x14ac:dyDescent="0.3">
      <c r="A14" s="473" t="s">
        <v>932</v>
      </c>
      <c r="B14" s="100"/>
      <c r="C14" s="104"/>
      <c r="D14" s="100"/>
      <c r="E14" s="100"/>
      <c r="F14" s="100"/>
    </row>
    <row r="15" spans="1:6" x14ac:dyDescent="0.3">
      <c r="B15" s="100"/>
      <c r="C15" s="104"/>
      <c r="D15" s="100"/>
      <c r="E15" s="100"/>
      <c r="F15" s="100"/>
    </row>
    <row r="16" spans="1:6" x14ac:dyDescent="0.3">
      <c r="A16" s="100"/>
      <c r="B16" s="100"/>
      <c r="C16" s="104"/>
      <c r="D16" s="100"/>
      <c r="E16" s="100"/>
      <c r="F16" s="100"/>
    </row>
    <row r="17" spans="1:6" x14ac:dyDescent="0.3">
      <c r="A17" s="105"/>
      <c r="B17" s="100"/>
      <c r="C17" s="104"/>
      <c r="D17" s="100"/>
      <c r="E17" s="100"/>
      <c r="F17" s="100"/>
    </row>
    <row r="18" spans="1:6" x14ac:dyDescent="0.3">
      <c r="A18" s="106"/>
      <c r="B18" s="100"/>
      <c r="C18" s="104"/>
      <c r="D18" s="100"/>
      <c r="E18" s="100"/>
      <c r="F18" s="100"/>
    </row>
    <row r="19" spans="1:6" x14ac:dyDescent="0.3">
      <c r="A19" s="100"/>
      <c r="B19" s="100"/>
      <c r="C19" s="104"/>
      <c r="D19" s="100"/>
      <c r="E19" s="100"/>
      <c r="F19" s="100"/>
    </row>
    <row r="20" spans="1:6" x14ac:dyDescent="0.3">
      <c r="A20" s="100"/>
      <c r="B20" s="100"/>
      <c r="C20" s="104"/>
      <c r="D20" s="100"/>
      <c r="E20" s="100"/>
      <c r="F20" s="100"/>
    </row>
    <row r="21" spans="1:6" x14ac:dyDescent="0.3">
      <c r="A21" s="100"/>
      <c r="B21" s="100"/>
      <c r="C21" s="104"/>
      <c r="D21" s="100"/>
      <c r="E21" s="100"/>
      <c r="F21" s="100"/>
    </row>
    <row r="22" spans="1:6" x14ac:dyDescent="0.3">
      <c r="A22" s="100"/>
      <c r="B22" s="100"/>
      <c r="C22" s="104"/>
      <c r="D22" s="100"/>
      <c r="E22" s="100"/>
      <c r="F22" s="100"/>
    </row>
    <row r="23" spans="1:6" x14ac:dyDescent="0.3">
      <c r="A23" s="100"/>
      <c r="B23" s="100"/>
      <c r="C23" s="104"/>
      <c r="D23" s="100"/>
      <c r="E23" s="100"/>
      <c r="F23" s="100"/>
    </row>
    <row r="24" spans="1:6" x14ac:dyDescent="0.3">
      <c r="A24" s="100"/>
      <c r="B24" s="100"/>
      <c r="C24" s="104"/>
      <c r="D24" s="100"/>
      <c r="E24" s="100"/>
      <c r="F24" s="100"/>
    </row>
    <row r="25" spans="1:6" x14ac:dyDescent="0.3">
      <c r="A25" s="100"/>
      <c r="B25" s="100"/>
      <c r="C25" s="104"/>
      <c r="D25" s="100"/>
      <c r="E25" s="100"/>
      <c r="F25" s="100"/>
    </row>
  </sheetData>
  <sheetProtection insertRows="0" deleteRows="0"/>
  <customSheetViews>
    <customSheetView guid="{2AF6EA2A-E5C5-45EB-B6C4-875AD1E4E056}">
      <selection activeCell="A2" sqref="A2"/>
      <pageMargins left="0.78740157480314965" right="0.78740157480314965" top="0.98425196850393704" bottom="0.98425196850393704" header="0.51181102362204722" footer="0.51181102362204722"/>
      <printOptions horizontalCentered="1"/>
      <pageSetup paperSize="9" orientation="landscape" horizontalDpi="300" verticalDpi="300"/>
      <headerFooter alignWithMargins="0"/>
    </customSheetView>
  </customSheetViews>
  <mergeCells count="3">
    <mergeCell ref="A5:A10"/>
    <mergeCell ref="A3:B3"/>
    <mergeCell ref="A11:B11"/>
  </mergeCells>
  <printOptions horizontalCentered="1"/>
  <pageMargins left="0.78740157480314965" right="0.78740157480314965" top="0.98425196850393704" bottom="0.98425196850393704" header="0.51181102362204722" footer="0.51181102362204722"/>
  <pageSetup paperSize="9"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C17" sqref="C17"/>
    </sheetView>
  </sheetViews>
  <sheetFormatPr defaultColWidth="9.08984375" defaultRowHeight="13" x14ac:dyDescent="0.3"/>
  <cols>
    <col min="1" max="1" width="12.6328125" style="33" customWidth="1"/>
    <col min="2" max="2" width="44.81640625" style="33" customWidth="1"/>
    <col min="3" max="3" width="11.453125" style="69" customWidth="1"/>
    <col min="4" max="4" width="9.08984375" style="33"/>
    <col min="5" max="5" width="10" style="33" customWidth="1"/>
    <col min="6" max="16384" width="9.08984375" style="33"/>
  </cols>
  <sheetData>
    <row r="1" spans="1:7" ht="15.5" x14ac:dyDescent="0.35">
      <c r="A1" s="107" t="s">
        <v>744</v>
      </c>
    </row>
    <row r="2" spans="1:7" ht="13.5" thickBot="1" x14ac:dyDescent="0.35">
      <c r="A2" s="35"/>
      <c r="B2" s="35"/>
      <c r="C2" s="108" t="s">
        <v>361</v>
      </c>
    </row>
    <row r="3" spans="1:7" ht="13.5" thickBot="1" x14ac:dyDescent="0.35">
      <c r="A3" s="1237" t="s">
        <v>378</v>
      </c>
      <c r="B3" s="1238"/>
      <c r="C3" s="203">
        <v>237910.40306000001</v>
      </c>
      <c r="D3" s="72"/>
      <c r="E3" s="73"/>
      <c r="F3" s="72"/>
    </row>
    <row r="4" spans="1:7" x14ac:dyDescent="0.3">
      <c r="A4" s="1253" t="s">
        <v>380</v>
      </c>
      <c r="B4" s="505" t="s">
        <v>414</v>
      </c>
      <c r="C4" s="639">
        <v>34318.504099999998</v>
      </c>
      <c r="D4" s="72"/>
      <c r="E4" s="73"/>
      <c r="F4" s="72"/>
    </row>
    <row r="5" spans="1:7" x14ac:dyDescent="0.3">
      <c r="A5" s="1254"/>
      <c r="B5" s="539" t="s">
        <v>747</v>
      </c>
      <c r="C5" s="640"/>
      <c r="D5" s="72"/>
      <c r="E5" s="72"/>
      <c r="F5" s="72"/>
      <c r="G5" s="71"/>
    </row>
    <row r="6" spans="1:7" x14ac:dyDescent="0.3">
      <c r="A6" s="1254"/>
      <c r="B6" s="508" t="s">
        <v>381</v>
      </c>
      <c r="C6" s="640"/>
      <c r="D6" s="75"/>
      <c r="E6" s="71"/>
      <c r="F6" s="71"/>
      <c r="G6" s="71"/>
    </row>
    <row r="7" spans="1:7" x14ac:dyDescent="0.3">
      <c r="A7" s="1254"/>
      <c r="B7" s="508" t="s">
        <v>382</v>
      </c>
      <c r="C7" s="640"/>
      <c r="D7" s="75"/>
      <c r="E7" s="75"/>
      <c r="F7" s="75"/>
      <c r="G7" s="75"/>
    </row>
    <row r="8" spans="1:7" x14ac:dyDescent="0.3">
      <c r="A8" s="1254"/>
      <c r="B8" s="508" t="s">
        <v>404</v>
      </c>
      <c r="C8" s="640"/>
      <c r="D8" s="75"/>
      <c r="E8" s="75"/>
      <c r="F8" s="75"/>
      <c r="G8" s="75"/>
    </row>
    <row r="9" spans="1:7" ht="13.5" thickBot="1" x14ac:dyDescent="0.35">
      <c r="A9" s="1254"/>
      <c r="B9" s="508" t="s">
        <v>549</v>
      </c>
      <c r="C9" s="640"/>
      <c r="D9" s="75"/>
      <c r="E9" s="71"/>
      <c r="F9" s="71"/>
      <c r="G9" s="71"/>
    </row>
    <row r="10" spans="1:7" ht="13.5" thickBot="1" x14ac:dyDescent="0.35">
      <c r="A10" s="1255"/>
      <c r="B10" s="509" t="s">
        <v>362</v>
      </c>
      <c r="C10" s="641">
        <f>SUM(C4:C9)</f>
        <v>34318.504099999998</v>
      </c>
      <c r="D10" s="78"/>
      <c r="E10" s="78"/>
      <c r="F10" s="78"/>
      <c r="G10" s="78"/>
    </row>
    <row r="11" spans="1:7" x14ac:dyDescent="0.3">
      <c r="A11" s="1239" t="s">
        <v>384</v>
      </c>
      <c r="B11" s="505" t="s">
        <v>415</v>
      </c>
      <c r="C11" s="639">
        <v>26310.41347</v>
      </c>
      <c r="D11" s="79"/>
      <c r="E11" s="79"/>
      <c r="F11" s="79"/>
      <c r="G11" s="80"/>
    </row>
    <row r="12" spans="1:7" x14ac:dyDescent="0.3">
      <c r="A12" s="1240"/>
      <c r="B12" s="508" t="s">
        <v>386</v>
      </c>
      <c r="C12" s="640"/>
      <c r="D12" s="80"/>
      <c r="E12" s="80"/>
      <c r="F12" s="79"/>
      <c r="G12" s="80"/>
    </row>
    <row r="13" spans="1:7" x14ac:dyDescent="0.3">
      <c r="A13" s="1240"/>
      <c r="B13" s="508" t="s">
        <v>387</v>
      </c>
      <c r="C13" s="640"/>
      <c r="D13" s="80"/>
      <c r="E13" s="80"/>
      <c r="F13" s="80"/>
      <c r="G13" s="80"/>
    </row>
    <row r="14" spans="1:7" x14ac:dyDescent="0.3">
      <c r="A14" s="1240"/>
      <c r="B14" s="508" t="s">
        <v>406</v>
      </c>
      <c r="C14" s="640"/>
      <c r="D14" s="81"/>
      <c r="E14" s="81"/>
      <c r="F14" s="81"/>
      <c r="G14" s="81"/>
    </row>
    <row r="15" spans="1:7" ht="13.5" thickBot="1" x14ac:dyDescent="0.35">
      <c r="A15" s="1240"/>
      <c r="B15" s="510" t="s">
        <v>550</v>
      </c>
      <c r="C15" s="642"/>
      <c r="D15" s="81"/>
      <c r="E15" s="81"/>
      <c r="F15" s="81"/>
      <c r="G15" s="81"/>
    </row>
    <row r="16" spans="1:7" ht="13.5" thickBot="1" x14ac:dyDescent="0.35">
      <c r="A16" s="1241"/>
      <c r="B16" s="509" t="s">
        <v>362</v>
      </c>
      <c r="C16" s="641">
        <f>SUM(C11:C15)</f>
        <v>26310.41347</v>
      </c>
      <c r="D16" s="78"/>
      <c r="E16" s="78"/>
      <c r="F16" s="78"/>
      <c r="G16" s="78"/>
    </row>
    <row r="17" spans="1:7" ht="13.5" thickBot="1" x14ac:dyDescent="0.35">
      <c r="A17" s="1237" t="s">
        <v>379</v>
      </c>
      <c r="B17" s="1238"/>
      <c r="C17" s="641">
        <f>C3+C10-C16</f>
        <v>245918.49369</v>
      </c>
      <c r="D17" s="78"/>
      <c r="E17" s="78"/>
      <c r="F17" s="78"/>
      <c r="G17" s="78"/>
    </row>
    <row r="18" spans="1:7" x14ac:dyDescent="0.3">
      <c r="A18" s="76"/>
      <c r="B18" s="76"/>
      <c r="C18" s="77"/>
      <c r="D18" s="76"/>
      <c r="E18" s="78"/>
      <c r="F18" s="78"/>
      <c r="G18" s="78"/>
    </row>
    <row r="19" spans="1:7" x14ac:dyDescent="0.3">
      <c r="A19" s="12" t="s">
        <v>512</v>
      </c>
      <c r="B19" s="76"/>
      <c r="C19" s="77"/>
      <c r="D19" s="76"/>
      <c r="E19" s="78"/>
      <c r="F19" s="78"/>
      <c r="G19" s="78"/>
    </row>
    <row r="20" spans="1:7" x14ac:dyDescent="0.3">
      <c r="A20" s="17" t="s">
        <v>746</v>
      </c>
      <c r="B20" s="76"/>
      <c r="C20" s="77"/>
      <c r="D20" s="76"/>
      <c r="E20" s="78"/>
      <c r="F20" s="78"/>
      <c r="G20" s="78"/>
    </row>
    <row r="21" spans="1:7" x14ac:dyDescent="0.3">
      <c r="A21" s="76"/>
      <c r="B21" s="76"/>
      <c r="C21" s="77"/>
      <c r="D21" s="76"/>
      <c r="E21" s="78"/>
      <c r="F21" s="78"/>
      <c r="G21" s="78"/>
    </row>
    <row r="22" spans="1:7" x14ac:dyDescent="0.3">
      <c r="A22" s="76"/>
      <c r="B22" s="76"/>
      <c r="C22" s="77"/>
      <c r="D22" s="76"/>
      <c r="E22" s="78"/>
      <c r="F22" s="78"/>
      <c r="G22" s="78"/>
    </row>
    <row r="23" spans="1:7" x14ac:dyDescent="0.3">
      <c r="A23" s="78"/>
      <c r="B23" s="78"/>
      <c r="C23" s="82"/>
      <c r="D23" s="78"/>
      <c r="E23" s="78"/>
      <c r="F23" s="78"/>
      <c r="G23" s="78"/>
    </row>
    <row r="24" spans="1:7" x14ac:dyDescent="0.3">
      <c r="A24" s="78"/>
      <c r="B24" s="78"/>
      <c r="C24" s="82"/>
      <c r="D24" s="78"/>
      <c r="E24" s="78"/>
      <c r="F24" s="78"/>
      <c r="G24" s="78"/>
    </row>
    <row r="25" spans="1:7" x14ac:dyDescent="0.3">
      <c r="A25" s="78"/>
      <c r="B25" s="78"/>
      <c r="C25" s="82"/>
      <c r="D25" s="78"/>
      <c r="E25" s="78"/>
      <c r="F25" s="78"/>
      <c r="G25" s="78"/>
    </row>
    <row r="26" spans="1:7" x14ac:dyDescent="0.3">
      <c r="A26" s="78"/>
      <c r="B26" s="78"/>
      <c r="C26" s="82"/>
      <c r="D26" s="78"/>
      <c r="E26" s="78"/>
      <c r="F26" s="78"/>
      <c r="G26" s="78"/>
    </row>
    <row r="27" spans="1:7" x14ac:dyDescent="0.3">
      <c r="A27" s="78"/>
      <c r="B27" s="78"/>
      <c r="C27" s="82"/>
      <c r="D27" s="78"/>
      <c r="E27" s="78"/>
      <c r="F27" s="78"/>
      <c r="G27" s="78"/>
    </row>
    <row r="28" spans="1:7" x14ac:dyDescent="0.3">
      <c r="A28" s="78"/>
      <c r="B28" s="78"/>
      <c r="C28" s="82"/>
      <c r="D28" s="78"/>
      <c r="E28" s="78"/>
      <c r="F28" s="78"/>
      <c r="G28" s="78"/>
    </row>
    <row r="29" spans="1:7" x14ac:dyDescent="0.3">
      <c r="A29" s="78"/>
      <c r="B29" s="78"/>
      <c r="C29" s="82"/>
      <c r="D29" s="78"/>
      <c r="E29" s="78"/>
      <c r="F29" s="78"/>
      <c r="G29" s="78"/>
    </row>
  </sheetData>
  <sheetProtection insertRows="0" deleteRows="0"/>
  <customSheetViews>
    <customSheetView guid="{2AF6EA2A-E5C5-45EB-B6C4-875AD1E4E056}">
      <selection activeCell="A2" sqref="A2"/>
      <pageMargins left="0.78740157480314965" right="0.78740157480314965" top="0.98425196850393704" bottom="0.98425196850393704" header="0.51181102362204722" footer="0.51181102362204722"/>
      <printOptions horizontalCentered="1"/>
      <pageSetup paperSize="9" orientation="landscape" horizontalDpi="300" verticalDpi="300"/>
      <headerFooter alignWithMargins="0"/>
    </customSheetView>
  </customSheetViews>
  <mergeCells count="4">
    <mergeCell ref="A4:A10"/>
    <mergeCell ref="A11:A16"/>
    <mergeCell ref="A3:B3"/>
    <mergeCell ref="A17:B17"/>
  </mergeCells>
  <printOptions horizontalCentered="1"/>
  <pageMargins left="0.78740157480314965" right="0.78740157480314965" top="0.98425196850393704" bottom="0.98425196850393704" header="0.51181102362204722" footer="0.51181102362204722"/>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16" sqref="A16"/>
    </sheetView>
  </sheetViews>
  <sheetFormatPr defaultColWidth="9.08984375" defaultRowHeight="13" x14ac:dyDescent="0.35"/>
  <cols>
    <col min="1" max="1" width="46.81640625" style="16" customWidth="1"/>
    <col min="2" max="2" width="14.453125" style="16" customWidth="1"/>
    <col min="3" max="3" width="15" style="16" customWidth="1"/>
    <col min="4" max="4" width="17.453125" style="16" customWidth="1"/>
    <col min="5" max="16384" width="9.08984375" style="16"/>
  </cols>
  <sheetData>
    <row r="1" spans="1:7" ht="15.5" x14ac:dyDescent="0.35">
      <c r="A1" s="11" t="s">
        <v>782</v>
      </c>
      <c r="B1" s="12"/>
      <c r="C1" s="12"/>
      <c r="E1" s="110"/>
      <c r="F1" s="12"/>
      <c r="G1" s="12"/>
    </row>
    <row r="2" spans="1:7" ht="13.5" thickBot="1" x14ac:dyDescent="0.35">
      <c r="A2" s="35"/>
      <c r="B2" s="35"/>
      <c r="C2" s="35"/>
      <c r="D2" s="13" t="s">
        <v>361</v>
      </c>
      <c r="E2" s="35"/>
      <c r="F2" s="12"/>
      <c r="G2" s="12"/>
    </row>
    <row r="3" spans="1:7" s="29" customFormat="1" ht="26.5" thickBot="1" x14ac:dyDescent="0.4">
      <c r="A3" s="36" t="s">
        <v>543</v>
      </c>
      <c r="B3" s="37" t="s">
        <v>777</v>
      </c>
      <c r="C3" s="38" t="s">
        <v>778</v>
      </c>
      <c r="D3" s="39" t="s">
        <v>779</v>
      </c>
      <c r="E3" s="28"/>
      <c r="F3" s="28"/>
      <c r="G3" s="28"/>
    </row>
    <row r="4" spans="1:7" x14ac:dyDescent="0.35">
      <c r="A4" s="40"/>
      <c r="B4" s="245">
        <v>-174.10688999999999</v>
      </c>
      <c r="C4" s="246">
        <v>5864.3216700000003</v>
      </c>
      <c r="D4" s="247">
        <f>SUM(B4:C4)</f>
        <v>5690.2147800000002</v>
      </c>
      <c r="E4" s="12"/>
      <c r="F4" s="12"/>
      <c r="G4" s="12"/>
    </row>
    <row r="5" spans="1:7" x14ac:dyDescent="0.35">
      <c r="A5" s="41"/>
      <c r="B5" s="248"/>
      <c r="C5" s="173"/>
      <c r="D5" s="247">
        <f t="shared" ref="D5:D10" si="0">SUM(B5:C5)</f>
        <v>0</v>
      </c>
      <c r="E5" s="12"/>
      <c r="F5" s="42"/>
      <c r="G5" s="12"/>
    </row>
    <row r="6" spans="1:7" x14ac:dyDescent="0.35">
      <c r="A6" s="41"/>
      <c r="B6" s="248"/>
      <c r="C6" s="173"/>
      <c r="D6" s="247">
        <f t="shared" si="0"/>
        <v>0</v>
      </c>
      <c r="E6" s="12"/>
      <c r="F6" s="43"/>
      <c r="G6" s="12"/>
    </row>
    <row r="7" spans="1:7" x14ac:dyDescent="0.35">
      <c r="A7" s="41"/>
      <c r="B7" s="248"/>
      <c r="C7" s="173"/>
      <c r="D7" s="247">
        <f t="shared" si="0"/>
        <v>0</v>
      </c>
      <c r="E7" s="12"/>
      <c r="F7" s="43"/>
      <c r="G7" s="12"/>
    </row>
    <row r="8" spans="1:7" x14ac:dyDescent="0.35">
      <c r="A8" s="536" t="s">
        <v>545</v>
      </c>
      <c r="B8" s="248"/>
      <c r="C8" s="173"/>
      <c r="D8" s="247">
        <f t="shared" si="0"/>
        <v>0</v>
      </c>
      <c r="E8" s="12"/>
      <c r="F8" s="43"/>
      <c r="G8" s="12"/>
    </row>
    <row r="9" spans="1:7" x14ac:dyDescent="0.35">
      <c r="A9" s="536" t="s">
        <v>546</v>
      </c>
      <c r="B9" s="248"/>
      <c r="C9" s="173"/>
      <c r="D9" s="247">
        <f t="shared" si="0"/>
        <v>0</v>
      </c>
      <c r="E9" s="12"/>
      <c r="F9" s="12"/>
      <c r="G9" s="12"/>
    </row>
    <row r="10" spans="1:7" ht="12.75" customHeight="1" thickBot="1" x14ac:dyDescent="0.4">
      <c r="A10" s="537" t="s">
        <v>547</v>
      </c>
      <c r="B10" s="249"/>
      <c r="C10" s="178"/>
      <c r="D10" s="247">
        <f t="shared" si="0"/>
        <v>0</v>
      </c>
      <c r="E10" s="12"/>
      <c r="F10" s="12"/>
      <c r="G10" s="12"/>
    </row>
    <row r="11" spans="1:7" ht="18.75" customHeight="1" thickBot="1" x14ac:dyDescent="0.4">
      <c r="A11" s="538" t="s">
        <v>781</v>
      </c>
      <c r="B11" s="250">
        <f>SUM(B4:B10)</f>
        <v>-174.10688999999999</v>
      </c>
      <c r="C11" s="250">
        <f>SUM(C4:C10)</f>
        <v>5864.3216700000003</v>
      </c>
      <c r="D11" s="251">
        <f>SUM(D4:D10)</f>
        <v>5690.2147800000002</v>
      </c>
      <c r="E11" s="42"/>
      <c r="F11" s="12"/>
      <c r="G11" s="12"/>
    </row>
    <row r="12" spans="1:7" x14ac:dyDescent="0.35">
      <c r="A12" s="44"/>
      <c r="B12" s="12"/>
      <c r="C12" s="12"/>
      <c r="D12" s="12"/>
      <c r="E12" s="12"/>
      <c r="F12" s="12"/>
      <c r="G12" s="12"/>
    </row>
    <row r="13" spans="1:7" x14ac:dyDescent="0.35">
      <c r="A13" s="12" t="s">
        <v>489</v>
      </c>
      <c r="B13" s="26"/>
      <c r="C13" s="26"/>
      <c r="D13" s="26"/>
      <c r="E13" s="12"/>
      <c r="F13" s="12"/>
      <c r="G13" s="12"/>
    </row>
    <row r="14" spans="1:7" x14ac:dyDescent="0.35">
      <c r="A14" s="963" t="s">
        <v>544</v>
      </c>
      <c r="B14" s="963"/>
      <c r="C14" s="963"/>
      <c r="D14" s="963"/>
      <c r="E14" s="12"/>
      <c r="F14" s="12"/>
      <c r="G14" s="12"/>
    </row>
    <row r="15" spans="1:7" x14ac:dyDescent="0.35">
      <c r="A15" s="12" t="s">
        <v>780</v>
      </c>
      <c r="B15" s="12"/>
      <c r="C15" s="12"/>
      <c r="D15" s="12"/>
      <c r="E15" s="12"/>
      <c r="F15" s="12"/>
      <c r="G15" s="12"/>
    </row>
    <row r="16" spans="1:7" x14ac:dyDescent="0.35">
      <c r="A16" s="12" t="s">
        <v>788</v>
      </c>
      <c r="B16" s="12"/>
      <c r="C16" s="12"/>
      <c r="D16" s="12"/>
      <c r="E16" s="42"/>
      <c r="F16" s="12"/>
      <c r="G16" s="12"/>
    </row>
    <row r="17" spans="1:7" x14ac:dyDescent="0.35">
      <c r="A17" s="12"/>
      <c r="B17" s="12"/>
      <c r="C17" s="12"/>
      <c r="D17" s="12"/>
      <c r="E17" s="12"/>
      <c r="F17" s="12"/>
      <c r="G17" s="12"/>
    </row>
    <row r="18" spans="1:7" x14ac:dyDescent="0.35">
      <c r="A18" s="12"/>
      <c r="B18" s="12"/>
      <c r="C18" s="12"/>
      <c r="D18" s="12"/>
      <c r="E18" s="12"/>
      <c r="F18" s="12"/>
      <c r="G18" s="12"/>
    </row>
    <row r="19" spans="1:7" x14ac:dyDescent="0.35">
      <c r="A19" s="12"/>
      <c r="B19" s="12"/>
      <c r="C19" s="12"/>
      <c r="D19" s="12"/>
      <c r="E19" s="12"/>
      <c r="F19" s="12"/>
      <c r="G19" s="12"/>
    </row>
    <row r="20" spans="1:7" x14ac:dyDescent="0.35">
      <c r="A20" s="12"/>
      <c r="B20" s="12"/>
      <c r="C20" s="12"/>
      <c r="D20" s="12"/>
      <c r="E20" s="12"/>
      <c r="F20" s="12"/>
      <c r="G20" s="12"/>
    </row>
    <row r="21" spans="1:7" x14ac:dyDescent="0.35">
      <c r="A21" s="12"/>
      <c r="B21" s="12"/>
      <c r="C21" s="12"/>
      <c r="D21" s="12"/>
      <c r="E21" s="12"/>
      <c r="F21" s="12"/>
      <c r="G21" s="12"/>
    </row>
    <row r="22" spans="1:7" x14ac:dyDescent="0.35">
      <c r="A22" s="12"/>
      <c r="B22" s="12"/>
      <c r="C22" s="12"/>
      <c r="D22" s="12"/>
      <c r="E22" s="12"/>
      <c r="F22" s="12"/>
      <c r="G22" s="12"/>
    </row>
    <row r="23" spans="1:7" x14ac:dyDescent="0.35">
      <c r="A23" s="12"/>
      <c r="B23" s="12"/>
      <c r="C23" s="12"/>
      <c r="D23" s="12"/>
      <c r="E23" s="12"/>
      <c r="F23" s="12"/>
      <c r="G23" s="12"/>
    </row>
    <row r="24" spans="1:7" x14ac:dyDescent="0.35">
      <c r="A24" s="12"/>
      <c r="B24" s="12"/>
      <c r="C24" s="12"/>
      <c r="D24" s="12"/>
      <c r="E24" s="12"/>
      <c r="F24" s="12"/>
      <c r="G24" s="12"/>
    </row>
    <row r="25" spans="1:7" x14ac:dyDescent="0.35">
      <c r="A25" s="12"/>
      <c r="B25" s="12"/>
      <c r="C25" s="12"/>
      <c r="D25" s="12"/>
      <c r="E25" s="12"/>
      <c r="F25" s="12"/>
      <c r="G25" s="12"/>
    </row>
    <row r="26" spans="1:7" x14ac:dyDescent="0.35">
      <c r="A26" s="12"/>
      <c r="B26" s="12"/>
      <c r="C26" s="12"/>
      <c r="D26" s="12"/>
      <c r="E26" s="12"/>
      <c r="F26" s="12"/>
      <c r="G26" s="12"/>
    </row>
  </sheetData>
  <sheetProtection formatRows="0" insertRows="0" deleteRows="0"/>
  <customSheetViews>
    <customSheetView guid="{2AF6EA2A-E5C5-45EB-B6C4-875AD1E4E056}">
      <pageMargins left="0.78740157480314965" right="0.78740157480314965" top="0.98425196850393704" bottom="0.98425196850393704" header="0.51181102362204722" footer="0.51181102362204722"/>
      <printOptions horizontalCentered="1"/>
      <pageSetup paperSize="9" orientation="landscape" cellComments="asDisplayed" horizontalDpi="300" verticalDpi="300"/>
      <headerFooter alignWithMargins="0"/>
    </customSheetView>
  </customSheetViews>
  <mergeCells count="1">
    <mergeCell ref="A14:D14"/>
  </mergeCells>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F24" sqref="F24"/>
    </sheetView>
  </sheetViews>
  <sheetFormatPr defaultColWidth="9.08984375" defaultRowHeight="14.5" x14ac:dyDescent="0.35"/>
  <cols>
    <col min="1" max="1" width="46.453125" style="129" customWidth="1"/>
    <col min="2" max="2" width="5.453125" style="132" customWidth="1"/>
    <col min="3" max="3" width="14.08984375" style="129" customWidth="1"/>
    <col min="4" max="4" width="13.453125" style="129" customWidth="1"/>
    <col min="5" max="5" width="12.81640625" style="129" customWidth="1"/>
    <col min="6" max="6" width="13.453125" style="129" customWidth="1"/>
    <col min="7" max="16384" width="9.08984375" style="129"/>
  </cols>
  <sheetData>
    <row r="1" spans="1:6" ht="15.5" x14ac:dyDescent="0.35">
      <c r="A1" s="48" t="s">
        <v>941</v>
      </c>
    </row>
    <row r="2" spans="1:6" x14ac:dyDescent="0.35">
      <c r="F2" s="365"/>
    </row>
    <row r="3" spans="1:6" x14ac:dyDescent="0.35">
      <c r="A3" s="129" t="s">
        <v>940</v>
      </c>
    </row>
  </sheetData>
  <pageMargins left="0.70866141732283472" right="0.70866141732283472" top="0.78740157480314965" bottom="0.78740157480314965" header="0.31496062992125984" footer="0.31496062992125984"/>
  <pageSetup paperSize="9" scale="8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opLeftCell="A2" zoomScale="96" zoomScaleNormal="96" workbookViewId="0">
      <selection activeCell="J8" sqref="J8"/>
    </sheetView>
  </sheetViews>
  <sheetFormatPr defaultColWidth="9.08984375" defaultRowHeight="13" x14ac:dyDescent="0.35"/>
  <cols>
    <col min="1" max="1" width="1.453125" style="16" customWidth="1"/>
    <col min="2" max="2" width="4.453125" style="16" customWidth="1"/>
    <col min="3" max="3" width="3.08984375" style="16" customWidth="1"/>
    <col min="4" max="5" width="6.08984375" style="16" customWidth="1"/>
    <col min="6" max="6" width="43.453125" style="16" customWidth="1"/>
    <col min="7" max="7" width="5.36328125" style="29" customWidth="1"/>
    <col min="8" max="13" width="11.453125" style="16" customWidth="1"/>
    <col min="14" max="14" width="2" style="299" customWidth="1"/>
    <col min="15" max="16384" width="9.08984375" style="16"/>
  </cols>
  <sheetData>
    <row r="1" spans="1:16" ht="22.5" customHeight="1" x14ac:dyDescent="0.35">
      <c r="A1" s="295" t="s">
        <v>730</v>
      </c>
      <c r="B1" s="296"/>
      <c r="C1" s="296"/>
      <c r="D1" s="296"/>
      <c r="E1" s="296"/>
      <c r="F1" s="297"/>
      <c r="G1" s="298"/>
      <c r="H1" s="296"/>
      <c r="I1" s="296"/>
      <c r="J1" s="296"/>
      <c r="K1" s="296"/>
      <c r="L1" s="296"/>
      <c r="M1" s="296"/>
    </row>
    <row r="2" spans="1:16" ht="16" thickBot="1" x14ac:dyDescent="0.4">
      <c r="A2" s="295"/>
      <c r="B2" s="296"/>
      <c r="C2" s="296"/>
      <c r="D2" s="296"/>
      <c r="E2" s="296"/>
      <c r="F2" s="297"/>
      <c r="G2" s="298"/>
      <c r="H2" s="296"/>
      <c r="I2" s="296"/>
      <c r="J2" s="296"/>
      <c r="K2" s="296"/>
      <c r="L2" s="296"/>
      <c r="M2" s="298" t="s">
        <v>770</v>
      </c>
      <c r="N2" s="300"/>
    </row>
    <row r="3" spans="1:16" ht="14.25" customHeight="1" x14ac:dyDescent="0.35">
      <c r="A3" s="971" t="s">
        <v>562</v>
      </c>
      <c r="B3" s="972"/>
      <c r="C3" s="972"/>
      <c r="D3" s="972"/>
      <c r="E3" s="972"/>
      <c r="F3" s="973"/>
      <c r="G3" s="980" t="s">
        <v>341</v>
      </c>
      <c r="H3" s="966" t="s">
        <v>563</v>
      </c>
      <c r="I3" s="983"/>
      <c r="J3" s="966" t="s">
        <v>564</v>
      </c>
      <c r="K3" s="983"/>
      <c r="L3" s="966" t="s">
        <v>565</v>
      </c>
      <c r="M3" s="967"/>
      <c r="N3" s="301"/>
    </row>
    <row r="4" spans="1:16" ht="13.5" customHeight="1" x14ac:dyDescent="0.35">
      <c r="A4" s="974"/>
      <c r="B4" s="975"/>
      <c r="C4" s="975"/>
      <c r="D4" s="975"/>
      <c r="E4" s="975"/>
      <c r="F4" s="976"/>
      <c r="G4" s="981"/>
      <c r="H4" s="438" t="s">
        <v>566</v>
      </c>
      <c r="I4" s="436" t="s">
        <v>342</v>
      </c>
      <c r="J4" s="438" t="s">
        <v>492</v>
      </c>
      <c r="K4" s="436" t="s">
        <v>342</v>
      </c>
      <c r="L4" s="438" t="s">
        <v>492</v>
      </c>
      <c r="M4" s="437" t="s">
        <v>342</v>
      </c>
      <c r="N4" s="302"/>
    </row>
    <row r="5" spans="1:16" ht="11.25" customHeight="1" thickBot="1" x14ac:dyDescent="0.4">
      <c r="A5" s="977"/>
      <c r="B5" s="978"/>
      <c r="C5" s="978"/>
      <c r="D5" s="978"/>
      <c r="E5" s="978"/>
      <c r="F5" s="979"/>
      <c r="G5" s="982"/>
      <c r="H5" s="433">
        <v>1</v>
      </c>
      <c r="I5" s="434">
        <v>2</v>
      </c>
      <c r="J5" s="433">
        <v>3</v>
      </c>
      <c r="K5" s="434">
        <v>4</v>
      </c>
      <c r="L5" s="433">
        <v>5</v>
      </c>
      <c r="M5" s="435">
        <v>6</v>
      </c>
      <c r="N5" s="303"/>
    </row>
    <row r="6" spans="1:16" ht="12.75" customHeight="1" x14ac:dyDescent="0.35">
      <c r="A6" s="968" t="s">
        <v>627</v>
      </c>
      <c r="B6" s="969"/>
      <c r="C6" s="969"/>
      <c r="D6" s="969"/>
      <c r="E6" s="969"/>
      <c r="F6" s="970"/>
      <c r="G6" s="378">
        <v>1</v>
      </c>
      <c r="H6" s="818">
        <f t="shared" ref="H6:M6" si="0">+H7+H32</f>
        <v>719834.03478999983</v>
      </c>
      <c r="I6" s="819">
        <f t="shared" si="0"/>
        <v>687717.62797999987</v>
      </c>
      <c r="J6" s="818">
        <f t="shared" si="0"/>
        <v>28512</v>
      </c>
      <c r="K6" s="819">
        <f t="shared" si="0"/>
        <v>28512</v>
      </c>
      <c r="L6" s="818">
        <f t="shared" si="0"/>
        <v>748346.03478999983</v>
      </c>
      <c r="M6" s="820">
        <f t="shared" si="0"/>
        <v>716229.62797999987</v>
      </c>
      <c r="N6" s="302"/>
    </row>
    <row r="7" spans="1:16" ht="12.75" customHeight="1" x14ac:dyDescent="0.35">
      <c r="A7" s="304"/>
      <c r="B7" s="964" t="s">
        <v>628</v>
      </c>
      <c r="C7" s="964"/>
      <c r="D7" s="964"/>
      <c r="E7" s="964"/>
      <c r="F7" s="965"/>
      <c r="G7" s="380">
        <f>G6+1</f>
        <v>2</v>
      </c>
      <c r="H7" s="821">
        <f t="shared" ref="H7:M7" si="1">+H8+H18+H25</f>
        <v>716139.08478999988</v>
      </c>
      <c r="I7" s="822">
        <f t="shared" si="1"/>
        <v>684022.67797999992</v>
      </c>
      <c r="J7" s="821">
        <f t="shared" si="1"/>
        <v>28512</v>
      </c>
      <c r="K7" s="822">
        <f t="shared" si="1"/>
        <v>28512</v>
      </c>
      <c r="L7" s="821">
        <f t="shared" si="1"/>
        <v>744651.08478999988</v>
      </c>
      <c r="M7" s="823">
        <f t="shared" si="1"/>
        <v>712534.67797999992</v>
      </c>
      <c r="N7" s="302"/>
      <c r="O7" s="109"/>
      <c r="P7" s="109"/>
    </row>
    <row r="8" spans="1:16" ht="12.75" customHeight="1" x14ac:dyDescent="0.35">
      <c r="A8" s="305"/>
      <c r="B8" s="306"/>
      <c r="C8" s="307" t="s">
        <v>567</v>
      </c>
      <c r="D8" s="308" t="s">
        <v>629</v>
      </c>
      <c r="E8" s="306"/>
      <c r="F8" s="309"/>
      <c r="G8" s="381">
        <f t="shared" ref="G8:G34" si="2">G7+1</f>
        <v>3</v>
      </c>
      <c r="H8" s="824">
        <f t="shared" ref="H8:M8" si="3">+H9+H12</f>
        <v>711650.13478999992</v>
      </c>
      <c r="I8" s="825">
        <f t="shared" si="3"/>
        <v>679533.72797999997</v>
      </c>
      <c r="J8" s="824">
        <f t="shared" si="3"/>
        <v>28512</v>
      </c>
      <c r="K8" s="825">
        <f t="shared" si="3"/>
        <v>28512</v>
      </c>
      <c r="L8" s="824">
        <f t="shared" si="3"/>
        <v>740162.13478999992</v>
      </c>
      <c r="M8" s="826">
        <f t="shared" si="3"/>
        <v>708045.72797999997</v>
      </c>
      <c r="N8" s="302"/>
      <c r="O8" s="109"/>
      <c r="P8" s="109"/>
    </row>
    <row r="9" spans="1:16" ht="12.75" customHeight="1" x14ac:dyDescent="0.35">
      <c r="A9" s="310"/>
      <c r="B9" s="311"/>
      <c r="C9" s="311"/>
      <c r="D9" s="311" t="s">
        <v>343</v>
      </c>
      <c r="E9" s="311" t="s">
        <v>678</v>
      </c>
      <c r="F9" s="312"/>
      <c r="G9" s="376">
        <f t="shared" si="2"/>
        <v>4</v>
      </c>
      <c r="H9" s="827">
        <f t="shared" ref="H9:M9" si="4">+H10+H11</f>
        <v>55610.379569999997</v>
      </c>
      <c r="I9" s="828">
        <f t="shared" si="4"/>
        <v>23727.723580000002</v>
      </c>
      <c r="J9" s="827">
        <f t="shared" si="4"/>
        <v>0</v>
      </c>
      <c r="K9" s="828">
        <f t="shared" si="4"/>
        <v>0</v>
      </c>
      <c r="L9" s="827">
        <f t="shared" si="4"/>
        <v>55610.379569999997</v>
      </c>
      <c r="M9" s="829">
        <f t="shared" si="4"/>
        <v>23727.723580000002</v>
      </c>
      <c r="N9" s="302"/>
      <c r="O9" s="109"/>
      <c r="P9" s="109"/>
    </row>
    <row r="10" spans="1:16" ht="12.75" customHeight="1" x14ac:dyDescent="0.35">
      <c r="A10" s="439"/>
      <c r="B10" s="320"/>
      <c r="C10" s="320"/>
      <c r="D10" s="320"/>
      <c r="E10" s="320" t="s">
        <v>567</v>
      </c>
      <c r="F10" s="320" t="s">
        <v>569</v>
      </c>
      <c r="G10" s="318">
        <f t="shared" si="2"/>
        <v>5</v>
      </c>
      <c r="H10" s="885">
        <f>'5.d'!G8</f>
        <v>10584.77456</v>
      </c>
      <c r="I10" s="886">
        <f>'5.d'!H8</f>
        <v>4673.0656399999998</v>
      </c>
      <c r="J10" s="885">
        <f>'5.d'!I7</f>
        <v>0</v>
      </c>
      <c r="K10" s="886">
        <f>'5.d'!J7</f>
        <v>0</v>
      </c>
      <c r="L10" s="830">
        <f>+H10+J10</f>
        <v>10584.77456</v>
      </c>
      <c r="M10" s="832">
        <f>+I10+K10</f>
        <v>4673.0656399999998</v>
      </c>
      <c r="N10" s="319"/>
      <c r="O10" s="109"/>
      <c r="P10" s="109"/>
    </row>
    <row r="11" spans="1:16" ht="12.75" customHeight="1" x14ac:dyDescent="0.35">
      <c r="A11" s="439"/>
      <c r="B11" s="320"/>
      <c r="C11" s="320"/>
      <c r="D11" s="320"/>
      <c r="E11" s="296"/>
      <c r="F11" s="320" t="s">
        <v>570</v>
      </c>
      <c r="G11" s="318">
        <f t="shared" si="2"/>
        <v>6</v>
      </c>
      <c r="H11" s="885">
        <f>'5.d'!G9</f>
        <v>45025.605009999999</v>
      </c>
      <c r="I11" s="886">
        <f>'5.d'!H9</f>
        <v>19054.657940000001</v>
      </c>
      <c r="J11" s="885">
        <f>'5.d'!I12</f>
        <v>0</v>
      </c>
      <c r="K11" s="886">
        <f>'5.d'!J12</f>
        <v>0</v>
      </c>
      <c r="L11" s="830">
        <f>+H11+J11</f>
        <v>45025.605009999999</v>
      </c>
      <c r="M11" s="832">
        <f>+I11+K11</f>
        <v>19054.657940000001</v>
      </c>
      <c r="N11" s="319"/>
      <c r="O11" s="109"/>
      <c r="P11" s="109"/>
    </row>
    <row r="12" spans="1:16" ht="12.75" customHeight="1" x14ac:dyDescent="0.35">
      <c r="A12" s="310"/>
      <c r="B12" s="311"/>
      <c r="C12" s="311"/>
      <c r="D12" s="311"/>
      <c r="E12" s="311" t="s">
        <v>630</v>
      </c>
      <c r="F12" s="312"/>
      <c r="G12" s="376">
        <f>G11+1</f>
        <v>7</v>
      </c>
      <c r="H12" s="827">
        <f t="shared" ref="H12:M12" si="5">+H13+H17</f>
        <v>656039.75521999993</v>
      </c>
      <c r="I12" s="828">
        <f t="shared" si="5"/>
        <v>655806.00439999998</v>
      </c>
      <c r="J12" s="827">
        <f t="shared" si="5"/>
        <v>28512</v>
      </c>
      <c r="K12" s="828">
        <f t="shared" si="5"/>
        <v>28512</v>
      </c>
      <c r="L12" s="827">
        <f t="shared" si="5"/>
        <v>684551.75521999993</v>
      </c>
      <c r="M12" s="829">
        <f t="shared" si="5"/>
        <v>684318.00439999998</v>
      </c>
      <c r="N12" s="302"/>
      <c r="O12" s="109"/>
      <c r="P12" s="109"/>
    </row>
    <row r="13" spans="1:16" s="313" customFormat="1" ht="12.75" customHeight="1" x14ac:dyDescent="0.35">
      <c r="A13" s="440"/>
      <c r="B13" s="320"/>
      <c r="C13" s="320"/>
      <c r="D13" s="320"/>
      <c r="E13" s="320" t="s">
        <v>567</v>
      </c>
      <c r="F13" s="320" t="s">
        <v>631</v>
      </c>
      <c r="G13" s="379">
        <f t="shared" si="2"/>
        <v>8</v>
      </c>
      <c r="H13" s="885">
        <f t="shared" ref="H13:M13" si="6">+H14+H15+H16</f>
        <v>321604.45580999996</v>
      </c>
      <c r="I13" s="886">
        <f t="shared" si="6"/>
        <v>321604.45580999996</v>
      </c>
      <c r="J13" s="885">
        <f t="shared" si="6"/>
        <v>14080</v>
      </c>
      <c r="K13" s="886">
        <f t="shared" si="6"/>
        <v>14080</v>
      </c>
      <c r="L13" s="830">
        <f t="shared" si="6"/>
        <v>335684.45580999996</v>
      </c>
      <c r="M13" s="832">
        <f t="shared" si="6"/>
        <v>335684.45580999996</v>
      </c>
      <c r="N13" s="319"/>
      <c r="O13" s="222"/>
      <c r="P13" s="222"/>
    </row>
    <row r="14" spans="1:16" s="313" customFormat="1" ht="12.75" customHeight="1" x14ac:dyDescent="0.35">
      <c r="A14" s="440"/>
      <c r="B14" s="320"/>
      <c r="C14" s="320"/>
      <c r="D14" s="320"/>
      <c r="E14" s="296"/>
      <c r="F14" s="320" t="s">
        <v>625</v>
      </c>
      <c r="G14" s="379">
        <f t="shared" si="2"/>
        <v>9</v>
      </c>
      <c r="H14" s="885">
        <f>'5.a'!D8</f>
        <v>321294.04180999997</v>
      </c>
      <c r="I14" s="886">
        <f>'5.a'!E8</f>
        <v>321294.04180999997</v>
      </c>
      <c r="J14" s="885">
        <f>'5.a'!F8</f>
        <v>5000</v>
      </c>
      <c r="K14" s="886">
        <f>'5.a'!G8</f>
        <v>5000</v>
      </c>
      <c r="L14" s="830">
        <f t="shared" ref="L14:M17" si="7">+H14+J14</f>
        <v>326294.04180999997</v>
      </c>
      <c r="M14" s="832">
        <f t="shared" si="7"/>
        <v>326294.04180999997</v>
      </c>
      <c r="N14" s="319"/>
      <c r="O14" s="222"/>
      <c r="P14" s="222"/>
    </row>
    <row r="15" spans="1:16" s="313" customFormat="1" ht="12.75" customHeight="1" x14ac:dyDescent="0.35">
      <c r="A15" s="441"/>
      <c r="B15" s="320"/>
      <c r="C15" s="320"/>
      <c r="D15" s="320"/>
      <c r="E15" s="320"/>
      <c r="F15" s="320" t="s">
        <v>624</v>
      </c>
      <c r="G15" s="379">
        <f t="shared" si="2"/>
        <v>10</v>
      </c>
      <c r="H15" s="885"/>
      <c r="I15" s="886"/>
      <c r="J15" s="885"/>
      <c r="K15" s="886"/>
      <c r="L15" s="830">
        <f t="shared" si="7"/>
        <v>0</v>
      </c>
      <c r="M15" s="832">
        <f t="shared" si="7"/>
        <v>0</v>
      </c>
      <c r="N15" s="319"/>
      <c r="O15" s="222"/>
      <c r="P15" s="222"/>
    </row>
    <row r="16" spans="1:16" s="313" customFormat="1" ht="12.75" customHeight="1" x14ac:dyDescent="0.35">
      <c r="A16" s="440"/>
      <c r="B16" s="320"/>
      <c r="C16" s="320"/>
      <c r="D16" s="320"/>
      <c r="E16" s="296"/>
      <c r="F16" s="320" t="s">
        <v>626</v>
      </c>
      <c r="G16" s="379">
        <f t="shared" si="2"/>
        <v>11</v>
      </c>
      <c r="H16" s="885">
        <f>'5.a'!D17</f>
        <v>310.41399999999999</v>
      </c>
      <c r="I16" s="886">
        <f>'5.a'!E17</f>
        <v>310.41399999999999</v>
      </c>
      <c r="J16" s="885">
        <f>'5.a'!F17</f>
        <v>9080</v>
      </c>
      <c r="K16" s="886">
        <f>'5.a'!G17</f>
        <v>9080</v>
      </c>
      <c r="L16" s="830">
        <f t="shared" si="7"/>
        <v>9390.4140000000007</v>
      </c>
      <c r="M16" s="832">
        <f t="shared" si="7"/>
        <v>9390.4140000000007</v>
      </c>
      <c r="N16" s="319"/>
      <c r="O16" s="222"/>
      <c r="P16" s="222"/>
    </row>
    <row r="17" spans="1:16" s="313" customFormat="1" ht="12.75" customHeight="1" x14ac:dyDescent="0.35">
      <c r="A17" s="442"/>
      <c r="B17" s="320"/>
      <c r="C17" s="320"/>
      <c r="D17" s="320"/>
      <c r="E17" s="320"/>
      <c r="F17" s="320" t="s">
        <v>570</v>
      </c>
      <c r="G17" s="379">
        <f t="shared" si="2"/>
        <v>12</v>
      </c>
      <c r="H17" s="885">
        <f>'5.b'!C7</f>
        <v>334435.29940999998</v>
      </c>
      <c r="I17" s="886">
        <f>'5.b'!D7</f>
        <v>334201.54859000002</v>
      </c>
      <c r="J17" s="885">
        <f>'5.b'!E7</f>
        <v>14432</v>
      </c>
      <c r="K17" s="886">
        <f>'5.b'!F7</f>
        <v>14432</v>
      </c>
      <c r="L17" s="830">
        <f t="shared" si="7"/>
        <v>348867.29940999998</v>
      </c>
      <c r="M17" s="832">
        <f t="shared" si="7"/>
        <v>348633.54859000002</v>
      </c>
      <c r="N17" s="319"/>
      <c r="O17" s="222"/>
      <c r="P17" s="222"/>
    </row>
    <row r="18" spans="1:16" ht="12.75" customHeight="1" x14ac:dyDescent="0.35">
      <c r="A18" s="305"/>
      <c r="B18" s="306"/>
      <c r="C18" s="307"/>
      <c r="D18" s="308" t="s">
        <v>632</v>
      </c>
      <c r="E18" s="306"/>
      <c r="F18" s="309"/>
      <c r="G18" s="381">
        <f t="shared" si="2"/>
        <v>13</v>
      </c>
      <c r="H18" s="824">
        <f t="shared" ref="H18:M18" si="8">+H19+H22</f>
        <v>794</v>
      </c>
      <c r="I18" s="825">
        <f t="shared" si="8"/>
        <v>794</v>
      </c>
      <c r="J18" s="824">
        <f t="shared" si="8"/>
        <v>0</v>
      </c>
      <c r="K18" s="825">
        <f t="shared" si="8"/>
        <v>0</v>
      </c>
      <c r="L18" s="824">
        <f t="shared" si="8"/>
        <v>794</v>
      </c>
      <c r="M18" s="826">
        <f t="shared" si="8"/>
        <v>794</v>
      </c>
      <c r="N18" s="302"/>
    </row>
    <row r="19" spans="1:16" ht="12.75" customHeight="1" x14ac:dyDescent="0.35">
      <c r="A19" s="310"/>
      <c r="B19" s="311"/>
      <c r="C19" s="311"/>
      <c r="D19" s="311" t="s">
        <v>343</v>
      </c>
      <c r="E19" s="311" t="s">
        <v>633</v>
      </c>
      <c r="F19" s="312"/>
      <c r="G19" s="376">
        <f t="shared" si="2"/>
        <v>14</v>
      </c>
      <c r="H19" s="827">
        <f t="shared" ref="H19:M19" si="9">+H20+H21</f>
        <v>0</v>
      </c>
      <c r="I19" s="828">
        <f t="shared" si="9"/>
        <v>0</v>
      </c>
      <c r="J19" s="827">
        <f t="shared" si="9"/>
        <v>0</v>
      </c>
      <c r="K19" s="828">
        <f t="shared" si="9"/>
        <v>0</v>
      </c>
      <c r="L19" s="827">
        <f t="shared" si="9"/>
        <v>0</v>
      </c>
      <c r="M19" s="829">
        <f t="shared" si="9"/>
        <v>0</v>
      </c>
      <c r="N19" s="302"/>
    </row>
    <row r="20" spans="1:16" ht="12.75" customHeight="1" x14ac:dyDescent="0.35">
      <c r="A20" s="439"/>
      <c r="B20" s="320"/>
      <c r="C20" s="320"/>
      <c r="D20" s="320"/>
      <c r="E20" s="320" t="s">
        <v>567</v>
      </c>
      <c r="F20" s="320" t="s">
        <v>569</v>
      </c>
      <c r="G20" s="379">
        <f t="shared" si="2"/>
        <v>15</v>
      </c>
      <c r="H20" s="885">
        <f>'5.d'!G15</f>
        <v>0</v>
      </c>
      <c r="I20" s="886">
        <f>'5.d'!H15</f>
        <v>0</v>
      </c>
      <c r="J20" s="885">
        <f>'5.d'!I15</f>
        <v>0</v>
      </c>
      <c r="K20" s="886">
        <f>'5.d'!J15</f>
        <v>0</v>
      </c>
      <c r="L20" s="830">
        <f>+H20+J20</f>
        <v>0</v>
      </c>
      <c r="M20" s="832">
        <f>+I20+K20</f>
        <v>0</v>
      </c>
      <c r="N20" s="319"/>
    </row>
    <row r="21" spans="1:16" ht="12.75" customHeight="1" x14ac:dyDescent="0.35">
      <c r="A21" s="439"/>
      <c r="B21" s="320"/>
      <c r="C21" s="320"/>
      <c r="D21" s="320"/>
      <c r="E21" s="296"/>
      <c r="F21" s="320" t="s">
        <v>570</v>
      </c>
      <c r="G21" s="379">
        <f t="shared" si="2"/>
        <v>16</v>
      </c>
      <c r="H21" s="885"/>
      <c r="I21" s="886"/>
      <c r="J21" s="885"/>
      <c r="K21" s="886"/>
      <c r="L21" s="830">
        <f>+H21+J21</f>
        <v>0</v>
      </c>
      <c r="M21" s="832">
        <f>+I21+K21</f>
        <v>0</v>
      </c>
      <c r="N21" s="319"/>
    </row>
    <row r="22" spans="1:16" ht="12.75" customHeight="1" x14ac:dyDescent="0.35">
      <c r="A22" s="310"/>
      <c r="B22" s="311"/>
      <c r="C22" s="311"/>
      <c r="D22" s="311"/>
      <c r="E22" s="311" t="s">
        <v>634</v>
      </c>
      <c r="F22" s="312"/>
      <c r="G22" s="376">
        <f>G21+1</f>
        <v>17</v>
      </c>
      <c r="H22" s="827">
        <f t="shared" ref="H22:M22" si="10">+H23+H24</f>
        <v>794</v>
      </c>
      <c r="I22" s="828">
        <f t="shared" si="10"/>
        <v>794</v>
      </c>
      <c r="J22" s="827">
        <f t="shared" si="10"/>
        <v>0</v>
      </c>
      <c r="K22" s="828">
        <f t="shared" si="10"/>
        <v>0</v>
      </c>
      <c r="L22" s="827">
        <f t="shared" si="10"/>
        <v>794</v>
      </c>
      <c r="M22" s="829">
        <f t="shared" si="10"/>
        <v>794</v>
      </c>
      <c r="N22" s="302"/>
    </row>
    <row r="23" spans="1:16" ht="12.75" customHeight="1" x14ac:dyDescent="0.35">
      <c r="A23" s="440"/>
      <c r="B23" s="320"/>
      <c r="C23" s="320"/>
      <c r="D23" s="320"/>
      <c r="E23" s="320" t="s">
        <v>567</v>
      </c>
      <c r="F23" s="320" t="s">
        <v>569</v>
      </c>
      <c r="G23" s="379">
        <f t="shared" si="2"/>
        <v>18</v>
      </c>
      <c r="H23" s="885">
        <f>'5.a'!D25</f>
        <v>50</v>
      </c>
      <c r="I23" s="886">
        <f>'5.a'!E25</f>
        <v>50</v>
      </c>
      <c r="J23" s="885">
        <f>'[1]5.a'!F25</f>
        <v>0</v>
      </c>
      <c r="K23" s="886">
        <f>'[1]5.a'!G25</f>
        <v>0</v>
      </c>
      <c r="L23" s="830">
        <f>+H23+J23</f>
        <v>50</v>
      </c>
      <c r="M23" s="832">
        <f>+I23+K23</f>
        <v>50</v>
      </c>
      <c r="N23" s="319"/>
    </row>
    <row r="24" spans="1:16" ht="12.75" customHeight="1" x14ac:dyDescent="0.35">
      <c r="A24" s="442"/>
      <c r="B24" s="320"/>
      <c r="C24" s="320"/>
      <c r="D24" s="320"/>
      <c r="E24" s="296"/>
      <c r="F24" s="320" t="s">
        <v>570</v>
      </c>
      <c r="G24" s="379">
        <f t="shared" si="2"/>
        <v>19</v>
      </c>
      <c r="H24" s="885">
        <f>'5.b'!C20</f>
        <v>744</v>
      </c>
      <c r="I24" s="886">
        <f>'5.b'!D20</f>
        <v>744</v>
      </c>
      <c r="J24" s="885">
        <f>'[1]5.b'!E20</f>
        <v>0</v>
      </c>
      <c r="K24" s="886">
        <f>'[1]5.b'!F20</f>
        <v>0</v>
      </c>
      <c r="L24" s="830">
        <f>+H24+J24</f>
        <v>744</v>
      </c>
      <c r="M24" s="832">
        <f>+I24+K24</f>
        <v>744</v>
      </c>
      <c r="N24" s="319"/>
    </row>
    <row r="25" spans="1:16" ht="12.75" customHeight="1" x14ac:dyDescent="0.35">
      <c r="A25" s="305"/>
      <c r="B25" s="306"/>
      <c r="C25" s="307"/>
      <c r="D25" s="308" t="s">
        <v>635</v>
      </c>
      <c r="E25" s="306"/>
      <c r="F25" s="309"/>
      <c r="G25" s="381">
        <f t="shared" si="2"/>
        <v>20</v>
      </c>
      <c r="H25" s="824">
        <f t="shared" ref="H25:M25" si="11">+H26+H29</f>
        <v>3694.95</v>
      </c>
      <c r="I25" s="825">
        <f t="shared" si="11"/>
        <v>3694.95</v>
      </c>
      <c r="J25" s="824">
        <f t="shared" si="11"/>
        <v>0</v>
      </c>
      <c r="K25" s="825">
        <f t="shared" si="11"/>
        <v>0</v>
      </c>
      <c r="L25" s="824">
        <f t="shared" si="11"/>
        <v>3694.95</v>
      </c>
      <c r="M25" s="826">
        <f t="shared" si="11"/>
        <v>3694.95</v>
      </c>
      <c r="N25" s="302"/>
    </row>
    <row r="26" spans="1:16" ht="12.75" customHeight="1" x14ac:dyDescent="0.35">
      <c r="A26" s="310"/>
      <c r="B26" s="311"/>
      <c r="C26" s="311"/>
      <c r="D26" s="311" t="s">
        <v>343</v>
      </c>
      <c r="E26" s="311" t="s">
        <v>636</v>
      </c>
      <c r="F26" s="312"/>
      <c r="G26" s="376">
        <f t="shared" si="2"/>
        <v>21</v>
      </c>
      <c r="H26" s="827">
        <f t="shared" ref="H26:M26" si="12">+H27+H28</f>
        <v>0</v>
      </c>
      <c r="I26" s="828">
        <f t="shared" si="12"/>
        <v>0</v>
      </c>
      <c r="J26" s="827">
        <f t="shared" si="12"/>
        <v>0</v>
      </c>
      <c r="K26" s="828">
        <f t="shared" si="12"/>
        <v>0</v>
      </c>
      <c r="L26" s="827">
        <f t="shared" si="12"/>
        <v>0</v>
      </c>
      <c r="M26" s="829">
        <f t="shared" si="12"/>
        <v>0</v>
      </c>
      <c r="N26" s="302"/>
    </row>
    <row r="27" spans="1:16" ht="12.75" customHeight="1" x14ac:dyDescent="0.35">
      <c r="A27" s="439"/>
      <c r="B27" s="320"/>
      <c r="C27" s="320"/>
      <c r="D27" s="320"/>
      <c r="E27" s="320" t="s">
        <v>567</v>
      </c>
      <c r="F27" s="320" t="s">
        <v>569</v>
      </c>
      <c r="G27" s="379">
        <f t="shared" si="2"/>
        <v>22</v>
      </c>
      <c r="H27" s="830"/>
      <c r="I27" s="831"/>
      <c r="J27" s="830"/>
      <c r="K27" s="831"/>
      <c r="L27" s="830">
        <f>+H27+J27</f>
        <v>0</v>
      </c>
      <c r="M27" s="832">
        <f>+I27+K27</f>
        <v>0</v>
      </c>
      <c r="N27" s="319"/>
    </row>
    <row r="28" spans="1:16" ht="12.75" customHeight="1" x14ac:dyDescent="0.35">
      <c r="A28" s="439"/>
      <c r="B28" s="320"/>
      <c r="C28" s="320"/>
      <c r="D28" s="320"/>
      <c r="E28" s="296"/>
      <c r="F28" s="320" t="s">
        <v>570</v>
      </c>
      <c r="G28" s="379">
        <f t="shared" si="2"/>
        <v>23</v>
      </c>
      <c r="H28" s="830"/>
      <c r="I28" s="831"/>
      <c r="J28" s="830"/>
      <c r="K28" s="831"/>
      <c r="L28" s="830">
        <f>+H28+J28</f>
        <v>0</v>
      </c>
      <c r="M28" s="832">
        <f>+I28+K28</f>
        <v>0</v>
      </c>
      <c r="N28" s="319"/>
    </row>
    <row r="29" spans="1:16" ht="13.5" customHeight="1" x14ac:dyDescent="0.35">
      <c r="A29" s="310"/>
      <c r="B29" s="311"/>
      <c r="C29" s="311"/>
      <c r="D29" s="311"/>
      <c r="E29" s="311" t="s">
        <v>687</v>
      </c>
      <c r="F29" s="312"/>
      <c r="G29" s="376">
        <f t="shared" si="2"/>
        <v>24</v>
      </c>
      <c r="H29" s="827">
        <f t="shared" ref="H29:M29" si="13">+H30+H31</f>
        <v>3694.95</v>
      </c>
      <c r="I29" s="828">
        <f t="shared" si="13"/>
        <v>3694.95</v>
      </c>
      <c r="J29" s="827">
        <f t="shared" si="13"/>
        <v>0</v>
      </c>
      <c r="K29" s="828">
        <f t="shared" si="13"/>
        <v>0</v>
      </c>
      <c r="L29" s="827">
        <f t="shared" si="13"/>
        <v>3694.95</v>
      </c>
      <c r="M29" s="829">
        <f t="shared" si="13"/>
        <v>3694.95</v>
      </c>
      <c r="N29" s="319"/>
    </row>
    <row r="30" spans="1:16" ht="13.5" customHeight="1" x14ac:dyDescent="0.35">
      <c r="A30" s="440"/>
      <c r="B30" s="320"/>
      <c r="C30" s="320"/>
      <c r="D30" s="320"/>
      <c r="E30" s="320" t="s">
        <v>567</v>
      </c>
      <c r="F30" s="320" t="s">
        <v>569</v>
      </c>
      <c r="G30" s="379">
        <f t="shared" si="2"/>
        <v>25</v>
      </c>
      <c r="H30" s="885">
        <f>'5.a'!D29</f>
        <v>3694.95</v>
      </c>
      <c r="I30" s="886">
        <f>'5.a'!E29</f>
        <v>3694.95</v>
      </c>
      <c r="J30" s="885">
        <f>'5.a'!F29</f>
        <v>0</v>
      </c>
      <c r="K30" s="886">
        <f>'5.a'!G29</f>
        <v>0</v>
      </c>
      <c r="L30" s="830">
        <f>+H30+J30</f>
        <v>3694.95</v>
      </c>
      <c r="M30" s="832">
        <f>+I30+K30</f>
        <v>3694.95</v>
      </c>
      <c r="N30" s="319"/>
    </row>
    <row r="31" spans="1:16" ht="13.5" customHeight="1" x14ac:dyDescent="0.35">
      <c r="A31" s="442"/>
      <c r="B31" s="320"/>
      <c r="C31" s="320"/>
      <c r="D31" s="320"/>
      <c r="E31" s="296"/>
      <c r="F31" s="320" t="s">
        <v>570</v>
      </c>
      <c r="G31" s="379">
        <f t="shared" si="2"/>
        <v>26</v>
      </c>
      <c r="H31" s="885"/>
      <c r="I31" s="886"/>
      <c r="J31" s="885"/>
      <c r="K31" s="886"/>
      <c r="L31" s="830">
        <f>+H31+J31</f>
        <v>0</v>
      </c>
      <c r="M31" s="832">
        <f>+I31+K31</f>
        <v>0</v>
      </c>
      <c r="N31" s="319"/>
    </row>
    <row r="32" spans="1:16" ht="12.75" customHeight="1" x14ac:dyDescent="0.35">
      <c r="A32" s="304"/>
      <c r="B32" s="964" t="s">
        <v>637</v>
      </c>
      <c r="C32" s="964"/>
      <c r="D32" s="964" t="s">
        <v>490</v>
      </c>
      <c r="E32" s="964" t="s">
        <v>568</v>
      </c>
      <c r="F32" s="965"/>
      <c r="G32" s="380">
        <f>G31+1</f>
        <v>27</v>
      </c>
      <c r="H32" s="821">
        <f t="shared" ref="H32:M32" si="14">+H33+H34</f>
        <v>3694.95</v>
      </c>
      <c r="I32" s="822">
        <f t="shared" si="14"/>
        <v>3694.95</v>
      </c>
      <c r="J32" s="821">
        <f t="shared" si="14"/>
        <v>0</v>
      </c>
      <c r="K32" s="822">
        <f t="shared" si="14"/>
        <v>0</v>
      </c>
      <c r="L32" s="821">
        <f t="shared" si="14"/>
        <v>3694.95</v>
      </c>
      <c r="M32" s="823">
        <f t="shared" si="14"/>
        <v>3694.95</v>
      </c>
      <c r="N32" s="302"/>
    </row>
    <row r="33" spans="1:16" s="313" customFormat="1" ht="12.75" customHeight="1" x14ac:dyDescent="0.35">
      <c r="A33" s="440"/>
      <c r="B33" s="315"/>
      <c r="C33" s="315"/>
      <c r="D33" s="315"/>
      <c r="E33" s="316" t="s">
        <v>569</v>
      </c>
      <c r="F33" s="317"/>
      <c r="G33" s="379">
        <f>G32+1</f>
        <v>28</v>
      </c>
      <c r="H33" s="885">
        <f>'5.a'!D32</f>
        <v>3694.95</v>
      </c>
      <c r="I33" s="886">
        <f>'5.a'!E32</f>
        <v>3694.95</v>
      </c>
      <c r="J33" s="885">
        <f>'5.a'!F32</f>
        <v>0</v>
      </c>
      <c r="K33" s="886">
        <f>'5.a'!G32</f>
        <v>0</v>
      </c>
      <c r="L33" s="830">
        <f>+H33+J33</f>
        <v>3694.95</v>
      </c>
      <c r="M33" s="832">
        <f>+I33+K33</f>
        <v>3694.95</v>
      </c>
      <c r="N33" s="319"/>
    </row>
    <row r="34" spans="1:16" s="313" customFormat="1" ht="12.75" customHeight="1" thickBot="1" x14ac:dyDescent="0.4">
      <c r="A34" s="443"/>
      <c r="B34" s="333"/>
      <c r="C34" s="333"/>
      <c r="D34" s="333"/>
      <c r="E34" s="405" t="s">
        <v>570</v>
      </c>
      <c r="F34" s="406"/>
      <c r="G34" s="407">
        <f t="shared" si="2"/>
        <v>29</v>
      </c>
      <c r="H34" s="887">
        <f>'5.b'!C30</f>
        <v>0</v>
      </c>
      <c r="I34" s="888">
        <f>'5.b'!D30</f>
        <v>0</v>
      </c>
      <c r="J34" s="887">
        <f>'5.b'!E30</f>
        <v>0</v>
      </c>
      <c r="K34" s="888">
        <f>'5.b'!F30</f>
        <v>0</v>
      </c>
      <c r="L34" s="833">
        <f>+H34+J34</f>
        <v>0</v>
      </c>
      <c r="M34" s="835">
        <f>+I34+K34</f>
        <v>0</v>
      </c>
      <c r="N34" s="319"/>
    </row>
    <row r="35" spans="1:16" s="313" customFormat="1" ht="12.75" customHeight="1" thickBot="1" x14ac:dyDescent="0.4">
      <c r="A35" s="321"/>
      <c r="B35" s="321"/>
      <c r="C35" s="321"/>
      <c r="D35" s="321"/>
      <c r="E35" s="321"/>
      <c r="F35" s="321"/>
      <c r="G35" s="321"/>
      <c r="H35" s="454"/>
      <c r="I35" s="454"/>
      <c r="J35" s="454"/>
      <c r="K35" s="454"/>
      <c r="L35" s="454"/>
      <c r="M35" s="454"/>
      <c r="N35" s="322"/>
    </row>
    <row r="36" spans="1:16" ht="12.75" customHeight="1" x14ac:dyDescent="0.35">
      <c r="A36" s="968" t="s">
        <v>638</v>
      </c>
      <c r="B36" s="969"/>
      <c r="C36" s="969"/>
      <c r="D36" s="969"/>
      <c r="E36" s="969"/>
      <c r="F36" s="970"/>
      <c r="G36" s="378">
        <f>G34+1</f>
        <v>30</v>
      </c>
      <c r="H36" s="818">
        <f t="shared" ref="H36:M36" si="15">+H37+H42</f>
        <v>719834.03478999995</v>
      </c>
      <c r="I36" s="819">
        <f t="shared" si="15"/>
        <v>687717.62797999999</v>
      </c>
      <c r="J36" s="818">
        <f t="shared" si="15"/>
        <v>28512</v>
      </c>
      <c r="K36" s="819">
        <f t="shared" si="15"/>
        <v>28512</v>
      </c>
      <c r="L36" s="818">
        <f t="shared" si="15"/>
        <v>748346.03478999995</v>
      </c>
      <c r="M36" s="820">
        <f t="shared" si="15"/>
        <v>716229.62797999999</v>
      </c>
      <c r="N36" s="302"/>
      <c r="O36" s="313"/>
      <c r="P36" s="313"/>
    </row>
    <row r="37" spans="1:16" ht="12.75" customHeight="1" x14ac:dyDescent="0.35">
      <c r="A37" s="310"/>
      <c r="B37" s="311"/>
      <c r="C37" s="323" t="s">
        <v>567</v>
      </c>
      <c r="D37" s="311" t="s">
        <v>639</v>
      </c>
      <c r="E37" s="311"/>
      <c r="F37" s="312"/>
      <c r="G37" s="376">
        <f t="shared" ref="G37:G55" si="16">G36+1</f>
        <v>31</v>
      </c>
      <c r="H37" s="827">
        <f t="shared" ref="H37:M37" si="17">+H38+H39+H40+H41</f>
        <v>339629.13036999997</v>
      </c>
      <c r="I37" s="828">
        <f t="shared" si="17"/>
        <v>333717.42144999997</v>
      </c>
      <c r="J37" s="827">
        <f t="shared" si="17"/>
        <v>14080</v>
      </c>
      <c r="K37" s="828">
        <f t="shared" si="17"/>
        <v>14080</v>
      </c>
      <c r="L37" s="827">
        <f t="shared" si="17"/>
        <v>353709.13036999997</v>
      </c>
      <c r="M37" s="829">
        <f t="shared" si="17"/>
        <v>347797.42144999997</v>
      </c>
      <c r="N37" s="328"/>
      <c r="O37" s="313"/>
      <c r="P37" s="313"/>
    </row>
    <row r="38" spans="1:16" ht="12.75" customHeight="1" x14ac:dyDescent="0.35">
      <c r="A38" s="314"/>
      <c r="B38" s="315"/>
      <c r="C38" s="315"/>
      <c r="D38" s="329" t="s">
        <v>567</v>
      </c>
      <c r="E38" s="326" t="s">
        <v>640</v>
      </c>
      <c r="F38" s="330"/>
      <c r="G38" s="318">
        <f t="shared" si="16"/>
        <v>32</v>
      </c>
      <c r="H38" s="830">
        <f t="shared" ref="H38:M38" si="18">+H10+H13</f>
        <v>332189.23036999995</v>
      </c>
      <c r="I38" s="831">
        <f t="shared" si="18"/>
        <v>326277.52144999994</v>
      </c>
      <c r="J38" s="830">
        <f t="shared" si="18"/>
        <v>14080</v>
      </c>
      <c r="K38" s="831">
        <f t="shared" si="18"/>
        <v>14080</v>
      </c>
      <c r="L38" s="830">
        <f t="shared" si="18"/>
        <v>346269.23036999995</v>
      </c>
      <c r="M38" s="832">
        <f t="shared" si="18"/>
        <v>340357.52144999994</v>
      </c>
      <c r="N38" s="328"/>
      <c r="O38" s="313"/>
      <c r="P38" s="313"/>
    </row>
    <row r="39" spans="1:16" ht="12.75" customHeight="1" x14ac:dyDescent="0.35">
      <c r="A39" s="314"/>
      <c r="B39" s="315"/>
      <c r="C39" s="315"/>
      <c r="D39" s="315"/>
      <c r="E39" s="326" t="s">
        <v>641</v>
      </c>
      <c r="F39" s="330"/>
      <c r="G39" s="318">
        <f t="shared" si="16"/>
        <v>33</v>
      </c>
      <c r="H39" s="830">
        <f t="shared" ref="H39:M39" si="19">+H20+H23</f>
        <v>50</v>
      </c>
      <c r="I39" s="831">
        <f t="shared" si="19"/>
        <v>50</v>
      </c>
      <c r="J39" s="830">
        <f t="shared" si="19"/>
        <v>0</v>
      </c>
      <c r="K39" s="831">
        <f t="shared" si="19"/>
        <v>0</v>
      </c>
      <c r="L39" s="830">
        <f t="shared" si="19"/>
        <v>50</v>
      </c>
      <c r="M39" s="832">
        <f t="shared" si="19"/>
        <v>50</v>
      </c>
      <c r="N39" s="328"/>
      <c r="O39" s="313"/>
      <c r="P39" s="313"/>
    </row>
    <row r="40" spans="1:16" ht="12.75" customHeight="1" x14ac:dyDescent="0.35">
      <c r="A40" s="314"/>
      <c r="B40" s="315"/>
      <c r="C40" s="315"/>
      <c r="D40" s="315"/>
      <c r="E40" s="326" t="s">
        <v>642</v>
      </c>
      <c r="F40" s="330"/>
      <c r="G40" s="318">
        <f t="shared" si="16"/>
        <v>34</v>
      </c>
      <c r="H40" s="830">
        <f t="shared" ref="H40:M40" si="20">+H27+H30</f>
        <v>3694.95</v>
      </c>
      <c r="I40" s="831">
        <f t="shared" si="20"/>
        <v>3694.95</v>
      </c>
      <c r="J40" s="830">
        <f t="shared" si="20"/>
        <v>0</v>
      </c>
      <c r="K40" s="831">
        <f t="shared" si="20"/>
        <v>0</v>
      </c>
      <c r="L40" s="830">
        <f t="shared" si="20"/>
        <v>3694.95</v>
      </c>
      <c r="M40" s="832">
        <f t="shared" si="20"/>
        <v>3694.95</v>
      </c>
      <c r="N40" s="331"/>
      <c r="O40" s="313"/>
      <c r="P40" s="313"/>
    </row>
    <row r="41" spans="1:16" ht="12.75" customHeight="1" x14ac:dyDescent="0.35">
      <c r="A41" s="314"/>
      <c r="B41" s="315"/>
      <c r="C41" s="315"/>
      <c r="D41" s="329"/>
      <c r="E41" s="320" t="s">
        <v>643</v>
      </c>
      <c r="F41" s="330"/>
      <c r="G41" s="318">
        <f t="shared" si="16"/>
        <v>35</v>
      </c>
      <c r="H41" s="830">
        <f t="shared" ref="H41:M41" si="21">+H33</f>
        <v>3694.95</v>
      </c>
      <c r="I41" s="831">
        <f t="shared" si="21"/>
        <v>3694.95</v>
      </c>
      <c r="J41" s="830">
        <f t="shared" si="21"/>
        <v>0</v>
      </c>
      <c r="K41" s="831">
        <f t="shared" si="21"/>
        <v>0</v>
      </c>
      <c r="L41" s="830">
        <f t="shared" si="21"/>
        <v>3694.95</v>
      </c>
      <c r="M41" s="832">
        <f t="shared" si="21"/>
        <v>3694.95</v>
      </c>
      <c r="N41" s="331"/>
      <c r="O41" s="313"/>
      <c r="P41" s="313"/>
    </row>
    <row r="42" spans="1:16" ht="12.75" customHeight="1" x14ac:dyDescent="0.35">
      <c r="A42" s="310"/>
      <c r="B42" s="311"/>
      <c r="C42" s="324"/>
      <c r="D42" s="311" t="s">
        <v>644</v>
      </c>
      <c r="E42" s="311"/>
      <c r="F42" s="312"/>
      <c r="G42" s="376">
        <f t="shared" si="16"/>
        <v>36</v>
      </c>
      <c r="H42" s="827">
        <f t="shared" ref="H42:M42" si="22">+H43+H44+H45+H46</f>
        <v>380204.90441999998</v>
      </c>
      <c r="I42" s="828">
        <f t="shared" si="22"/>
        <v>354000.20653000002</v>
      </c>
      <c r="J42" s="827">
        <f t="shared" si="22"/>
        <v>14432</v>
      </c>
      <c r="K42" s="828">
        <f t="shared" si="22"/>
        <v>14432</v>
      </c>
      <c r="L42" s="827">
        <f t="shared" si="22"/>
        <v>394636.90441999998</v>
      </c>
      <c r="M42" s="829">
        <f t="shared" si="22"/>
        <v>368432.20653000002</v>
      </c>
      <c r="N42" s="331"/>
    </row>
    <row r="43" spans="1:16" ht="12.75" customHeight="1" x14ac:dyDescent="0.35">
      <c r="A43" s="325"/>
      <c r="B43" s="320"/>
      <c r="C43" s="326"/>
      <c r="D43" s="329" t="s">
        <v>567</v>
      </c>
      <c r="E43" s="326" t="s">
        <v>645</v>
      </c>
      <c r="F43" s="327"/>
      <c r="G43" s="318">
        <f t="shared" si="16"/>
        <v>37</v>
      </c>
      <c r="H43" s="830">
        <f t="shared" ref="H43:M43" si="23">+H11+H17</f>
        <v>379460.90441999998</v>
      </c>
      <c r="I43" s="831">
        <f t="shared" si="23"/>
        <v>353256.20653000002</v>
      </c>
      <c r="J43" s="830">
        <f t="shared" si="23"/>
        <v>14432</v>
      </c>
      <c r="K43" s="831">
        <f t="shared" si="23"/>
        <v>14432</v>
      </c>
      <c r="L43" s="830">
        <f t="shared" si="23"/>
        <v>393892.90441999998</v>
      </c>
      <c r="M43" s="832">
        <f t="shared" si="23"/>
        <v>367688.20653000002</v>
      </c>
      <c r="N43" s="328"/>
    </row>
    <row r="44" spans="1:16" ht="12.75" customHeight="1" x14ac:dyDescent="0.35">
      <c r="A44" s="325"/>
      <c r="B44" s="320"/>
      <c r="C44" s="326"/>
      <c r="D44" s="315"/>
      <c r="E44" s="326" t="s">
        <v>646</v>
      </c>
      <c r="F44" s="327"/>
      <c r="G44" s="318">
        <f t="shared" si="16"/>
        <v>38</v>
      </c>
      <c r="H44" s="830">
        <f t="shared" ref="H44:M44" si="24">+H21+H24</f>
        <v>744</v>
      </c>
      <c r="I44" s="831">
        <f t="shared" si="24"/>
        <v>744</v>
      </c>
      <c r="J44" s="830">
        <f t="shared" si="24"/>
        <v>0</v>
      </c>
      <c r="K44" s="831">
        <f t="shared" si="24"/>
        <v>0</v>
      </c>
      <c r="L44" s="830">
        <f t="shared" si="24"/>
        <v>744</v>
      </c>
      <c r="M44" s="832">
        <f t="shared" si="24"/>
        <v>744</v>
      </c>
      <c r="N44" s="331"/>
    </row>
    <row r="45" spans="1:16" ht="12.75" customHeight="1" x14ac:dyDescent="0.35">
      <c r="A45" s="314"/>
      <c r="B45" s="315"/>
      <c r="C45" s="315"/>
      <c r="D45" s="315"/>
      <c r="E45" s="326" t="s">
        <v>647</v>
      </c>
      <c r="F45" s="330"/>
      <c r="G45" s="318">
        <f t="shared" si="16"/>
        <v>39</v>
      </c>
      <c r="H45" s="830">
        <f t="shared" ref="H45:M45" si="25">+H28+H31</f>
        <v>0</v>
      </c>
      <c r="I45" s="831">
        <f t="shared" si="25"/>
        <v>0</v>
      </c>
      <c r="J45" s="830">
        <f t="shared" si="25"/>
        <v>0</v>
      </c>
      <c r="K45" s="831">
        <f t="shared" si="25"/>
        <v>0</v>
      </c>
      <c r="L45" s="830">
        <f t="shared" si="25"/>
        <v>0</v>
      </c>
      <c r="M45" s="832">
        <f t="shared" si="25"/>
        <v>0</v>
      </c>
      <c r="N45" s="331"/>
    </row>
    <row r="46" spans="1:16" ht="12.75" customHeight="1" x14ac:dyDescent="0.35">
      <c r="A46" s="314"/>
      <c r="B46" s="315"/>
      <c r="C46" s="315"/>
      <c r="D46" s="329"/>
      <c r="E46" s="320" t="s">
        <v>648</v>
      </c>
      <c r="F46" s="330"/>
      <c r="G46" s="318">
        <f t="shared" si="16"/>
        <v>40</v>
      </c>
      <c r="H46" s="830">
        <f t="shared" ref="H46:M46" si="26">+H34</f>
        <v>0</v>
      </c>
      <c r="I46" s="831">
        <f t="shared" si="26"/>
        <v>0</v>
      </c>
      <c r="J46" s="830">
        <f t="shared" si="26"/>
        <v>0</v>
      </c>
      <c r="K46" s="831">
        <f t="shared" si="26"/>
        <v>0</v>
      </c>
      <c r="L46" s="830">
        <f t="shared" si="26"/>
        <v>0</v>
      </c>
      <c r="M46" s="832">
        <f t="shared" si="26"/>
        <v>0</v>
      </c>
      <c r="N46" s="331"/>
    </row>
    <row r="47" spans="1:16" ht="12.75" customHeight="1" x14ac:dyDescent="0.35">
      <c r="A47" s="985" t="s">
        <v>649</v>
      </c>
      <c r="B47" s="986"/>
      <c r="C47" s="986"/>
      <c r="D47" s="986"/>
      <c r="E47" s="986"/>
      <c r="F47" s="987"/>
      <c r="G47" s="377">
        <f t="shared" si="16"/>
        <v>41</v>
      </c>
      <c r="H47" s="836">
        <f t="shared" ref="H47:M47" si="27">+H48+H52</f>
        <v>719834.03478999995</v>
      </c>
      <c r="I47" s="837">
        <f t="shared" si="27"/>
        <v>687717.62797999999</v>
      </c>
      <c r="J47" s="836">
        <f t="shared" si="27"/>
        <v>28512</v>
      </c>
      <c r="K47" s="837">
        <f t="shared" si="27"/>
        <v>28512</v>
      </c>
      <c r="L47" s="836">
        <f t="shared" si="27"/>
        <v>748346.03478999995</v>
      </c>
      <c r="M47" s="838">
        <f t="shared" si="27"/>
        <v>716229.62797999999</v>
      </c>
      <c r="N47" s="302"/>
    </row>
    <row r="48" spans="1:16" ht="12.75" customHeight="1" x14ac:dyDescent="0.35">
      <c r="A48" s="310"/>
      <c r="B48" s="311"/>
      <c r="C48" s="323" t="s">
        <v>567</v>
      </c>
      <c r="D48" s="311" t="s">
        <v>650</v>
      </c>
      <c r="E48" s="311"/>
      <c r="F48" s="312"/>
      <c r="G48" s="376">
        <f t="shared" si="16"/>
        <v>42</v>
      </c>
      <c r="H48" s="827">
        <f t="shared" ref="H48:M48" si="28">+H49+H50+H51</f>
        <v>339629.13036999997</v>
      </c>
      <c r="I48" s="828">
        <f t="shared" si="28"/>
        <v>333717.42144999997</v>
      </c>
      <c r="J48" s="827">
        <f t="shared" si="28"/>
        <v>14080</v>
      </c>
      <c r="K48" s="828">
        <f t="shared" si="28"/>
        <v>14080</v>
      </c>
      <c r="L48" s="827">
        <f t="shared" si="28"/>
        <v>353709.13036999997</v>
      </c>
      <c r="M48" s="829">
        <f t="shared" si="28"/>
        <v>347797.42144999997</v>
      </c>
      <c r="N48" s="328"/>
    </row>
    <row r="49" spans="1:14" ht="12.75" customHeight="1" x14ac:dyDescent="0.35">
      <c r="A49" s="314"/>
      <c r="B49" s="315"/>
      <c r="C49" s="315"/>
      <c r="D49" s="329" t="s">
        <v>567</v>
      </c>
      <c r="E49" s="320" t="s">
        <v>679</v>
      </c>
      <c r="F49" s="330"/>
      <c r="G49" s="318">
        <f t="shared" si="16"/>
        <v>43</v>
      </c>
      <c r="H49" s="830">
        <f t="shared" ref="H49:M49" si="29">+H10+H20+H27</f>
        <v>10584.77456</v>
      </c>
      <c r="I49" s="831">
        <f t="shared" si="29"/>
        <v>4673.0656399999998</v>
      </c>
      <c r="J49" s="830">
        <f t="shared" si="29"/>
        <v>0</v>
      </c>
      <c r="K49" s="831">
        <f t="shared" si="29"/>
        <v>0</v>
      </c>
      <c r="L49" s="830">
        <f t="shared" si="29"/>
        <v>10584.77456</v>
      </c>
      <c r="M49" s="832">
        <f t="shared" si="29"/>
        <v>4673.0656399999998</v>
      </c>
      <c r="N49" s="328"/>
    </row>
    <row r="50" spans="1:14" ht="12.75" customHeight="1" x14ac:dyDescent="0.35">
      <c r="A50" s="314"/>
      <c r="B50" s="315"/>
      <c r="C50" s="315"/>
      <c r="D50" s="315"/>
      <c r="E50" s="320" t="s">
        <v>651</v>
      </c>
      <c r="F50" s="330"/>
      <c r="G50" s="318">
        <f t="shared" si="16"/>
        <v>44</v>
      </c>
      <c r="H50" s="830">
        <f t="shared" ref="H50:M50" si="30">+H13+H23+H30</f>
        <v>325349.40580999997</v>
      </c>
      <c r="I50" s="831">
        <f t="shared" si="30"/>
        <v>325349.40580999997</v>
      </c>
      <c r="J50" s="830">
        <f t="shared" si="30"/>
        <v>14080</v>
      </c>
      <c r="K50" s="831">
        <f t="shared" si="30"/>
        <v>14080</v>
      </c>
      <c r="L50" s="830">
        <f t="shared" si="30"/>
        <v>339429.40580999997</v>
      </c>
      <c r="M50" s="832">
        <f t="shared" si="30"/>
        <v>339429.40580999997</v>
      </c>
      <c r="N50" s="328"/>
    </row>
    <row r="51" spans="1:14" ht="12.75" customHeight="1" x14ac:dyDescent="0.35">
      <c r="A51" s="314"/>
      <c r="B51" s="315"/>
      <c r="C51" s="315"/>
      <c r="D51" s="329"/>
      <c r="E51" s="320" t="s">
        <v>652</v>
      </c>
      <c r="F51" s="330"/>
      <c r="G51" s="318">
        <f t="shared" si="16"/>
        <v>45</v>
      </c>
      <c r="H51" s="830">
        <f t="shared" ref="H51:M51" si="31">+H33</f>
        <v>3694.95</v>
      </c>
      <c r="I51" s="831">
        <f t="shared" si="31"/>
        <v>3694.95</v>
      </c>
      <c r="J51" s="830">
        <f t="shared" si="31"/>
        <v>0</v>
      </c>
      <c r="K51" s="831">
        <f t="shared" si="31"/>
        <v>0</v>
      </c>
      <c r="L51" s="830">
        <f t="shared" si="31"/>
        <v>3694.95</v>
      </c>
      <c r="M51" s="832">
        <f t="shared" si="31"/>
        <v>3694.95</v>
      </c>
      <c r="N51" s="328"/>
    </row>
    <row r="52" spans="1:14" ht="12.75" customHeight="1" x14ac:dyDescent="0.35">
      <c r="A52" s="310"/>
      <c r="B52" s="311"/>
      <c r="C52" s="324"/>
      <c r="D52" s="311" t="s">
        <v>653</v>
      </c>
      <c r="E52" s="311"/>
      <c r="F52" s="312"/>
      <c r="G52" s="376">
        <f t="shared" si="16"/>
        <v>46</v>
      </c>
      <c r="H52" s="827">
        <f t="shared" ref="H52:M52" si="32">+H53+H54+H55</f>
        <v>380204.90441999998</v>
      </c>
      <c r="I52" s="828">
        <f t="shared" si="32"/>
        <v>354000.20653000002</v>
      </c>
      <c r="J52" s="827">
        <f t="shared" si="32"/>
        <v>14432</v>
      </c>
      <c r="K52" s="828">
        <f t="shared" si="32"/>
        <v>14432</v>
      </c>
      <c r="L52" s="827">
        <f t="shared" si="32"/>
        <v>394636.90441999998</v>
      </c>
      <c r="M52" s="829">
        <f t="shared" si="32"/>
        <v>368432.20653000002</v>
      </c>
      <c r="N52" s="331"/>
    </row>
    <row r="53" spans="1:14" ht="12.75" customHeight="1" x14ac:dyDescent="0.35">
      <c r="A53" s="325"/>
      <c r="B53" s="320"/>
      <c r="C53" s="326"/>
      <c r="D53" s="329" t="s">
        <v>567</v>
      </c>
      <c r="E53" s="320" t="s">
        <v>680</v>
      </c>
      <c r="F53" s="327"/>
      <c r="G53" s="379">
        <f t="shared" si="16"/>
        <v>47</v>
      </c>
      <c r="H53" s="830">
        <f t="shared" ref="H53:M53" si="33">+H11+H21+H28</f>
        <v>45025.605009999999</v>
      </c>
      <c r="I53" s="831">
        <f t="shared" si="33"/>
        <v>19054.657940000001</v>
      </c>
      <c r="J53" s="830">
        <f t="shared" si="33"/>
        <v>0</v>
      </c>
      <c r="K53" s="831">
        <f t="shared" si="33"/>
        <v>0</v>
      </c>
      <c r="L53" s="830">
        <f t="shared" si="33"/>
        <v>45025.605009999999</v>
      </c>
      <c r="M53" s="832">
        <f t="shared" si="33"/>
        <v>19054.657940000001</v>
      </c>
      <c r="N53" s="319"/>
    </row>
    <row r="54" spans="1:14" ht="12.75" customHeight="1" x14ac:dyDescent="0.35">
      <c r="A54" s="325"/>
      <c r="B54" s="320"/>
      <c r="C54" s="326"/>
      <c r="D54" s="315"/>
      <c r="E54" s="320" t="s">
        <v>654</v>
      </c>
      <c r="F54" s="327"/>
      <c r="G54" s="379">
        <f t="shared" si="16"/>
        <v>48</v>
      </c>
      <c r="H54" s="830">
        <f t="shared" ref="H54:M54" si="34">+H17+H24+H31</f>
        <v>335179.29940999998</v>
      </c>
      <c r="I54" s="831">
        <f t="shared" si="34"/>
        <v>334945.54859000002</v>
      </c>
      <c r="J54" s="830">
        <f t="shared" si="34"/>
        <v>14432</v>
      </c>
      <c r="K54" s="831">
        <f t="shared" si="34"/>
        <v>14432</v>
      </c>
      <c r="L54" s="830">
        <f t="shared" si="34"/>
        <v>349611.29940999998</v>
      </c>
      <c r="M54" s="832">
        <f t="shared" si="34"/>
        <v>349377.54859000002</v>
      </c>
      <c r="N54" s="319"/>
    </row>
    <row r="55" spans="1:14" ht="12.75" customHeight="1" thickBot="1" x14ac:dyDescent="0.4">
      <c r="A55" s="332"/>
      <c r="B55" s="333"/>
      <c r="C55" s="333"/>
      <c r="D55" s="333"/>
      <c r="E55" s="334" t="s">
        <v>655</v>
      </c>
      <c r="F55" s="335"/>
      <c r="G55" s="336">
        <f t="shared" si="16"/>
        <v>49</v>
      </c>
      <c r="H55" s="833">
        <f t="shared" ref="H55:M55" si="35">+H34</f>
        <v>0</v>
      </c>
      <c r="I55" s="834">
        <f t="shared" si="35"/>
        <v>0</v>
      </c>
      <c r="J55" s="833">
        <f t="shared" si="35"/>
        <v>0</v>
      </c>
      <c r="K55" s="834">
        <f t="shared" si="35"/>
        <v>0</v>
      </c>
      <c r="L55" s="833">
        <f t="shared" si="35"/>
        <v>0</v>
      </c>
      <c r="M55" s="835">
        <f t="shared" si="35"/>
        <v>0</v>
      </c>
      <c r="N55" s="331"/>
    </row>
    <row r="56" spans="1:14" x14ac:dyDescent="0.35">
      <c r="A56" s="296"/>
      <c r="B56" s="296"/>
      <c r="C56" s="296"/>
      <c r="D56" s="296"/>
      <c r="E56" s="296"/>
      <c r="F56" s="296"/>
      <c r="G56" s="298"/>
      <c r="H56" s="296"/>
      <c r="I56" s="296"/>
      <c r="J56" s="296"/>
      <c r="K56" s="296"/>
      <c r="L56" s="296"/>
      <c r="M56" s="296"/>
    </row>
    <row r="57" spans="1:14" x14ac:dyDescent="0.35">
      <c r="A57" s="296" t="s">
        <v>489</v>
      </c>
      <c r="B57" s="296"/>
      <c r="C57" s="296"/>
      <c r="D57" s="297"/>
      <c r="E57" s="297"/>
      <c r="F57" s="296"/>
      <c r="G57" s="298"/>
      <c r="H57" s="296"/>
      <c r="I57" s="296"/>
      <c r="J57" s="296"/>
      <c r="K57" s="296"/>
      <c r="L57" s="296"/>
      <c r="M57" s="296"/>
    </row>
    <row r="58" spans="1:14" ht="30.75" customHeight="1" x14ac:dyDescent="0.35">
      <c r="A58" s="984" t="s">
        <v>675</v>
      </c>
      <c r="B58" s="984"/>
      <c r="C58" s="984"/>
      <c r="D58" s="984"/>
      <c r="E58" s="984"/>
      <c r="F58" s="984"/>
      <c r="G58" s="984"/>
      <c r="H58" s="984"/>
      <c r="I58" s="984"/>
      <c r="J58" s="984"/>
      <c r="K58" s="984"/>
      <c r="L58" s="984"/>
      <c r="M58" s="984"/>
      <c r="N58" s="984"/>
    </row>
    <row r="59" spans="1:14" ht="42.75" customHeight="1" x14ac:dyDescent="0.35">
      <c r="A59" s="984" t="s">
        <v>677</v>
      </c>
      <c r="B59" s="984"/>
      <c r="C59" s="984"/>
      <c r="D59" s="984"/>
      <c r="E59" s="984"/>
      <c r="F59" s="984"/>
      <c r="G59" s="984"/>
      <c r="H59" s="984"/>
      <c r="I59" s="984"/>
      <c r="J59" s="984"/>
      <c r="K59" s="984"/>
      <c r="L59" s="984"/>
      <c r="M59" s="984"/>
      <c r="N59" s="984"/>
    </row>
    <row r="60" spans="1:14" ht="17.25" customHeight="1" x14ac:dyDescent="0.35">
      <c r="A60" s="984" t="s">
        <v>765</v>
      </c>
      <c r="B60" s="984"/>
      <c r="C60" s="984"/>
      <c r="D60" s="984"/>
      <c r="E60" s="984"/>
      <c r="F60" s="984"/>
      <c r="G60" s="984"/>
      <c r="H60" s="984"/>
      <c r="I60" s="984"/>
      <c r="J60" s="984"/>
      <c r="K60" s="984"/>
      <c r="L60" s="984"/>
      <c r="M60" s="984"/>
      <c r="N60" s="984"/>
    </row>
    <row r="61" spans="1:14" ht="15.75" customHeight="1" x14ac:dyDescent="0.35">
      <c r="A61" s="429" t="s">
        <v>766</v>
      </c>
      <c r="B61" s="296"/>
      <c r="C61" s="296"/>
      <c r="D61" s="296"/>
      <c r="E61" s="296"/>
      <c r="F61" s="296"/>
      <c r="G61" s="298"/>
      <c r="H61" s="296"/>
      <c r="I61" s="296"/>
      <c r="J61" s="296"/>
      <c r="K61" s="296"/>
      <c r="L61" s="296"/>
      <c r="M61" s="296"/>
    </row>
    <row r="62" spans="1:14" x14ac:dyDescent="0.35">
      <c r="A62" s="296"/>
      <c r="B62" s="296"/>
      <c r="C62" s="296"/>
      <c r="D62" s="296"/>
      <c r="E62" s="296"/>
      <c r="F62" s="296"/>
      <c r="G62" s="298"/>
      <c r="H62" s="296"/>
      <c r="I62" s="296"/>
      <c r="J62" s="296"/>
      <c r="K62" s="296"/>
      <c r="L62" s="296"/>
      <c r="M62" s="296"/>
    </row>
    <row r="63" spans="1:14" x14ac:dyDescent="0.35">
      <c r="A63" s="296"/>
      <c r="B63" s="296"/>
      <c r="C63" s="296"/>
      <c r="D63" s="296"/>
      <c r="E63" s="296"/>
      <c r="F63" s="296"/>
      <c r="G63" s="298"/>
      <c r="H63" s="296"/>
      <c r="I63" s="296"/>
      <c r="J63" s="296"/>
      <c r="K63" s="296"/>
      <c r="L63" s="296"/>
      <c r="M63" s="296"/>
    </row>
    <row r="64" spans="1:14" x14ac:dyDescent="0.35">
      <c r="A64" s="296"/>
      <c r="B64" s="296"/>
      <c r="C64" s="296"/>
      <c r="D64" s="296"/>
      <c r="E64" s="296"/>
      <c r="F64" s="296"/>
      <c r="G64" s="298"/>
      <c r="H64" s="296"/>
      <c r="I64" s="296"/>
      <c r="J64" s="296"/>
      <c r="K64" s="296"/>
      <c r="L64" s="296"/>
      <c r="M64" s="296"/>
    </row>
  </sheetData>
  <customSheetViews>
    <customSheetView guid="{2AF6EA2A-E5C5-45EB-B6C4-875AD1E4E056}" scale="96">
      <selection activeCell="B1" sqref="B1"/>
      <pageMargins left="0.39370078740157483" right="0.39370078740157483" top="0.39370078740157483" bottom="0.39370078740157483" header="0" footer="0.15748031496062992"/>
      <pageSetup paperSize="9" scale="65" fitToHeight="3" orientation="portrait"/>
      <headerFooter alignWithMargins="0">
        <oddFooter>&amp;C&amp;P/&amp;N</oddFooter>
      </headerFooter>
    </customSheetView>
  </customSheetViews>
  <mergeCells count="13">
    <mergeCell ref="A58:N58"/>
    <mergeCell ref="A59:N59"/>
    <mergeCell ref="A60:N60"/>
    <mergeCell ref="A47:F47"/>
    <mergeCell ref="A36:F36"/>
    <mergeCell ref="B32:F32"/>
    <mergeCell ref="L3:M3"/>
    <mergeCell ref="B7:F7"/>
    <mergeCell ref="A6:F6"/>
    <mergeCell ref="A3:F5"/>
    <mergeCell ref="G3:G5"/>
    <mergeCell ref="H3:I3"/>
    <mergeCell ref="J3:K3"/>
  </mergeCells>
  <pageMargins left="0.39370078740157483" right="0.39370078740157483" top="0.39370078740157483" bottom="0.39370078740157483" header="0" footer="0.15748031496062992"/>
  <pageSetup paperSize="9" scale="65" fitToHeight="3" orientation="portrait"/>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9"/>
  <sheetViews>
    <sheetView zoomScale="89" zoomScaleNormal="89" workbookViewId="0">
      <selection activeCell="F15" sqref="F15"/>
    </sheetView>
  </sheetViews>
  <sheetFormatPr defaultColWidth="10.453125" defaultRowHeight="14.5" x14ac:dyDescent="0.35"/>
  <cols>
    <col min="1" max="1" width="4.36328125" style="129" customWidth="1"/>
    <col min="2" max="2" width="6.6328125" style="129" customWidth="1"/>
    <col min="3" max="3" width="49.453125" style="129" customWidth="1"/>
    <col min="4" max="4" width="12.36328125" style="129" customWidth="1"/>
    <col min="5" max="6" width="10.81640625" style="129" customWidth="1"/>
    <col min="7" max="8" width="11.36328125" style="129" customWidth="1"/>
    <col min="9" max="9" width="11.453125" style="129" customWidth="1"/>
    <col min="10" max="10" width="9.6328125" style="129" customWidth="1"/>
    <col min="11" max="11" width="10" style="129" customWidth="1"/>
    <col min="12" max="12" width="10.08984375" style="129" customWidth="1"/>
    <col min="13" max="13" width="13.6328125" style="129" customWidth="1"/>
    <col min="14" max="14" width="1.6328125" style="129" customWidth="1"/>
    <col min="15" max="15" width="11.36328125" style="129" customWidth="1"/>
    <col min="16" max="16" width="12" style="129" customWidth="1"/>
    <col min="17" max="249" width="9.08984375" style="129" customWidth="1"/>
    <col min="250" max="250" width="59.6328125" style="129" customWidth="1"/>
    <col min="251" max="16384" width="10.453125" style="129"/>
  </cols>
  <sheetData>
    <row r="1" spans="1:16" ht="15.5" x14ac:dyDescent="0.35">
      <c r="A1" s="351" t="s">
        <v>731</v>
      </c>
    </row>
    <row r="2" spans="1:16" ht="15.5" x14ac:dyDescent="0.35">
      <c r="A2" s="351"/>
      <c r="C2" s="133" t="s">
        <v>685</v>
      </c>
    </row>
    <row r="3" spans="1:16" ht="13.5" customHeight="1" thickBot="1" x14ac:dyDescent="0.4">
      <c r="P3" s="365" t="s">
        <v>361</v>
      </c>
    </row>
    <row r="4" spans="1:16" ht="39" customHeight="1" x14ac:dyDescent="0.35">
      <c r="A4" s="991" t="s">
        <v>341</v>
      </c>
      <c r="B4" s="1003" t="s">
        <v>589</v>
      </c>
      <c r="C4" s="1004"/>
      <c r="D4" s="1009" t="s">
        <v>554</v>
      </c>
      <c r="E4" s="1002"/>
      <c r="F4" s="1002" t="s">
        <v>555</v>
      </c>
      <c r="G4" s="1002"/>
      <c r="H4" s="1002" t="s">
        <v>556</v>
      </c>
      <c r="I4" s="1002"/>
      <c r="J4" s="997" t="s">
        <v>697</v>
      </c>
      <c r="K4" s="998"/>
      <c r="L4" s="999"/>
      <c r="M4" s="1014" t="s">
        <v>561</v>
      </c>
      <c r="N4" s="133"/>
      <c r="O4" s="1012" t="s">
        <v>695</v>
      </c>
      <c r="P4" s="1010" t="s">
        <v>557</v>
      </c>
    </row>
    <row r="5" spans="1:16" ht="13.5" customHeight="1" x14ac:dyDescent="0.35">
      <c r="A5" s="992"/>
      <c r="B5" s="1005"/>
      <c r="C5" s="1006"/>
      <c r="D5" s="352" t="s">
        <v>590</v>
      </c>
      <c r="E5" s="284" t="s">
        <v>591</v>
      </c>
      <c r="F5" s="344" t="s">
        <v>491</v>
      </c>
      <c r="G5" s="284" t="s">
        <v>496</v>
      </c>
      <c r="H5" s="344" t="s">
        <v>491</v>
      </c>
      <c r="I5" s="284" t="s">
        <v>496</v>
      </c>
      <c r="J5" s="353" t="s">
        <v>575</v>
      </c>
      <c r="K5" s="353" t="s">
        <v>576</v>
      </c>
      <c r="L5" s="353" t="s">
        <v>577</v>
      </c>
      <c r="M5" s="1015"/>
      <c r="N5" s="133"/>
      <c r="O5" s="1013"/>
      <c r="P5" s="1011"/>
    </row>
    <row r="6" spans="1:16" ht="15" customHeight="1" thickBot="1" x14ac:dyDescent="0.4">
      <c r="A6" s="993"/>
      <c r="B6" s="1007"/>
      <c r="C6" s="1008"/>
      <c r="D6" s="354" t="s">
        <v>416</v>
      </c>
      <c r="E6" s="286" t="s">
        <v>417</v>
      </c>
      <c r="F6" s="286" t="s">
        <v>418</v>
      </c>
      <c r="G6" s="286" t="s">
        <v>419</v>
      </c>
      <c r="H6" s="286" t="s">
        <v>493</v>
      </c>
      <c r="I6" s="286" t="s">
        <v>494</v>
      </c>
      <c r="J6" s="287" t="s">
        <v>422</v>
      </c>
      <c r="K6" s="355" t="s">
        <v>423</v>
      </c>
      <c r="L6" s="355" t="s">
        <v>424</v>
      </c>
      <c r="M6" s="288" t="s">
        <v>656</v>
      </c>
      <c r="N6" s="133"/>
      <c r="O6" s="345" t="s">
        <v>463</v>
      </c>
      <c r="P6" s="288" t="s">
        <v>578</v>
      </c>
    </row>
    <row r="7" spans="1:16" s="135" customFormat="1" ht="16.5" customHeight="1" x14ac:dyDescent="0.35">
      <c r="A7" s="371">
        <f t="shared" ref="A7:A38" si="0">+A6+1</f>
        <v>1</v>
      </c>
      <c r="B7" s="368" t="s">
        <v>495</v>
      </c>
      <c r="C7" s="372"/>
      <c r="D7" s="748">
        <f t="shared" ref="D7:M7" si="1">+D8+D17</f>
        <v>321604.45580999996</v>
      </c>
      <c r="E7" s="748">
        <f t="shared" si="1"/>
        <v>321604.45580999996</v>
      </c>
      <c r="F7" s="748">
        <f t="shared" si="1"/>
        <v>14080</v>
      </c>
      <c r="G7" s="748">
        <f t="shared" si="1"/>
        <v>14080</v>
      </c>
      <c r="H7" s="748">
        <f t="shared" si="1"/>
        <v>335684.45580999996</v>
      </c>
      <c r="I7" s="748">
        <f t="shared" si="1"/>
        <v>335684.45580999996</v>
      </c>
      <c r="J7" s="748">
        <f t="shared" si="1"/>
        <v>4414.1840499999998</v>
      </c>
      <c r="K7" s="748">
        <f t="shared" si="1"/>
        <v>43672.002569999997</v>
      </c>
      <c r="L7" s="748">
        <f t="shared" si="1"/>
        <v>0</v>
      </c>
      <c r="M7" s="751">
        <f t="shared" si="1"/>
        <v>0</v>
      </c>
      <c r="N7" s="752"/>
      <c r="O7" s="747">
        <f>+O8+O17</f>
        <v>0</v>
      </c>
      <c r="P7" s="751">
        <f>+P8+P17</f>
        <v>335684.45580999996</v>
      </c>
    </row>
    <row r="8" spans="1:16" s="133" customFormat="1" ht="14.25" customHeight="1" x14ac:dyDescent="0.35">
      <c r="A8" s="367">
        <f t="shared" si="0"/>
        <v>2</v>
      </c>
      <c r="B8" s="994" t="s">
        <v>666</v>
      </c>
      <c r="C8" s="995"/>
      <c r="D8" s="754">
        <f t="shared" ref="D8:M8" si="2">SUM(D9:D16)</f>
        <v>321294.04180999997</v>
      </c>
      <c r="E8" s="754">
        <f t="shared" si="2"/>
        <v>321294.04180999997</v>
      </c>
      <c r="F8" s="754">
        <f t="shared" si="2"/>
        <v>5000</v>
      </c>
      <c r="G8" s="754">
        <f t="shared" si="2"/>
        <v>5000</v>
      </c>
      <c r="H8" s="754">
        <f t="shared" si="2"/>
        <v>326294.04180999997</v>
      </c>
      <c r="I8" s="754">
        <f t="shared" si="2"/>
        <v>326294.04180999997</v>
      </c>
      <c r="J8" s="754">
        <f t="shared" si="2"/>
        <v>4414.1840499999998</v>
      </c>
      <c r="K8" s="754">
        <f t="shared" si="2"/>
        <v>43672.002569999997</v>
      </c>
      <c r="L8" s="754">
        <f t="shared" si="2"/>
        <v>0</v>
      </c>
      <c r="M8" s="757">
        <f t="shared" si="2"/>
        <v>0</v>
      </c>
      <c r="N8" s="763"/>
      <c r="O8" s="753">
        <f>SUM(O9:O16)</f>
        <v>0</v>
      </c>
      <c r="P8" s="757">
        <f>SUM(P9:P16)</f>
        <v>326294.04180999997</v>
      </c>
    </row>
    <row r="9" spans="1:16" ht="12.75" customHeight="1" x14ac:dyDescent="0.35">
      <c r="A9" s="373">
        <f t="shared" si="0"/>
        <v>3</v>
      </c>
      <c r="B9" s="356" t="s">
        <v>783</v>
      </c>
      <c r="C9" s="357" t="s">
        <v>784</v>
      </c>
      <c r="D9" s="759">
        <v>261482.30280999999</v>
      </c>
      <c r="E9" s="759">
        <v>261482.30280999999</v>
      </c>
      <c r="F9" s="759">
        <v>5000</v>
      </c>
      <c r="G9" s="759">
        <v>5000</v>
      </c>
      <c r="H9" s="759">
        <f t="shared" ref="H9:H37" si="3">+D9+F9</f>
        <v>266482.30281000002</v>
      </c>
      <c r="I9" s="759">
        <f t="shared" ref="I9:I37" si="4">+E9+G9</f>
        <v>266482.30281000002</v>
      </c>
      <c r="J9" s="759">
        <v>4414.1840499999998</v>
      </c>
      <c r="K9" s="759">
        <v>43672.002569999997</v>
      </c>
      <c r="L9" s="759"/>
      <c r="M9" s="762">
        <f t="shared" ref="M9:M35" si="5">+H9-I9</f>
        <v>0</v>
      </c>
      <c r="N9" s="816"/>
      <c r="O9" s="758"/>
      <c r="P9" s="762">
        <f t="shared" ref="P9:P35" si="6">+I9+O9</f>
        <v>266482.30281000002</v>
      </c>
    </row>
    <row r="10" spans="1:16" ht="12.75" customHeight="1" x14ac:dyDescent="0.35">
      <c r="A10" s="373">
        <f>A9+1</f>
        <v>4</v>
      </c>
      <c r="B10" s="356" t="s">
        <v>579</v>
      </c>
      <c r="C10" s="357" t="s">
        <v>580</v>
      </c>
      <c r="D10" s="759">
        <v>48870</v>
      </c>
      <c r="E10" s="759">
        <v>48870</v>
      </c>
      <c r="F10" s="759"/>
      <c r="G10" s="759"/>
      <c r="H10" s="759">
        <f t="shared" si="3"/>
        <v>48870</v>
      </c>
      <c r="I10" s="759">
        <f t="shared" si="4"/>
        <v>48870</v>
      </c>
      <c r="J10" s="759"/>
      <c r="K10" s="759"/>
      <c r="L10" s="759"/>
      <c r="M10" s="762">
        <f t="shared" si="5"/>
        <v>0</v>
      </c>
      <c r="N10" s="816"/>
      <c r="O10" s="758"/>
      <c r="P10" s="762">
        <f t="shared" si="6"/>
        <v>48870</v>
      </c>
    </row>
    <row r="11" spans="1:16" ht="12.75" customHeight="1" x14ac:dyDescent="0.35">
      <c r="A11" s="373">
        <f t="shared" si="0"/>
        <v>5</v>
      </c>
      <c r="B11" s="431" t="s">
        <v>581</v>
      </c>
      <c r="C11" s="432" t="s">
        <v>785</v>
      </c>
      <c r="D11" s="759">
        <v>1081.095</v>
      </c>
      <c r="E11" s="759">
        <v>1081.095</v>
      </c>
      <c r="F11" s="759"/>
      <c r="G11" s="759"/>
      <c r="H11" s="759">
        <f t="shared" si="3"/>
        <v>1081.095</v>
      </c>
      <c r="I11" s="759">
        <f t="shared" si="4"/>
        <v>1081.095</v>
      </c>
      <c r="J11" s="759"/>
      <c r="K11" s="759"/>
      <c r="L11" s="759"/>
      <c r="M11" s="762">
        <f t="shared" si="5"/>
        <v>0</v>
      </c>
      <c r="N11" s="816"/>
      <c r="O11" s="758"/>
      <c r="P11" s="762">
        <f t="shared" si="6"/>
        <v>1081.095</v>
      </c>
    </row>
    <row r="12" spans="1:16" ht="13.5" customHeight="1" x14ac:dyDescent="0.35">
      <c r="A12" s="373">
        <f t="shared" si="0"/>
        <v>6</v>
      </c>
      <c r="B12" s="356" t="s">
        <v>582</v>
      </c>
      <c r="C12" s="357" t="s">
        <v>583</v>
      </c>
      <c r="D12" s="759">
        <v>9860.6440000000002</v>
      </c>
      <c r="E12" s="759">
        <v>9860.6440000000002</v>
      </c>
      <c r="F12" s="759"/>
      <c r="G12" s="759"/>
      <c r="H12" s="759">
        <f>+D12+F12</f>
        <v>9860.6440000000002</v>
      </c>
      <c r="I12" s="759">
        <f t="shared" si="4"/>
        <v>9860.6440000000002</v>
      </c>
      <c r="J12" s="759"/>
      <c r="K12" s="759"/>
      <c r="L12" s="759"/>
      <c r="M12" s="762">
        <f t="shared" si="5"/>
        <v>0</v>
      </c>
      <c r="N12" s="816"/>
      <c r="O12" s="758"/>
      <c r="P12" s="762">
        <f t="shared" si="6"/>
        <v>9860.6440000000002</v>
      </c>
    </row>
    <row r="13" spans="1:16" ht="13.5" customHeight="1" x14ac:dyDescent="0.35">
      <c r="A13" s="373">
        <f t="shared" si="0"/>
        <v>7</v>
      </c>
      <c r="B13" s="356" t="s">
        <v>586</v>
      </c>
      <c r="C13" s="357" t="s">
        <v>789</v>
      </c>
      <c r="D13" s="759"/>
      <c r="E13" s="759"/>
      <c r="F13" s="759"/>
      <c r="G13" s="759"/>
      <c r="H13" s="759">
        <f>+D13+F13</f>
        <v>0</v>
      </c>
      <c r="I13" s="759">
        <f>+E13+G13</f>
        <v>0</v>
      </c>
      <c r="J13" s="759"/>
      <c r="K13" s="759"/>
      <c r="L13" s="759"/>
      <c r="M13" s="762">
        <f t="shared" si="5"/>
        <v>0</v>
      </c>
      <c r="N13" s="816"/>
      <c r="O13" s="758"/>
      <c r="P13" s="762">
        <f t="shared" si="6"/>
        <v>0</v>
      </c>
    </row>
    <row r="14" spans="1:16" ht="12.75" customHeight="1" x14ac:dyDescent="0.35">
      <c r="A14" s="373">
        <f t="shared" si="0"/>
        <v>8</v>
      </c>
      <c r="B14" s="356" t="s">
        <v>786</v>
      </c>
      <c r="C14" s="358" t="s">
        <v>584</v>
      </c>
      <c r="D14" s="759"/>
      <c r="E14" s="759"/>
      <c r="F14" s="759"/>
      <c r="G14" s="759"/>
      <c r="H14" s="759">
        <f t="shared" si="3"/>
        <v>0</v>
      </c>
      <c r="I14" s="759">
        <f t="shared" si="4"/>
        <v>0</v>
      </c>
      <c r="J14" s="759"/>
      <c r="K14" s="759"/>
      <c r="L14" s="759"/>
      <c r="M14" s="762">
        <f t="shared" si="5"/>
        <v>0</v>
      </c>
      <c r="N14" s="816"/>
      <c r="O14" s="758"/>
      <c r="P14" s="762">
        <f t="shared" si="6"/>
        <v>0</v>
      </c>
    </row>
    <row r="15" spans="1:16" ht="12.75" customHeight="1" x14ac:dyDescent="0.35">
      <c r="A15" s="373">
        <f t="shared" si="0"/>
        <v>9</v>
      </c>
      <c r="B15" s="359" t="s">
        <v>787</v>
      </c>
      <c r="C15" s="360" t="s">
        <v>585</v>
      </c>
      <c r="D15" s="759"/>
      <c r="E15" s="759"/>
      <c r="F15" s="759"/>
      <c r="G15" s="759"/>
      <c r="H15" s="759">
        <f t="shared" si="3"/>
        <v>0</v>
      </c>
      <c r="I15" s="759">
        <f t="shared" si="4"/>
        <v>0</v>
      </c>
      <c r="J15" s="759"/>
      <c r="K15" s="759"/>
      <c r="L15" s="759"/>
      <c r="M15" s="762">
        <f t="shared" si="5"/>
        <v>0</v>
      </c>
      <c r="N15" s="816"/>
      <c r="O15" s="758"/>
      <c r="P15" s="762">
        <f t="shared" si="6"/>
        <v>0</v>
      </c>
    </row>
    <row r="16" spans="1:16" ht="12.75" customHeight="1" x14ac:dyDescent="0.35">
      <c r="A16" s="373">
        <f t="shared" si="0"/>
        <v>10</v>
      </c>
      <c r="B16" s="359"/>
      <c r="C16" s="361" t="s">
        <v>592</v>
      </c>
      <c r="D16" s="759"/>
      <c r="E16" s="759"/>
      <c r="F16" s="759"/>
      <c r="G16" s="759"/>
      <c r="H16" s="759">
        <f t="shared" si="3"/>
        <v>0</v>
      </c>
      <c r="I16" s="759">
        <f t="shared" si="4"/>
        <v>0</v>
      </c>
      <c r="J16" s="759"/>
      <c r="K16" s="759"/>
      <c r="L16" s="759"/>
      <c r="M16" s="762">
        <f t="shared" si="5"/>
        <v>0</v>
      </c>
      <c r="N16" s="816"/>
      <c r="O16" s="758"/>
      <c r="P16" s="762">
        <f t="shared" si="6"/>
        <v>0</v>
      </c>
    </row>
    <row r="17" spans="1:16" s="133" customFormat="1" ht="12.75" customHeight="1" x14ac:dyDescent="0.35">
      <c r="A17" s="367">
        <f t="shared" si="0"/>
        <v>11</v>
      </c>
      <c r="B17" s="996" t="s">
        <v>667</v>
      </c>
      <c r="C17" s="990"/>
      <c r="D17" s="754">
        <f t="shared" ref="D17:M17" si="7">SUM(D18:D22)</f>
        <v>310.41399999999999</v>
      </c>
      <c r="E17" s="754">
        <f t="shared" si="7"/>
        <v>310.41399999999999</v>
      </c>
      <c r="F17" s="754">
        <f t="shared" si="7"/>
        <v>9080</v>
      </c>
      <c r="G17" s="754">
        <f t="shared" si="7"/>
        <v>9080</v>
      </c>
      <c r="H17" s="754">
        <f t="shared" si="7"/>
        <v>9390.4140000000007</v>
      </c>
      <c r="I17" s="754">
        <f t="shared" si="7"/>
        <v>9390.4140000000007</v>
      </c>
      <c r="J17" s="754">
        <f t="shared" si="7"/>
        <v>0</v>
      </c>
      <c r="K17" s="754">
        <f t="shared" si="7"/>
        <v>0</v>
      </c>
      <c r="L17" s="754">
        <f t="shared" si="7"/>
        <v>0</v>
      </c>
      <c r="M17" s="757">
        <f t="shared" si="7"/>
        <v>0</v>
      </c>
      <c r="N17" s="763"/>
      <c r="O17" s="753">
        <f>SUM(O18:O22)</f>
        <v>0</v>
      </c>
      <c r="P17" s="757">
        <f>SUM(P18:P22)</f>
        <v>9390.4140000000007</v>
      </c>
    </row>
    <row r="18" spans="1:16" s="133" customFormat="1" ht="12.75" customHeight="1" x14ac:dyDescent="0.35">
      <c r="A18" s="446">
        <f>A17+1</f>
        <v>12</v>
      </c>
      <c r="B18" s="431" t="s">
        <v>581</v>
      </c>
      <c r="C18" s="432" t="s">
        <v>785</v>
      </c>
      <c r="D18" s="759">
        <v>310.41399999999999</v>
      </c>
      <c r="E18" s="759">
        <v>310.41399999999999</v>
      </c>
      <c r="F18" s="759"/>
      <c r="G18" s="759"/>
      <c r="H18" s="759">
        <f t="shared" si="3"/>
        <v>310.41399999999999</v>
      </c>
      <c r="I18" s="759">
        <f t="shared" si="4"/>
        <v>310.41399999999999</v>
      </c>
      <c r="J18" s="759"/>
      <c r="K18" s="759"/>
      <c r="L18" s="759"/>
      <c r="M18" s="762">
        <f t="shared" si="5"/>
        <v>0</v>
      </c>
      <c r="N18" s="816"/>
      <c r="O18" s="758"/>
      <c r="P18" s="762">
        <f t="shared" si="6"/>
        <v>310.41399999999999</v>
      </c>
    </row>
    <row r="19" spans="1:16" ht="12.75" customHeight="1" x14ac:dyDescent="0.35">
      <c r="A19" s="373">
        <f>A18+1</f>
        <v>13</v>
      </c>
      <c r="B19" s="356" t="s">
        <v>582</v>
      </c>
      <c r="C19" s="357" t="s">
        <v>583</v>
      </c>
      <c r="D19" s="759"/>
      <c r="E19" s="759"/>
      <c r="F19" s="759"/>
      <c r="G19" s="759"/>
      <c r="H19" s="759">
        <f t="shared" si="3"/>
        <v>0</v>
      </c>
      <c r="I19" s="759">
        <f t="shared" si="4"/>
        <v>0</v>
      </c>
      <c r="J19" s="759"/>
      <c r="K19" s="759"/>
      <c r="L19" s="759"/>
      <c r="M19" s="762">
        <f t="shared" si="5"/>
        <v>0</v>
      </c>
      <c r="N19" s="816"/>
      <c r="O19" s="758"/>
      <c r="P19" s="762">
        <f t="shared" si="6"/>
        <v>0</v>
      </c>
    </row>
    <row r="20" spans="1:16" ht="12.75" customHeight="1" x14ac:dyDescent="0.35">
      <c r="A20" s="373">
        <f>A19+1</f>
        <v>14</v>
      </c>
      <c r="B20" s="356" t="s">
        <v>586</v>
      </c>
      <c r="C20" s="357" t="s">
        <v>916</v>
      </c>
      <c r="D20" s="759"/>
      <c r="E20" s="759"/>
      <c r="F20" s="759">
        <v>9080</v>
      </c>
      <c r="G20" s="759">
        <v>9080</v>
      </c>
      <c r="H20" s="759">
        <f t="shared" si="3"/>
        <v>9080</v>
      </c>
      <c r="I20" s="759">
        <f t="shared" si="4"/>
        <v>9080</v>
      </c>
      <c r="J20" s="759"/>
      <c r="K20" s="759"/>
      <c r="L20" s="759"/>
      <c r="M20" s="762">
        <f t="shared" si="5"/>
        <v>0</v>
      </c>
      <c r="N20" s="816"/>
      <c r="O20" s="758"/>
      <c r="P20" s="762">
        <f t="shared" si="6"/>
        <v>9080</v>
      </c>
    </row>
    <row r="21" spans="1:16" ht="12.75" customHeight="1" x14ac:dyDescent="0.35">
      <c r="A21" s="373">
        <f t="shared" si="0"/>
        <v>15</v>
      </c>
      <c r="B21" s="356" t="s">
        <v>587</v>
      </c>
      <c r="C21" s="357" t="s">
        <v>588</v>
      </c>
      <c r="D21" s="759"/>
      <c r="E21" s="759"/>
      <c r="F21" s="759"/>
      <c r="G21" s="759"/>
      <c r="H21" s="759">
        <f t="shared" si="3"/>
        <v>0</v>
      </c>
      <c r="I21" s="759">
        <f t="shared" si="4"/>
        <v>0</v>
      </c>
      <c r="J21" s="759"/>
      <c r="K21" s="759"/>
      <c r="L21" s="759"/>
      <c r="M21" s="762">
        <f t="shared" si="5"/>
        <v>0</v>
      </c>
      <c r="N21" s="816"/>
      <c r="O21" s="758"/>
      <c r="P21" s="762">
        <f t="shared" si="6"/>
        <v>0</v>
      </c>
    </row>
    <row r="22" spans="1:16" ht="12.75" customHeight="1" x14ac:dyDescent="0.35">
      <c r="A22" s="373">
        <f t="shared" si="0"/>
        <v>16</v>
      </c>
      <c r="B22" s="359"/>
      <c r="C22" s="361" t="s">
        <v>592</v>
      </c>
      <c r="D22" s="759"/>
      <c r="E22" s="759"/>
      <c r="F22" s="759"/>
      <c r="G22" s="759"/>
      <c r="H22" s="759">
        <f t="shared" si="3"/>
        <v>0</v>
      </c>
      <c r="I22" s="759">
        <f t="shared" si="4"/>
        <v>0</v>
      </c>
      <c r="J22" s="759"/>
      <c r="K22" s="759"/>
      <c r="L22" s="759"/>
      <c r="M22" s="762">
        <f t="shared" si="5"/>
        <v>0</v>
      </c>
      <c r="N22" s="816"/>
      <c r="O22" s="758"/>
      <c r="P22" s="762">
        <f t="shared" si="6"/>
        <v>0</v>
      </c>
    </row>
    <row r="23" spans="1:16" s="135" customFormat="1" ht="12.75" customHeight="1" x14ac:dyDescent="0.35">
      <c r="A23" s="371">
        <f t="shared" si="0"/>
        <v>17</v>
      </c>
      <c r="B23" s="1000" t="s">
        <v>599</v>
      </c>
      <c r="C23" s="1001"/>
      <c r="D23" s="770">
        <f>+D24</f>
        <v>5041.5439999999999</v>
      </c>
      <c r="E23" s="770">
        <f t="shared" ref="E23:P23" si="8">+E24</f>
        <v>5041.5439999999999</v>
      </c>
      <c r="F23" s="770">
        <f t="shared" si="8"/>
        <v>0</v>
      </c>
      <c r="G23" s="770">
        <f t="shared" si="8"/>
        <v>0</v>
      </c>
      <c r="H23" s="770">
        <f t="shared" si="8"/>
        <v>5041.5439999999999</v>
      </c>
      <c r="I23" s="770">
        <f t="shared" si="8"/>
        <v>5041.5439999999999</v>
      </c>
      <c r="J23" s="770">
        <f t="shared" si="8"/>
        <v>0</v>
      </c>
      <c r="K23" s="770">
        <f t="shared" si="8"/>
        <v>0</v>
      </c>
      <c r="L23" s="770">
        <f t="shared" si="8"/>
        <v>0</v>
      </c>
      <c r="M23" s="773">
        <f t="shared" si="8"/>
        <v>0</v>
      </c>
      <c r="N23" s="752"/>
      <c r="O23" s="769">
        <f t="shared" si="8"/>
        <v>0</v>
      </c>
      <c r="P23" s="773">
        <f t="shared" si="8"/>
        <v>0</v>
      </c>
    </row>
    <row r="24" spans="1:16" s="137" customFormat="1" ht="12.75" customHeight="1" x14ac:dyDescent="0.35">
      <c r="A24" s="367">
        <f t="shared" si="0"/>
        <v>18</v>
      </c>
      <c r="B24" s="989" t="s">
        <v>668</v>
      </c>
      <c r="C24" s="990"/>
      <c r="D24" s="754">
        <f t="shared" ref="D24:P24" si="9">SUM(D25:D27)</f>
        <v>5041.5439999999999</v>
      </c>
      <c r="E24" s="754">
        <f t="shared" si="9"/>
        <v>5041.5439999999999</v>
      </c>
      <c r="F24" s="754">
        <f t="shared" si="9"/>
        <v>0</v>
      </c>
      <c r="G24" s="754">
        <f t="shared" si="9"/>
        <v>0</v>
      </c>
      <c r="H24" s="754">
        <f t="shared" si="9"/>
        <v>5041.5439999999999</v>
      </c>
      <c r="I24" s="754">
        <f t="shared" si="9"/>
        <v>5041.5439999999999</v>
      </c>
      <c r="J24" s="754">
        <f t="shared" si="9"/>
        <v>0</v>
      </c>
      <c r="K24" s="754">
        <f t="shared" si="9"/>
        <v>0</v>
      </c>
      <c r="L24" s="754">
        <f t="shared" si="9"/>
        <v>0</v>
      </c>
      <c r="M24" s="754">
        <f t="shared" si="9"/>
        <v>0</v>
      </c>
      <c r="N24" s="754">
        <f t="shared" si="9"/>
        <v>0</v>
      </c>
      <c r="O24" s="754">
        <f t="shared" si="9"/>
        <v>0</v>
      </c>
      <c r="P24" s="754">
        <f t="shared" si="9"/>
        <v>0</v>
      </c>
    </row>
    <row r="25" spans="1:16" s="137" customFormat="1" ht="12.75" customHeight="1" x14ac:dyDescent="0.35">
      <c r="A25" s="367">
        <f t="shared" si="0"/>
        <v>19</v>
      </c>
      <c r="B25" s="857"/>
      <c r="C25" s="858" t="s">
        <v>979</v>
      </c>
      <c r="D25" s="859">
        <v>50</v>
      </c>
      <c r="E25" s="859">
        <v>50</v>
      </c>
      <c r="F25" s="859"/>
      <c r="G25" s="859"/>
      <c r="H25" s="754">
        <f t="shared" ref="H25:I27" si="10">D25+F25</f>
        <v>50</v>
      </c>
      <c r="I25" s="859">
        <f t="shared" si="10"/>
        <v>50</v>
      </c>
      <c r="J25" s="859"/>
      <c r="K25" s="859"/>
      <c r="L25" s="859"/>
      <c r="M25" s="860"/>
      <c r="N25" s="861"/>
      <c r="O25" s="862"/>
      <c r="P25" s="860"/>
    </row>
    <row r="26" spans="1:16" s="137" customFormat="1" ht="12.75" customHeight="1" x14ac:dyDescent="0.35">
      <c r="A26" s="367">
        <f t="shared" si="0"/>
        <v>20</v>
      </c>
      <c r="B26" s="857"/>
      <c r="C26" s="858" t="s">
        <v>980</v>
      </c>
      <c r="D26" s="859">
        <v>19.2987</v>
      </c>
      <c r="E26" s="859">
        <v>19.2987</v>
      </c>
      <c r="F26" s="859"/>
      <c r="G26" s="859"/>
      <c r="H26" s="754">
        <f t="shared" si="10"/>
        <v>19.2987</v>
      </c>
      <c r="I26" s="859">
        <f t="shared" si="10"/>
        <v>19.2987</v>
      </c>
      <c r="J26" s="859"/>
      <c r="K26" s="859"/>
      <c r="L26" s="859"/>
      <c r="M26" s="860"/>
      <c r="N26" s="861"/>
      <c r="O26" s="862"/>
      <c r="P26" s="860"/>
    </row>
    <row r="27" spans="1:16" s="137" customFormat="1" ht="12.75" customHeight="1" x14ac:dyDescent="0.35">
      <c r="A27" s="367">
        <f t="shared" si="0"/>
        <v>21</v>
      </c>
      <c r="B27" s="857"/>
      <c r="C27" s="858" t="s">
        <v>981</v>
      </c>
      <c r="D27" s="859">
        <v>4972.2452999999996</v>
      </c>
      <c r="E27" s="859">
        <v>4972.2452999999996</v>
      </c>
      <c r="F27" s="859"/>
      <c r="G27" s="859"/>
      <c r="H27" s="754">
        <f t="shared" si="10"/>
        <v>4972.2452999999996</v>
      </c>
      <c r="I27" s="859">
        <f t="shared" si="10"/>
        <v>4972.2452999999996</v>
      </c>
      <c r="J27" s="859"/>
      <c r="K27" s="859"/>
      <c r="L27" s="859"/>
      <c r="M27" s="860"/>
      <c r="N27" s="861"/>
      <c r="O27" s="862"/>
      <c r="P27" s="860"/>
    </row>
    <row r="28" spans="1:16" ht="12.75" customHeight="1" x14ac:dyDescent="0.35">
      <c r="A28" s="367">
        <f t="shared" si="0"/>
        <v>22</v>
      </c>
      <c r="B28" s="1000" t="s">
        <v>597</v>
      </c>
      <c r="C28" s="1001"/>
      <c r="D28" s="770">
        <f>+D29</f>
        <v>3694.95</v>
      </c>
      <c r="E28" s="770">
        <f t="shared" ref="E28:P28" si="11">+E29</f>
        <v>3694.95</v>
      </c>
      <c r="F28" s="770">
        <f t="shared" si="11"/>
        <v>0</v>
      </c>
      <c r="G28" s="770">
        <f t="shared" si="11"/>
        <v>0</v>
      </c>
      <c r="H28" s="770">
        <f t="shared" si="11"/>
        <v>3694.95</v>
      </c>
      <c r="I28" s="770">
        <f t="shared" si="11"/>
        <v>3694.95</v>
      </c>
      <c r="J28" s="770">
        <f t="shared" si="11"/>
        <v>0</v>
      </c>
      <c r="K28" s="770">
        <f t="shared" si="11"/>
        <v>0</v>
      </c>
      <c r="L28" s="770">
        <f t="shared" si="11"/>
        <v>0</v>
      </c>
      <c r="M28" s="773">
        <f t="shared" si="11"/>
        <v>0</v>
      </c>
      <c r="N28" s="752"/>
      <c r="O28" s="769">
        <f t="shared" si="11"/>
        <v>0</v>
      </c>
      <c r="P28" s="773">
        <f t="shared" si="11"/>
        <v>3694.95</v>
      </c>
    </row>
    <row r="29" spans="1:16" ht="12.75" customHeight="1" x14ac:dyDescent="0.35">
      <c r="A29" s="367">
        <f t="shared" si="0"/>
        <v>23</v>
      </c>
      <c r="B29" s="989" t="s">
        <v>668</v>
      </c>
      <c r="C29" s="990"/>
      <c r="D29" s="754">
        <f t="shared" ref="D29:M29" si="12">+D32</f>
        <v>3694.95</v>
      </c>
      <c r="E29" s="754">
        <f t="shared" si="12"/>
        <v>3694.95</v>
      </c>
      <c r="F29" s="754">
        <f t="shared" si="12"/>
        <v>0</v>
      </c>
      <c r="G29" s="754">
        <f t="shared" si="12"/>
        <v>0</v>
      </c>
      <c r="H29" s="754">
        <f t="shared" si="12"/>
        <v>3694.95</v>
      </c>
      <c r="I29" s="754">
        <f t="shared" si="12"/>
        <v>3694.95</v>
      </c>
      <c r="J29" s="754">
        <f t="shared" si="12"/>
        <v>0</v>
      </c>
      <c r="K29" s="754">
        <f t="shared" si="12"/>
        <v>0</v>
      </c>
      <c r="L29" s="754">
        <f t="shared" si="12"/>
        <v>0</v>
      </c>
      <c r="M29" s="757">
        <f t="shared" si="12"/>
        <v>0</v>
      </c>
      <c r="N29" s="763"/>
      <c r="O29" s="753">
        <f>+O32</f>
        <v>0</v>
      </c>
      <c r="P29" s="757">
        <f>+P32</f>
        <v>3694.95</v>
      </c>
    </row>
    <row r="30" spans="1:16" ht="12.75" customHeight="1" x14ac:dyDescent="0.35">
      <c r="A30" s="367">
        <f t="shared" si="0"/>
        <v>24</v>
      </c>
      <c r="B30" s="857"/>
      <c r="C30" s="858" t="s">
        <v>982</v>
      </c>
      <c r="D30" s="859">
        <v>100</v>
      </c>
      <c r="E30" s="859">
        <v>100</v>
      </c>
      <c r="F30" s="859"/>
      <c r="G30" s="859"/>
      <c r="H30" s="859">
        <f t="shared" ref="H30:I32" si="13">D30+F30</f>
        <v>100</v>
      </c>
      <c r="I30" s="859">
        <f t="shared" si="13"/>
        <v>100</v>
      </c>
      <c r="J30" s="859"/>
      <c r="K30" s="859"/>
      <c r="L30" s="859"/>
      <c r="M30" s="860"/>
      <c r="N30" s="861"/>
      <c r="O30" s="862"/>
      <c r="P30" s="860"/>
    </row>
    <row r="31" spans="1:16" ht="12.75" customHeight="1" x14ac:dyDescent="0.35">
      <c r="A31" s="367">
        <f t="shared" si="0"/>
        <v>25</v>
      </c>
      <c r="B31" s="857"/>
      <c r="C31" s="858" t="s">
        <v>983</v>
      </c>
      <c r="D31" s="859">
        <v>472.97903000000002</v>
      </c>
      <c r="E31" s="859">
        <v>472.97903000000002</v>
      </c>
      <c r="F31" s="859"/>
      <c r="G31" s="859"/>
      <c r="H31" s="859">
        <f t="shared" si="13"/>
        <v>472.97903000000002</v>
      </c>
      <c r="I31" s="859">
        <f t="shared" si="13"/>
        <v>472.97903000000002</v>
      </c>
      <c r="J31" s="859"/>
      <c r="K31" s="859"/>
      <c r="L31" s="859"/>
      <c r="M31" s="860"/>
      <c r="N31" s="861"/>
      <c r="O31" s="862"/>
      <c r="P31" s="860"/>
    </row>
    <row r="32" spans="1:16" ht="12.75" customHeight="1" x14ac:dyDescent="0.35">
      <c r="A32" s="367">
        <f t="shared" si="0"/>
        <v>26</v>
      </c>
      <c r="B32" s="374"/>
      <c r="C32" s="361" t="s">
        <v>984</v>
      </c>
      <c r="D32" s="859">
        <v>3694.95</v>
      </c>
      <c r="E32" s="859">
        <v>3694.95</v>
      </c>
      <c r="F32" s="859"/>
      <c r="G32" s="859"/>
      <c r="H32" s="859">
        <f t="shared" si="13"/>
        <v>3694.95</v>
      </c>
      <c r="I32" s="859">
        <f t="shared" si="13"/>
        <v>3694.95</v>
      </c>
      <c r="J32" s="859"/>
      <c r="K32" s="859"/>
      <c r="L32" s="859"/>
      <c r="M32" s="860">
        <f t="shared" si="5"/>
        <v>0</v>
      </c>
      <c r="N32" s="863"/>
      <c r="O32" s="862"/>
      <c r="P32" s="860">
        <f t="shared" si="6"/>
        <v>3694.95</v>
      </c>
    </row>
    <row r="33" spans="1:16" ht="12.75" customHeight="1" x14ac:dyDescent="0.35">
      <c r="A33" s="367">
        <f t="shared" si="0"/>
        <v>27</v>
      </c>
      <c r="B33" s="1000" t="s">
        <v>600</v>
      </c>
      <c r="C33" s="1001"/>
      <c r="D33" s="770">
        <f>+D34</f>
        <v>15.94258</v>
      </c>
      <c r="E33" s="770">
        <f t="shared" ref="E33:P34" si="14">+E34</f>
        <v>15.94258</v>
      </c>
      <c r="F33" s="770">
        <f t="shared" si="14"/>
        <v>0</v>
      </c>
      <c r="G33" s="770">
        <f t="shared" si="14"/>
        <v>0</v>
      </c>
      <c r="H33" s="770">
        <f t="shared" si="14"/>
        <v>15.94258</v>
      </c>
      <c r="I33" s="770">
        <f t="shared" si="14"/>
        <v>15.94258</v>
      </c>
      <c r="J33" s="770">
        <f t="shared" si="14"/>
        <v>0</v>
      </c>
      <c r="K33" s="770">
        <f t="shared" si="14"/>
        <v>0</v>
      </c>
      <c r="L33" s="770">
        <f t="shared" si="14"/>
        <v>0</v>
      </c>
      <c r="M33" s="773">
        <f t="shared" si="14"/>
        <v>0</v>
      </c>
      <c r="N33" s="752"/>
      <c r="O33" s="769">
        <f t="shared" si="14"/>
        <v>0</v>
      </c>
      <c r="P33" s="773">
        <f t="shared" si="14"/>
        <v>15.94258</v>
      </c>
    </row>
    <row r="34" spans="1:16" ht="12.75" customHeight="1" x14ac:dyDescent="0.35">
      <c r="A34" s="367">
        <f t="shared" si="0"/>
        <v>28</v>
      </c>
      <c r="B34" s="989" t="s">
        <v>668</v>
      </c>
      <c r="C34" s="990"/>
      <c r="D34" s="754">
        <f>+D35</f>
        <v>15.94258</v>
      </c>
      <c r="E34" s="754">
        <f t="shared" si="14"/>
        <v>15.94258</v>
      </c>
      <c r="F34" s="754">
        <f t="shared" si="14"/>
        <v>0</v>
      </c>
      <c r="G34" s="754">
        <f t="shared" si="14"/>
        <v>0</v>
      </c>
      <c r="H34" s="754">
        <f t="shared" si="14"/>
        <v>15.94258</v>
      </c>
      <c r="I34" s="754">
        <f t="shared" si="14"/>
        <v>15.94258</v>
      </c>
      <c r="J34" s="754">
        <f t="shared" si="14"/>
        <v>0</v>
      </c>
      <c r="K34" s="754">
        <f t="shared" si="14"/>
        <v>0</v>
      </c>
      <c r="L34" s="754">
        <f t="shared" si="14"/>
        <v>0</v>
      </c>
      <c r="M34" s="757">
        <f t="shared" si="14"/>
        <v>0</v>
      </c>
      <c r="N34" s="763"/>
      <c r="O34" s="753">
        <f t="shared" si="14"/>
        <v>0</v>
      </c>
      <c r="P34" s="757">
        <f t="shared" si="14"/>
        <v>15.94258</v>
      </c>
    </row>
    <row r="35" spans="1:16" ht="12.75" customHeight="1" x14ac:dyDescent="0.35">
      <c r="A35" s="367">
        <f t="shared" si="0"/>
        <v>29</v>
      </c>
      <c r="B35" s="867"/>
      <c r="C35" s="869" t="s">
        <v>985</v>
      </c>
      <c r="D35" s="761">
        <v>15.94258</v>
      </c>
      <c r="E35" s="759">
        <v>15.94258</v>
      </c>
      <c r="F35" s="759"/>
      <c r="G35" s="759"/>
      <c r="H35" s="759">
        <f t="shared" si="3"/>
        <v>15.94258</v>
      </c>
      <c r="I35" s="759">
        <f t="shared" si="4"/>
        <v>15.94258</v>
      </c>
      <c r="J35" s="759"/>
      <c r="K35" s="759"/>
      <c r="L35" s="759"/>
      <c r="M35" s="762">
        <f t="shared" si="5"/>
        <v>0</v>
      </c>
      <c r="N35" s="816"/>
      <c r="O35" s="758"/>
      <c r="P35" s="762">
        <f t="shared" si="6"/>
        <v>15.94258</v>
      </c>
    </row>
    <row r="36" spans="1:16" ht="12.75" customHeight="1" x14ac:dyDescent="0.35">
      <c r="A36" s="367">
        <f t="shared" si="0"/>
        <v>30</v>
      </c>
      <c r="B36" s="867"/>
      <c r="C36" s="866" t="s">
        <v>986</v>
      </c>
      <c r="D36" s="767">
        <v>9418.9582200000004</v>
      </c>
      <c r="E36" s="765">
        <v>9418.9582200000004</v>
      </c>
      <c r="F36" s="765"/>
      <c r="G36" s="765"/>
      <c r="H36" s="759">
        <f t="shared" si="3"/>
        <v>9418.9582200000004</v>
      </c>
      <c r="I36" s="759">
        <f t="shared" si="4"/>
        <v>9418.9582200000004</v>
      </c>
      <c r="J36" s="765"/>
      <c r="K36" s="765"/>
      <c r="L36" s="765"/>
      <c r="M36" s="768"/>
      <c r="N36" s="816"/>
      <c r="O36" s="865"/>
      <c r="P36" s="864"/>
    </row>
    <row r="37" spans="1:16" ht="12.75" customHeight="1" thickBot="1" x14ac:dyDescent="0.4">
      <c r="A37" s="367">
        <f t="shared" si="0"/>
        <v>31</v>
      </c>
      <c r="B37" s="867"/>
      <c r="C37" s="361" t="s">
        <v>987</v>
      </c>
      <c r="D37" s="761">
        <v>1538.84664</v>
      </c>
      <c r="E37" s="759">
        <v>1538.84664</v>
      </c>
      <c r="F37" s="759"/>
      <c r="G37" s="759"/>
      <c r="H37" s="759">
        <f t="shared" si="3"/>
        <v>1538.84664</v>
      </c>
      <c r="I37" s="759">
        <f t="shared" si="4"/>
        <v>1538.84664</v>
      </c>
      <c r="J37" s="759"/>
      <c r="K37" s="759"/>
      <c r="L37" s="759">
        <v>2774.3274099999999</v>
      </c>
      <c r="M37" s="762"/>
      <c r="N37" s="868"/>
      <c r="O37" s="758"/>
      <c r="P37" s="762"/>
    </row>
    <row r="38" spans="1:16" s="366" customFormat="1" ht="13.5" customHeight="1" thickBot="1" x14ac:dyDescent="0.4">
      <c r="A38" s="367">
        <f t="shared" si="0"/>
        <v>32</v>
      </c>
      <c r="B38" s="362" t="s">
        <v>560</v>
      </c>
      <c r="C38" s="363"/>
      <c r="D38" s="775">
        <f t="shared" ref="D38:M38" si="15">+D7+D23+D28+D33</f>
        <v>330356.89238999994</v>
      </c>
      <c r="E38" s="775">
        <f t="shared" si="15"/>
        <v>330356.89238999994</v>
      </c>
      <c r="F38" s="775">
        <f t="shared" si="15"/>
        <v>14080</v>
      </c>
      <c r="G38" s="775">
        <f t="shared" si="15"/>
        <v>14080</v>
      </c>
      <c r="H38" s="775">
        <f t="shared" si="15"/>
        <v>344436.89238999994</v>
      </c>
      <c r="I38" s="775">
        <f t="shared" si="15"/>
        <v>344436.89238999994</v>
      </c>
      <c r="J38" s="775">
        <f t="shared" si="15"/>
        <v>4414.1840499999998</v>
      </c>
      <c r="K38" s="775">
        <f t="shared" si="15"/>
        <v>43672.002569999997</v>
      </c>
      <c r="L38" s="775">
        <f t="shared" si="15"/>
        <v>0</v>
      </c>
      <c r="M38" s="778">
        <f t="shared" si="15"/>
        <v>0</v>
      </c>
      <c r="N38" s="817"/>
      <c r="O38" s="774">
        <f>+O7+O23+O28+O33</f>
        <v>0</v>
      </c>
      <c r="P38" s="778">
        <f>+P7+P23+P28+P33</f>
        <v>339395.34838999994</v>
      </c>
    </row>
    <row r="39" spans="1:16" s="388" customFormat="1" ht="13.5" customHeight="1" x14ac:dyDescent="0.35">
      <c r="A39" s="413"/>
      <c r="B39" s="420"/>
      <c r="C39" s="421"/>
      <c r="D39" s="369"/>
      <c r="E39" s="369"/>
      <c r="F39" s="369"/>
      <c r="G39" s="369"/>
      <c r="H39" s="369"/>
      <c r="I39" s="369"/>
      <c r="J39" s="369"/>
      <c r="K39" s="369"/>
      <c r="L39" s="369"/>
      <c r="M39" s="369"/>
      <c r="O39" s="369"/>
      <c r="P39" s="369"/>
    </row>
    <row r="40" spans="1:16" ht="22.5" customHeight="1" x14ac:dyDescent="0.35">
      <c r="A40" s="133" t="s">
        <v>489</v>
      </c>
    </row>
    <row r="41" spans="1:16" ht="57" customHeight="1" x14ac:dyDescent="0.35">
      <c r="A41" s="988" t="s">
        <v>918</v>
      </c>
      <c r="B41" s="988"/>
      <c r="C41" s="988"/>
      <c r="D41" s="988"/>
      <c r="E41" s="988"/>
      <c r="F41" s="988"/>
      <c r="G41" s="988"/>
      <c r="H41" s="988"/>
      <c r="I41" s="988"/>
      <c r="J41" s="988"/>
      <c r="K41" s="988"/>
      <c r="L41" s="988"/>
      <c r="M41" s="988"/>
      <c r="N41" s="988"/>
      <c r="O41" s="988"/>
      <c r="P41" s="988"/>
    </row>
    <row r="42" spans="1:16" ht="18" customHeight="1" x14ac:dyDescent="0.35">
      <c r="A42" s="988" t="s">
        <v>688</v>
      </c>
      <c r="B42" s="988"/>
      <c r="C42" s="988"/>
      <c r="D42" s="988"/>
      <c r="E42" s="988"/>
      <c r="F42" s="988"/>
      <c r="G42" s="988"/>
      <c r="H42" s="988"/>
      <c r="I42" s="988"/>
      <c r="J42" s="988"/>
      <c r="K42" s="988"/>
      <c r="L42" s="988"/>
      <c r="M42" s="988"/>
      <c r="N42" s="988"/>
      <c r="O42" s="988"/>
      <c r="P42" s="988"/>
    </row>
    <row r="43" spans="1:16" ht="33.75" customHeight="1" x14ac:dyDescent="0.35">
      <c r="A43" s="988" t="s">
        <v>936</v>
      </c>
      <c r="B43" s="988"/>
      <c r="C43" s="988"/>
      <c r="D43" s="988"/>
      <c r="E43" s="988"/>
      <c r="F43" s="988"/>
      <c r="G43" s="988"/>
      <c r="H43" s="988"/>
      <c r="I43" s="988"/>
      <c r="J43" s="988"/>
      <c r="K43" s="988"/>
      <c r="L43" s="988"/>
      <c r="M43" s="988"/>
      <c r="N43" s="988"/>
      <c r="O43" s="988"/>
      <c r="P43" s="988"/>
    </row>
    <row r="44" spans="1:16" ht="33.75" customHeight="1" x14ac:dyDescent="0.35">
      <c r="A44" s="988" t="s">
        <v>694</v>
      </c>
      <c r="B44" s="988"/>
      <c r="C44" s="988"/>
      <c r="D44" s="988"/>
      <c r="E44" s="988"/>
      <c r="F44" s="988"/>
      <c r="G44" s="988"/>
      <c r="H44" s="988"/>
      <c r="I44" s="988"/>
      <c r="J44" s="988"/>
      <c r="K44" s="988"/>
      <c r="L44" s="988"/>
      <c r="M44" s="988"/>
      <c r="N44" s="988"/>
      <c r="O44" s="988"/>
      <c r="P44" s="988"/>
    </row>
    <row r="45" spans="1:16" ht="19.5" customHeight="1" x14ac:dyDescent="0.35">
      <c r="A45" s="988" t="s">
        <v>696</v>
      </c>
      <c r="B45" s="988"/>
      <c r="C45" s="988"/>
      <c r="D45" s="988"/>
      <c r="E45" s="988"/>
      <c r="F45" s="988"/>
      <c r="G45" s="988"/>
      <c r="H45" s="988"/>
      <c r="I45" s="988"/>
      <c r="J45" s="988"/>
      <c r="K45" s="988"/>
      <c r="L45" s="988"/>
      <c r="M45" s="988"/>
      <c r="N45" s="988"/>
      <c r="O45" s="988"/>
      <c r="P45" s="988"/>
    </row>
    <row r="46" spans="1:16" ht="19.5" customHeight="1" x14ac:dyDescent="0.35">
      <c r="A46" s="464"/>
      <c r="B46" s="464"/>
      <c r="C46" s="464"/>
      <c r="D46" s="464"/>
      <c r="E46" s="464"/>
      <c r="F46" s="464"/>
      <c r="G46" s="464"/>
      <c r="H46" s="464"/>
      <c r="I46" s="464"/>
      <c r="J46" s="464"/>
      <c r="K46" s="464"/>
      <c r="L46" s="464"/>
      <c r="M46" s="464"/>
      <c r="N46" s="464"/>
      <c r="O46" s="464"/>
      <c r="P46" s="464"/>
    </row>
    <row r="47" spans="1:16" x14ac:dyDescent="0.35">
      <c r="A47" s="340" t="s">
        <v>917</v>
      </c>
      <c r="C47" s="133"/>
    </row>
    <row r="48" spans="1:16" x14ac:dyDescent="0.35">
      <c r="C48" s="133"/>
    </row>
    <row r="49" spans="3:3" x14ac:dyDescent="0.35">
      <c r="C49" s="133"/>
    </row>
  </sheetData>
  <customSheetViews>
    <customSheetView guid="{2AF6EA2A-E5C5-45EB-B6C4-875AD1E4E056}" scale="89">
      <pageMargins left="0.19685039370078741" right="0.19685039370078741" top="0.59055118110236227" bottom="0.59055118110236227" header="0.31496062992125984" footer="0.31496062992125984"/>
      <printOptions horizontalCentered="1"/>
      <pageSetup paperSize="9" scale="71" orientation="landscape"/>
    </customSheetView>
  </customSheetViews>
  <mergeCells count="22">
    <mergeCell ref="A42:P42"/>
    <mergeCell ref="D4:E4"/>
    <mergeCell ref="A41:P41"/>
    <mergeCell ref="P4:P5"/>
    <mergeCell ref="O4:O5"/>
    <mergeCell ref="M4:M5"/>
    <mergeCell ref="A45:P45"/>
    <mergeCell ref="B24:C24"/>
    <mergeCell ref="B29:C29"/>
    <mergeCell ref="B34:C34"/>
    <mergeCell ref="A4:A6"/>
    <mergeCell ref="B8:C8"/>
    <mergeCell ref="B17:C17"/>
    <mergeCell ref="J4:L4"/>
    <mergeCell ref="B33:C33"/>
    <mergeCell ref="F4:G4"/>
    <mergeCell ref="A43:P43"/>
    <mergeCell ref="H4:I4"/>
    <mergeCell ref="A44:P44"/>
    <mergeCell ref="B23:C23"/>
    <mergeCell ref="B4:C6"/>
    <mergeCell ref="B28:C28"/>
  </mergeCells>
  <printOptions horizontalCentered="1"/>
  <pageMargins left="0.19685039370078741" right="0.19685039370078741" top="0.59055118110236227" bottom="0.59055118110236227" header="0.31496062992125984" footer="0.31496062992125984"/>
  <pageSetup paperSize="9" scale="71" orientation="landscape"/>
  <ignoredErrors>
    <ignoredError sqref="A1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52"/>
  <sheetViews>
    <sheetView zoomScale="90" zoomScaleNormal="90" workbookViewId="0">
      <selection activeCell="C7" sqref="C7"/>
    </sheetView>
  </sheetViews>
  <sheetFormatPr defaultColWidth="9.08984375" defaultRowHeight="14.5" x14ac:dyDescent="0.35"/>
  <cols>
    <col min="1" max="1" width="9.453125" style="366" customWidth="1"/>
    <col min="2" max="2" width="45.81640625" style="366" customWidth="1"/>
    <col min="3" max="4" width="12.6328125" style="366" customWidth="1"/>
    <col min="5" max="5" width="11.36328125" style="366" customWidth="1"/>
    <col min="6" max="6" width="11.453125" style="366" customWidth="1"/>
    <col min="7" max="7" width="10.81640625" style="366" customWidth="1"/>
    <col min="8" max="9" width="10.453125" style="366" customWidth="1"/>
    <col min="10" max="10" width="12.453125" style="366" customWidth="1"/>
    <col min="11" max="11" width="10.453125" style="366" customWidth="1"/>
    <col min="12" max="12" width="14" style="366" customWidth="1"/>
    <col min="13" max="13" width="12.453125" style="366" customWidth="1"/>
    <col min="14" max="14" width="1.6328125" style="369" customWidth="1"/>
    <col min="15" max="15" width="11" style="366" customWidth="1"/>
    <col min="16" max="16" width="10.81640625" style="366" customWidth="1"/>
    <col min="17" max="243" width="9.08984375" style="366"/>
    <col min="244" max="244" width="59.6328125" style="366" customWidth="1"/>
    <col min="245" max="251" width="10.453125" style="366" customWidth="1"/>
    <col min="252" max="16384" width="9.08984375" style="366"/>
  </cols>
  <sheetData>
    <row r="1" spans="1:16" ht="15.5" x14ac:dyDescent="0.35">
      <c r="A1" s="839" t="s">
        <v>732</v>
      </c>
      <c r="B1" s="388"/>
    </row>
    <row r="2" spans="1:16" ht="15.5" x14ac:dyDescent="0.35">
      <c r="A2" s="134"/>
      <c r="B2" s="133" t="s">
        <v>686</v>
      </c>
    </row>
    <row r="3" spans="1:16" ht="13.5" customHeight="1" thickBot="1" x14ac:dyDescent="0.4">
      <c r="B3" s="364"/>
      <c r="P3" s="370" t="s">
        <v>361</v>
      </c>
    </row>
    <row r="4" spans="1:16" s="133" customFormat="1" ht="38.25" customHeight="1" x14ac:dyDescent="0.35">
      <c r="A4" s="1030" t="s">
        <v>341</v>
      </c>
      <c r="B4" s="1016" t="s">
        <v>919</v>
      </c>
      <c r="C4" s="1033" t="s">
        <v>554</v>
      </c>
      <c r="D4" s="1034"/>
      <c r="E4" s="1034" t="s">
        <v>555</v>
      </c>
      <c r="F4" s="1034"/>
      <c r="G4" s="1037" t="s">
        <v>556</v>
      </c>
      <c r="H4" s="1038"/>
      <c r="I4" s="1023" t="s">
        <v>920</v>
      </c>
      <c r="J4" s="1023" t="s">
        <v>921</v>
      </c>
      <c r="K4" s="1025" t="s">
        <v>922</v>
      </c>
      <c r="L4" s="1035" t="s">
        <v>951</v>
      </c>
      <c r="M4" s="1027" t="s">
        <v>959</v>
      </c>
      <c r="N4" s="289"/>
      <c r="O4" s="1019" t="s">
        <v>954</v>
      </c>
      <c r="P4" s="1021" t="s">
        <v>557</v>
      </c>
    </row>
    <row r="5" spans="1:16" s="133" customFormat="1" ht="13.5" customHeight="1" x14ac:dyDescent="0.35">
      <c r="A5" s="1031"/>
      <c r="B5" s="1017"/>
      <c r="C5" s="290" t="s">
        <v>595</v>
      </c>
      <c r="D5" s="291" t="s">
        <v>923</v>
      </c>
      <c r="E5" s="290" t="s">
        <v>491</v>
      </c>
      <c r="F5" s="291" t="s">
        <v>496</v>
      </c>
      <c r="G5" s="291" t="s">
        <v>491</v>
      </c>
      <c r="H5" s="393" t="s">
        <v>496</v>
      </c>
      <c r="I5" s="1024"/>
      <c r="J5" s="1024"/>
      <c r="K5" s="1026"/>
      <c r="L5" s="1036"/>
      <c r="M5" s="1028"/>
      <c r="N5" s="289"/>
      <c r="O5" s="1020"/>
      <c r="P5" s="1022"/>
    </row>
    <row r="6" spans="1:16" s="133" customFormat="1" ht="15" customHeight="1" thickBot="1" x14ac:dyDescent="0.4">
      <c r="A6" s="1032"/>
      <c r="B6" s="1018"/>
      <c r="C6" s="292" t="s">
        <v>416</v>
      </c>
      <c r="D6" s="293" t="s">
        <v>417</v>
      </c>
      <c r="E6" s="293" t="s">
        <v>418</v>
      </c>
      <c r="F6" s="293" t="s">
        <v>419</v>
      </c>
      <c r="G6" s="293" t="s">
        <v>493</v>
      </c>
      <c r="H6" s="394" t="s">
        <v>494</v>
      </c>
      <c r="I6" s="412" t="s">
        <v>598</v>
      </c>
      <c r="J6" s="412" t="s">
        <v>604</v>
      </c>
      <c r="K6" s="392" t="s">
        <v>422</v>
      </c>
      <c r="L6" s="294" t="s">
        <v>559</v>
      </c>
      <c r="M6" s="294" t="s">
        <v>952</v>
      </c>
      <c r="N6" s="882"/>
      <c r="O6" s="411" t="s">
        <v>424</v>
      </c>
      <c r="P6" s="294" t="s">
        <v>953</v>
      </c>
    </row>
    <row r="7" spans="1:16" s="135" customFormat="1" ht="15" customHeight="1" x14ac:dyDescent="0.35">
      <c r="A7" s="371">
        <v>1</v>
      </c>
      <c r="B7" s="398" t="s">
        <v>495</v>
      </c>
      <c r="C7" s="748">
        <f>+C8+C12</f>
        <v>334435.29940999998</v>
      </c>
      <c r="D7" s="748">
        <f t="shared" ref="D7:L7" si="0">+D8+D12</f>
        <v>334201.54859000002</v>
      </c>
      <c r="E7" s="748">
        <f t="shared" si="0"/>
        <v>14432</v>
      </c>
      <c r="F7" s="748">
        <f t="shared" si="0"/>
        <v>14432</v>
      </c>
      <c r="G7" s="748">
        <f t="shared" si="0"/>
        <v>298114.92940999998</v>
      </c>
      <c r="H7" s="749">
        <f t="shared" si="0"/>
        <v>297881.17859000002</v>
      </c>
      <c r="I7" s="794"/>
      <c r="J7" s="794">
        <f t="shared" si="0"/>
        <v>6032.0069400000002</v>
      </c>
      <c r="K7" s="750">
        <f t="shared" si="0"/>
        <v>1777.6809099999998</v>
      </c>
      <c r="L7" s="751">
        <f t="shared" si="0"/>
        <v>233.75081999999998</v>
      </c>
      <c r="M7" s="751">
        <f>+M8+M12</f>
        <v>0</v>
      </c>
      <c r="N7" s="874"/>
      <c r="O7" s="747">
        <f>+O8+O12</f>
        <v>0</v>
      </c>
      <c r="P7" s="878">
        <f>+P8+P12</f>
        <v>297881.17859000002</v>
      </c>
    </row>
    <row r="8" spans="1:16" s="135" customFormat="1" ht="13.5" customHeight="1" x14ac:dyDescent="0.35">
      <c r="A8" s="425">
        <f>A7+1</f>
        <v>2</v>
      </c>
      <c r="B8" s="395" t="s">
        <v>1003</v>
      </c>
      <c r="C8" s="754">
        <f t="shared" ref="C8:L8" si="1">SUM(C9:C11)</f>
        <v>194649.92941000001</v>
      </c>
      <c r="D8" s="754">
        <f t="shared" si="1"/>
        <v>194649.92941000001</v>
      </c>
      <c r="E8" s="754">
        <f t="shared" si="1"/>
        <v>13000</v>
      </c>
      <c r="F8" s="754">
        <f t="shared" si="1"/>
        <v>13000</v>
      </c>
      <c r="G8" s="754">
        <f t="shared" si="1"/>
        <v>207649.92941000001</v>
      </c>
      <c r="H8" s="755">
        <f t="shared" si="1"/>
        <v>207649.92941000001</v>
      </c>
      <c r="I8" s="795"/>
      <c r="J8" s="796">
        <f t="shared" si="1"/>
        <v>0</v>
      </c>
      <c r="K8" s="756">
        <f t="shared" si="1"/>
        <v>249.08351999999999</v>
      </c>
      <c r="L8" s="757">
        <f t="shared" si="1"/>
        <v>0</v>
      </c>
      <c r="M8" s="757">
        <f>SUM(M9:M11)</f>
        <v>0</v>
      </c>
      <c r="N8" s="874"/>
      <c r="O8" s="753">
        <f>SUM(O9:O11)</f>
        <v>0</v>
      </c>
      <c r="P8" s="757">
        <f>SUM(P9:P11)</f>
        <v>207649.92941000001</v>
      </c>
    </row>
    <row r="9" spans="1:16" s="133" customFormat="1" ht="12.75" customHeight="1" x14ac:dyDescent="0.35">
      <c r="A9" s="373">
        <f t="shared" ref="A9:A36" si="2">A8+1</f>
        <v>3</v>
      </c>
      <c r="B9" s="396" t="s">
        <v>930</v>
      </c>
      <c r="C9" s="759">
        <v>194649.92941000001</v>
      </c>
      <c r="D9" s="759">
        <v>194649.92941000001</v>
      </c>
      <c r="E9" s="759">
        <v>13000</v>
      </c>
      <c r="F9" s="759">
        <v>13000</v>
      </c>
      <c r="G9" s="759">
        <f t="shared" ref="G9:H11" si="3">+C9+E9</f>
        <v>207649.92941000001</v>
      </c>
      <c r="H9" s="760">
        <f t="shared" si="3"/>
        <v>207649.92941000001</v>
      </c>
      <c r="I9" s="797"/>
      <c r="J9" s="798"/>
      <c r="K9" s="761">
        <v>249.08351999999999</v>
      </c>
      <c r="L9" s="762">
        <f t="shared" ref="L9:L21" si="4">+G9-H9</f>
        <v>0</v>
      </c>
      <c r="M9" s="762"/>
      <c r="N9" s="874"/>
      <c r="O9" s="758"/>
      <c r="P9" s="762">
        <f t="shared" ref="P9:P14" si="5">H9+O9</f>
        <v>207649.92941000001</v>
      </c>
    </row>
    <row r="10" spans="1:16" s="133" customFormat="1" ht="12.75" customHeight="1" x14ac:dyDescent="0.35">
      <c r="A10" s="373">
        <f t="shared" si="2"/>
        <v>4</v>
      </c>
      <c r="B10" s="396" t="s">
        <v>669</v>
      </c>
      <c r="C10" s="759"/>
      <c r="D10" s="759"/>
      <c r="E10" s="759"/>
      <c r="F10" s="759"/>
      <c r="G10" s="759">
        <f t="shared" si="3"/>
        <v>0</v>
      </c>
      <c r="H10" s="760">
        <f t="shared" si="3"/>
        <v>0</v>
      </c>
      <c r="I10" s="797"/>
      <c r="J10" s="798"/>
      <c r="K10" s="761"/>
      <c r="L10" s="762">
        <f t="shared" si="4"/>
        <v>0</v>
      </c>
      <c r="M10" s="762"/>
      <c r="N10" s="874"/>
      <c r="O10" s="758"/>
      <c r="P10" s="762">
        <f t="shared" si="5"/>
        <v>0</v>
      </c>
    </row>
    <row r="11" spans="1:16" s="133" customFormat="1" ht="12.75" customHeight="1" x14ac:dyDescent="0.35">
      <c r="A11" s="373">
        <f t="shared" si="2"/>
        <v>5</v>
      </c>
      <c r="B11" s="397" t="s">
        <v>601</v>
      </c>
      <c r="C11" s="759"/>
      <c r="D11" s="759"/>
      <c r="E11" s="759"/>
      <c r="F11" s="759"/>
      <c r="G11" s="759">
        <f t="shared" si="3"/>
        <v>0</v>
      </c>
      <c r="H11" s="760">
        <f t="shared" si="3"/>
        <v>0</v>
      </c>
      <c r="I11" s="797"/>
      <c r="J11" s="798"/>
      <c r="K11" s="761"/>
      <c r="L11" s="762">
        <f t="shared" si="4"/>
        <v>0</v>
      </c>
      <c r="M11" s="762"/>
      <c r="N11" s="874"/>
      <c r="O11" s="758"/>
      <c r="P11" s="762">
        <f t="shared" si="5"/>
        <v>0</v>
      </c>
    </row>
    <row r="12" spans="1:16" s="135" customFormat="1" ht="13.5" customHeight="1" x14ac:dyDescent="0.35">
      <c r="A12" s="425">
        <f t="shared" si="2"/>
        <v>6</v>
      </c>
      <c r="B12" s="395" t="s">
        <v>1002</v>
      </c>
      <c r="C12" s="754">
        <f>SUM(C13:C21)</f>
        <v>139785.37</v>
      </c>
      <c r="D12" s="754">
        <f t="shared" ref="D12:P12" si="6">SUM(D13:D21)</f>
        <v>139551.61917999998</v>
      </c>
      <c r="E12" s="754">
        <f t="shared" si="6"/>
        <v>1432</v>
      </c>
      <c r="F12" s="754">
        <f t="shared" si="6"/>
        <v>1432</v>
      </c>
      <c r="G12" s="754">
        <f t="shared" si="6"/>
        <v>90465</v>
      </c>
      <c r="H12" s="754">
        <f t="shared" si="6"/>
        <v>90231.249179999999</v>
      </c>
      <c r="I12" s="754">
        <f t="shared" si="6"/>
        <v>0</v>
      </c>
      <c r="J12" s="754">
        <f t="shared" si="6"/>
        <v>6032.0069400000002</v>
      </c>
      <c r="K12" s="754">
        <f t="shared" si="6"/>
        <v>1528.5973899999999</v>
      </c>
      <c r="L12" s="754">
        <f t="shared" si="6"/>
        <v>233.75081999999998</v>
      </c>
      <c r="M12" s="754">
        <f t="shared" si="6"/>
        <v>0</v>
      </c>
      <c r="N12" s="859"/>
      <c r="O12" s="754">
        <f t="shared" si="6"/>
        <v>0</v>
      </c>
      <c r="P12" s="680">
        <f t="shared" si="6"/>
        <v>90231.249179999999</v>
      </c>
    </row>
    <row r="13" spans="1:16" s="135" customFormat="1" ht="13.5" customHeight="1" x14ac:dyDescent="0.35">
      <c r="A13" s="389">
        <f t="shared" si="2"/>
        <v>7</v>
      </c>
      <c r="B13" s="396" t="s">
        <v>988</v>
      </c>
      <c r="C13" s="801">
        <v>1072</v>
      </c>
      <c r="D13" s="802">
        <v>1072</v>
      </c>
      <c r="E13" s="802"/>
      <c r="F13" s="802"/>
      <c r="G13" s="759">
        <f t="shared" ref="G13:H15" si="7">+C13+E13</f>
        <v>1072</v>
      </c>
      <c r="H13" s="760">
        <f t="shared" si="7"/>
        <v>1072</v>
      </c>
      <c r="I13" s="797"/>
      <c r="J13" s="803"/>
      <c r="K13" s="801"/>
      <c r="L13" s="762">
        <f t="shared" si="4"/>
        <v>0</v>
      </c>
      <c r="M13" s="762"/>
      <c r="N13" s="883"/>
      <c r="O13" s="800"/>
      <c r="P13" s="762">
        <f t="shared" si="5"/>
        <v>1072</v>
      </c>
    </row>
    <row r="14" spans="1:16" s="135" customFormat="1" ht="13.5" customHeight="1" x14ac:dyDescent="0.35">
      <c r="A14" s="389">
        <f t="shared" si="2"/>
        <v>8</v>
      </c>
      <c r="B14" s="396" t="s">
        <v>989</v>
      </c>
      <c r="C14" s="801">
        <v>319</v>
      </c>
      <c r="D14" s="802">
        <v>177.399</v>
      </c>
      <c r="E14" s="802"/>
      <c r="F14" s="802"/>
      <c r="G14" s="759">
        <f t="shared" si="7"/>
        <v>319</v>
      </c>
      <c r="H14" s="760">
        <f t="shared" si="7"/>
        <v>177.399</v>
      </c>
      <c r="I14" s="797"/>
      <c r="J14" s="803"/>
      <c r="K14" s="801"/>
      <c r="L14" s="762">
        <f t="shared" si="4"/>
        <v>141.601</v>
      </c>
      <c r="M14" s="762"/>
      <c r="N14" s="883"/>
      <c r="O14" s="800"/>
      <c r="P14" s="762">
        <f t="shared" si="5"/>
        <v>177.399</v>
      </c>
    </row>
    <row r="15" spans="1:16" s="135" customFormat="1" ht="13.5" customHeight="1" x14ac:dyDescent="0.35">
      <c r="A15" s="389">
        <f t="shared" si="2"/>
        <v>9</v>
      </c>
      <c r="B15" s="396" t="s">
        <v>1005</v>
      </c>
      <c r="C15" s="801">
        <v>426</v>
      </c>
      <c r="D15" s="802">
        <v>333.85018000000002</v>
      </c>
      <c r="E15" s="802"/>
      <c r="F15" s="802"/>
      <c r="G15" s="759">
        <f t="shared" si="7"/>
        <v>426</v>
      </c>
      <c r="H15" s="760">
        <f t="shared" si="7"/>
        <v>333.85018000000002</v>
      </c>
      <c r="I15" s="803"/>
      <c r="J15" s="803">
        <v>84.00694</v>
      </c>
      <c r="K15" s="801"/>
      <c r="L15" s="762">
        <f t="shared" si="4"/>
        <v>92.149819999999977</v>
      </c>
      <c r="M15" s="762"/>
      <c r="N15" s="874"/>
      <c r="O15" s="804"/>
      <c r="P15" s="762">
        <f t="shared" ref="P15:P35" si="8">H15+O15</f>
        <v>333.85018000000002</v>
      </c>
    </row>
    <row r="16" spans="1:16" s="135" customFormat="1" ht="12.75" customHeight="1" x14ac:dyDescent="0.35">
      <c r="A16" s="389">
        <f t="shared" si="2"/>
        <v>10</v>
      </c>
      <c r="B16" s="396" t="s">
        <v>990</v>
      </c>
      <c r="C16" s="801">
        <v>52417</v>
      </c>
      <c r="D16" s="802">
        <v>52417</v>
      </c>
      <c r="E16" s="802"/>
      <c r="F16" s="802"/>
      <c r="G16" s="759">
        <f>+C16+E16</f>
        <v>52417</v>
      </c>
      <c r="H16" s="760">
        <f>+D16+F16</f>
        <v>52417</v>
      </c>
      <c r="I16" s="799"/>
      <c r="J16" s="803"/>
      <c r="K16" s="801"/>
      <c r="L16" s="762">
        <f t="shared" si="4"/>
        <v>0</v>
      </c>
      <c r="M16" s="762"/>
      <c r="N16" s="883"/>
      <c r="O16" s="800"/>
      <c r="P16" s="762">
        <f t="shared" si="8"/>
        <v>52417</v>
      </c>
    </row>
    <row r="17" spans="1:16" s="135" customFormat="1" ht="12.75" customHeight="1" x14ac:dyDescent="0.35">
      <c r="A17" s="389">
        <f t="shared" si="2"/>
        <v>11</v>
      </c>
      <c r="B17" s="631" t="s">
        <v>991</v>
      </c>
      <c r="C17" s="801">
        <v>46257</v>
      </c>
      <c r="D17" s="802">
        <v>46257</v>
      </c>
      <c r="E17" s="802">
        <v>1000</v>
      </c>
      <c r="F17" s="802">
        <v>1000</v>
      </c>
      <c r="G17" s="759"/>
      <c r="H17" s="760"/>
      <c r="I17" s="799"/>
      <c r="J17" s="803"/>
      <c r="K17" s="801">
        <v>1009.33417</v>
      </c>
      <c r="L17" s="762">
        <f t="shared" si="4"/>
        <v>0</v>
      </c>
      <c r="M17" s="762"/>
      <c r="N17" s="883"/>
      <c r="O17" s="800"/>
      <c r="P17" s="762"/>
    </row>
    <row r="18" spans="1:16" s="135" customFormat="1" ht="12.75" customHeight="1" x14ac:dyDescent="0.35">
      <c r="A18" s="389">
        <f t="shared" si="2"/>
        <v>12</v>
      </c>
      <c r="B18" s="631" t="s">
        <v>992</v>
      </c>
      <c r="C18" s="801">
        <v>1816.9829999999999</v>
      </c>
      <c r="D18" s="802">
        <v>1816.9829999999999</v>
      </c>
      <c r="E18" s="802"/>
      <c r="F18" s="802"/>
      <c r="G18" s="759"/>
      <c r="H18" s="760"/>
      <c r="I18" s="799"/>
      <c r="J18" s="803"/>
      <c r="K18" s="801">
        <v>90.848830000000007</v>
      </c>
      <c r="L18" s="762">
        <f t="shared" si="4"/>
        <v>0</v>
      </c>
      <c r="M18" s="762"/>
      <c r="N18" s="883"/>
      <c r="O18" s="800"/>
      <c r="P18" s="762"/>
    </row>
    <row r="19" spans="1:16" s="135" customFormat="1" ht="12.75" customHeight="1" x14ac:dyDescent="0.35">
      <c r="A19" s="389">
        <f t="shared" si="2"/>
        <v>13</v>
      </c>
      <c r="B19" s="631" t="s">
        <v>993</v>
      </c>
      <c r="C19" s="801">
        <v>934.38699999999994</v>
      </c>
      <c r="D19" s="802">
        <v>934.38699999999994</v>
      </c>
      <c r="E19" s="802"/>
      <c r="F19" s="802"/>
      <c r="G19" s="759"/>
      <c r="H19" s="760"/>
      <c r="I19" s="799"/>
      <c r="J19" s="803"/>
      <c r="K19" s="801">
        <v>23.777850000000001</v>
      </c>
      <c r="L19" s="762">
        <f t="shared" si="4"/>
        <v>0</v>
      </c>
      <c r="M19" s="762"/>
      <c r="N19" s="883"/>
      <c r="O19" s="800"/>
      <c r="P19" s="762"/>
    </row>
    <row r="20" spans="1:16" s="135" customFormat="1" ht="12.75" customHeight="1" x14ac:dyDescent="0.35">
      <c r="A20" s="389">
        <f t="shared" si="2"/>
        <v>14</v>
      </c>
      <c r="B20" s="631" t="s">
        <v>994</v>
      </c>
      <c r="C20" s="801">
        <v>744</v>
      </c>
      <c r="D20" s="802">
        <v>744</v>
      </c>
      <c r="E20" s="802"/>
      <c r="F20" s="802"/>
      <c r="G20" s="759"/>
      <c r="H20" s="760"/>
      <c r="I20" s="799"/>
      <c r="J20" s="803"/>
      <c r="K20" s="801">
        <v>23.777850000000001</v>
      </c>
      <c r="L20" s="762">
        <f t="shared" si="4"/>
        <v>0</v>
      </c>
      <c r="M20" s="762"/>
      <c r="N20" s="883"/>
      <c r="O20" s="800"/>
      <c r="P20" s="762"/>
    </row>
    <row r="21" spans="1:16" s="135" customFormat="1" ht="12.75" customHeight="1" x14ac:dyDescent="0.35">
      <c r="A21" s="389">
        <f t="shared" si="2"/>
        <v>15</v>
      </c>
      <c r="B21" s="631" t="s">
        <v>995</v>
      </c>
      <c r="C21" s="801">
        <v>35799</v>
      </c>
      <c r="D21" s="802">
        <v>35799</v>
      </c>
      <c r="E21" s="802">
        <v>432</v>
      </c>
      <c r="F21" s="802">
        <v>432</v>
      </c>
      <c r="G21" s="759">
        <f>+C21+E21</f>
        <v>36231</v>
      </c>
      <c r="H21" s="760">
        <f>+D21+F21</f>
        <v>36231</v>
      </c>
      <c r="I21" s="799"/>
      <c r="J21" s="803">
        <v>5948</v>
      </c>
      <c r="K21" s="801">
        <v>380.85869000000002</v>
      </c>
      <c r="L21" s="762">
        <f t="shared" si="4"/>
        <v>0</v>
      </c>
      <c r="M21" s="762"/>
      <c r="N21" s="883"/>
      <c r="O21" s="800"/>
      <c r="P21" s="762">
        <f t="shared" si="8"/>
        <v>36231</v>
      </c>
    </row>
    <row r="22" spans="1:16" s="135" customFormat="1" ht="13.5" customHeight="1" x14ac:dyDescent="0.35">
      <c r="A22" s="389">
        <f t="shared" si="2"/>
        <v>16</v>
      </c>
      <c r="B22" s="398" t="s">
        <v>599</v>
      </c>
      <c r="C22" s="769">
        <f>C23</f>
        <v>181378.51209</v>
      </c>
      <c r="D22" s="769">
        <f>D23</f>
        <v>180952.81080000001</v>
      </c>
      <c r="E22" s="769">
        <f t="shared" ref="E22:P22" ca="1" si="9">+E23</f>
        <v>0</v>
      </c>
      <c r="F22" s="769">
        <f t="shared" ca="1" si="9"/>
        <v>0</v>
      </c>
      <c r="G22" s="769">
        <f t="shared" si="9"/>
        <v>181378.51209</v>
      </c>
      <c r="H22" s="769">
        <f>+H23</f>
        <v>180952.81080000001</v>
      </c>
      <c r="I22" s="769">
        <f>+I23</f>
        <v>0</v>
      </c>
      <c r="J22" s="769">
        <f t="shared" si="9"/>
        <v>56923.118430000002</v>
      </c>
      <c r="K22" s="769">
        <f t="shared" si="9"/>
        <v>2116.9054900000001</v>
      </c>
      <c r="L22" s="769">
        <f t="shared" si="9"/>
        <v>425.70129000001089</v>
      </c>
      <c r="M22" s="769">
        <f t="shared" si="9"/>
        <v>0</v>
      </c>
      <c r="N22" s="862"/>
      <c r="O22" s="769">
        <f t="shared" si="9"/>
        <v>0</v>
      </c>
      <c r="P22" s="879">
        <f t="shared" si="9"/>
        <v>180896.29671</v>
      </c>
    </row>
    <row r="23" spans="1:16" s="135" customFormat="1" ht="12.75" customHeight="1" x14ac:dyDescent="0.35">
      <c r="A23" s="389">
        <f t="shared" si="2"/>
        <v>17</v>
      </c>
      <c r="B23" s="410" t="s">
        <v>924</v>
      </c>
      <c r="C23" s="754">
        <f>C24+C25+C26+C27+C28</f>
        <v>181378.51209</v>
      </c>
      <c r="D23" s="754">
        <f>D24+D25+D26+D27+D28</f>
        <v>180952.81080000001</v>
      </c>
      <c r="E23" s="754">
        <f ca="1">SUM(E23:E28)</f>
        <v>0</v>
      </c>
      <c r="F23" s="754">
        <f ca="1">SUM(F23:F28)</f>
        <v>0</v>
      </c>
      <c r="G23" s="754">
        <f>SUM(G24:G28)</f>
        <v>181378.51209</v>
      </c>
      <c r="H23" s="754">
        <f>SUM(H24:H28)</f>
        <v>180952.81080000001</v>
      </c>
      <c r="I23" s="754">
        <f t="shared" ref="I23:P23" si="10">SUM(I24:I28)</f>
        <v>0</v>
      </c>
      <c r="J23" s="754">
        <f t="shared" si="10"/>
        <v>56923.118430000002</v>
      </c>
      <c r="K23" s="754">
        <f t="shared" si="10"/>
        <v>2116.9054900000001</v>
      </c>
      <c r="L23" s="754">
        <f t="shared" si="10"/>
        <v>425.70129000001089</v>
      </c>
      <c r="M23" s="754">
        <f t="shared" si="10"/>
        <v>0</v>
      </c>
      <c r="N23" s="859"/>
      <c r="O23" s="754">
        <f t="shared" si="10"/>
        <v>0</v>
      </c>
      <c r="P23" s="754">
        <f t="shared" si="10"/>
        <v>180896.29671</v>
      </c>
    </row>
    <row r="24" spans="1:16" s="133" customFormat="1" ht="12.75" customHeight="1" x14ac:dyDescent="0.35">
      <c r="A24" s="389">
        <f t="shared" si="2"/>
        <v>18</v>
      </c>
      <c r="B24" s="875" t="s">
        <v>996</v>
      </c>
      <c r="C24" s="859">
        <v>169782</v>
      </c>
      <c r="D24" s="859">
        <v>169367.07170999999</v>
      </c>
      <c r="E24" s="859"/>
      <c r="F24" s="859"/>
      <c r="G24" s="859">
        <f t="shared" ref="G24:H28" si="11">C24+E24</f>
        <v>169782</v>
      </c>
      <c r="H24" s="871">
        <f t="shared" si="11"/>
        <v>169367.07170999999</v>
      </c>
      <c r="I24" s="872"/>
      <c r="J24" s="872">
        <v>53810.692430000003</v>
      </c>
      <c r="K24" s="873">
        <v>2038.1032299999999</v>
      </c>
      <c r="L24" s="860">
        <f>G24-H24</f>
        <v>414.92829000001075</v>
      </c>
      <c r="M24" s="860"/>
      <c r="N24" s="874"/>
      <c r="O24" s="862"/>
      <c r="P24" s="860">
        <f t="shared" si="8"/>
        <v>169367.07170999999</v>
      </c>
    </row>
    <row r="25" spans="1:16" s="133" customFormat="1" ht="12.75" customHeight="1" x14ac:dyDescent="0.35">
      <c r="A25" s="389">
        <f t="shared" si="2"/>
        <v>19</v>
      </c>
      <c r="B25" s="876" t="s">
        <v>997</v>
      </c>
      <c r="C25" s="801">
        <v>6771</v>
      </c>
      <c r="D25" s="802">
        <v>6760.2269999999999</v>
      </c>
      <c r="E25" s="802"/>
      <c r="F25" s="802"/>
      <c r="G25" s="859">
        <f t="shared" si="11"/>
        <v>6771</v>
      </c>
      <c r="H25" s="871">
        <f t="shared" si="11"/>
        <v>6760.2269999999999</v>
      </c>
      <c r="I25" s="803"/>
      <c r="J25" s="803">
        <v>1827.2270000000001</v>
      </c>
      <c r="K25" s="801">
        <v>78.802260000000004</v>
      </c>
      <c r="L25" s="860">
        <f>G25-H25</f>
        <v>10.773000000000138</v>
      </c>
      <c r="M25" s="762"/>
      <c r="N25" s="874"/>
      <c r="O25" s="804"/>
      <c r="P25" s="762">
        <f t="shared" si="8"/>
        <v>6760.2269999999999</v>
      </c>
    </row>
    <row r="26" spans="1:16" s="133" customFormat="1" ht="12.75" customHeight="1" x14ac:dyDescent="0.35">
      <c r="A26" s="389">
        <f t="shared" si="2"/>
        <v>20</v>
      </c>
      <c r="B26" s="875" t="s">
        <v>998</v>
      </c>
      <c r="C26" s="859">
        <v>2894.998</v>
      </c>
      <c r="D26" s="859">
        <v>2894.998</v>
      </c>
      <c r="E26" s="859"/>
      <c r="F26" s="859"/>
      <c r="G26" s="859">
        <f t="shared" si="11"/>
        <v>2894.998</v>
      </c>
      <c r="H26" s="871">
        <f t="shared" si="11"/>
        <v>2894.998</v>
      </c>
      <c r="I26" s="872"/>
      <c r="J26" s="872">
        <v>1285.1990000000001</v>
      </c>
      <c r="K26" s="873"/>
      <c r="L26" s="860">
        <f>G26-H26</f>
        <v>0</v>
      </c>
      <c r="M26" s="860"/>
      <c r="N26" s="874"/>
      <c r="O26" s="862"/>
      <c r="P26" s="860">
        <f t="shared" si="8"/>
        <v>2894.998</v>
      </c>
    </row>
    <row r="27" spans="1:16" s="133" customFormat="1" ht="12.75" customHeight="1" x14ac:dyDescent="0.35">
      <c r="A27" s="389">
        <f t="shared" si="2"/>
        <v>21</v>
      </c>
      <c r="B27" s="876" t="s">
        <v>999</v>
      </c>
      <c r="C27" s="806">
        <v>1874</v>
      </c>
      <c r="D27" s="807">
        <v>1874</v>
      </c>
      <c r="E27" s="807"/>
      <c r="F27" s="807"/>
      <c r="G27" s="859">
        <f t="shared" si="11"/>
        <v>1874</v>
      </c>
      <c r="H27" s="871">
        <f t="shared" si="11"/>
        <v>1874</v>
      </c>
      <c r="I27" s="808"/>
      <c r="J27" s="808"/>
      <c r="K27" s="806"/>
      <c r="L27" s="860">
        <f>G27-H27</f>
        <v>0</v>
      </c>
      <c r="M27" s="762"/>
      <c r="N27" s="874"/>
      <c r="O27" s="809"/>
      <c r="P27" s="762">
        <f t="shared" si="8"/>
        <v>1874</v>
      </c>
    </row>
    <row r="28" spans="1:16" s="133" customFormat="1" ht="12.75" customHeight="1" x14ac:dyDescent="0.35">
      <c r="A28" s="389">
        <f t="shared" si="2"/>
        <v>22</v>
      </c>
      <c r="B28" s="876" t="s">
        <v>1000</v>
      </c>
      <c r="C28" s="806">
        <v>56.514090000000003</v>
      </c>
      <c r="D28" s="807">
        <v>56.514090000000003</v>
      </c>
      <c r="E28" s="807"/>
      <c r="F28" s="807"/>
      <c r="G28" s="859">
        <f t="shared" si="11"/>
        <v>56.514090000000003</v>
      </c>
      <c r="H28" s="871">
        <f t="shared" si="11"/>
        <v>56.514090000000003</v>
      </c>
      <c r="I28" s="808"/>
      <c r="J28" s="808"/>
      <c r="K28" s="806"/>
      <c r="L28" s="860">
        <f>G28-H28</f>
        <v>0</v>
      </c>
      <c r="M28" s="762"/>
      <c r="N28" s="874"/>
      <c r="O28" s="809"/>
      <c r="P28" s="762"/>
    </row>
    <row r="29" spans="1:16" s="135" customFormat="1" ht="12.75" customHeight="1" x14ac:dyDescent="0.35">
      <c r="A29" s="389">
        <f t="shared" si="2"/>
        <v>23</v>
      </c>
      <c r="B29" s="398" t="s">
        <v>597</v>
      </c>
      <c r="C29" s="769">
        <f>+C30</f>
        <v>0</v>
      </c>
      <c r="D29" s="770">
        <f t="shared" ref="D29:O30" si="12">+D30</f>
        <v>0</v>
      </c>
      <c r="E29" s="770">
        <f t="shared" si="12"/>
        <v>0</v>
      </c>
      <c r="F29" s="770">
        <f t="shared" si="12"/>
        <v>0</v>
      </c>
      <c r="G29" s="770">
        <f>+C29+E29</f>
        <v>0</v>
      </c>
      <c r="H29" s="771">
        <f>+D29+F29</f>
        <v>0</v>
      </c>
      <c r="I29" s="805"/>
      <c r="J29" s="805">
        <f>+J30</f>
        <v>0</v>
      </c>
      <c r="K29" s="772">
        <f>+K30</f>
        <v>0</v>
      </c>
      <c r="L29" s="773">
        <f>+G29-H29</f>
        <v>0</v>
      </c>
      <c r="M29" s="773">
        <f>+M30</f>
        <v>0</v>
      </c>
      <c r="N29" s="874"/>
      <c r="O29" s="769">
        <f>+O30</f>
        <v>0</v>
      </c>
      <c r="P29" s="773">
        <f>H29+O29</f>
        <v>0</v>
      </c>
    </row>
    <row r="30" spans="1:16" s="133" customFormat="1" ht="12.75" customHeight="1" x14ac:dyDescent="0.35">
      <c r="A30" s="389">
        <f t="shared" si="2"/>
        <v>24</v>
      </c>
      <c r="B30" s="410" t="s">
        <v>665</v>
      </c>
      <c r="C30" s="754">
        <f>+C31</f>
        <v>0</v>
      </c>
      <c r="D30" s="754">
        <f t="shared" si="12"/>
        <v>0</v>
      </c>
      <c r="E30" s="754">
        <f t="shared" si="12"/>
        <v>0</v>
      </c>
      <c r="F30" s="754">
        <f t="shared" si="12"/>
        <v>0</v>
      </c>
      <c r="G30" s="754">
        <f t="shared" si="12"/>
        <v>0</v>
      </c>
      <c r="H30" s="755">
        <f t="shared" si="12"/>
        <v>0</v>
      </c>
      <c r="I30" s="796"/>
      <c r="J30" s="796">
        <f t="shared" si="12"/>
        <v>0</v>
      </c>
      <c r="K30" s="756">
        <f t="shared" si="12"/>
        <v>0</v>
      </c>
      <c r="L30" s="757">
        <f t="shared" si="12"/>
        <v>0</v>
      </c>
      <c r="M30" s="757">
        <f t="shared" si="12"/>
        <v>0</v>
      </c>
      <c r="N30" s="874"/>
      <c r="O30" s="753">
        <f t="shared" si="12"/>
        <v>0</v>
      </c>
      <c r="P30" s="757">
        <f t="shared" si="8"/>
        <v>0</v>
      </c>
    </row>
    <row r="31" spans="1:16" s="133" customFormat="1" ht="12.75" customHeight="1" x14ac:dyDescent="0.35">
      <c r="A31" s="389">
        <f t="shared" si="2"/>
        <v>25</v>
      </c>
      <c r="B31" s="397" t="s">
        <v>942</v>
      </c>
      <c r="C31" s="806"/>
      <c r="D31" s="807"/>
      <c r="E31" s="807"/>
      <c r="F31" s="807"/>
      <c r="G31" s="759"/>
      <c r="H31" s="760"/>
      <c r="I31" s="808"/>
      <c r="J31" s="808"/>
      <c r="K31" s="806"/>
      <c r="L31" s="762">
        <f>+G31-H31</f>
        <v>0</v>
      </c>
      <c r="M31" s="762"/>
      <c r="N31" s="874"/>
      <c r="O31" s="809"/>
      <c r="P31" s="762">
        <f t="shared" si="8"/>
        <v>0</v>
      </c>
    </row>
    <row r="32" spans="1:16" s="135" customFormat="1" ht="13.5" customHeight="1" x14ac:dyDescent="0.35">
      <c r="A32" s="389">
        <f t="shared" si="2"/>
        <v>26</v>
      </c>
      <c r="B32" s="398" t="s">
        <v>612</v>
      </c>
      <c r="C32" s="769">
        <f>+C33</f>
        <v>31133.594519999999</v>
      </c>
      <c r="D32" s="770">
        <f>+D33</f>
        <v>31133.594519999999</v>
      </c>
      <c r="E32" s="770">
        <f>+E33</f>
        <v>0</v>
      </c>
      <c r="F32" s="770">
        <f>+F33</f>
        <v>0</v>
      </c>
      <c r="G32" s="770">
        <f>+C32+E32</f>
        <v>31133.594519999999</v>
      </c>
      <c r="H32" s="771">
        <f>+D32+F32</f>
        <v>31133.594519999999</v>
      </c>
      <c r="I32" s="805"/>
      <c r="J32" s="805">
        <f>+J33</f>
        <v>6580.7377800000004</v>
      </c>
      <c r="K32" s="772">
        <f>+K33</f>
        <v>21217.3694</v>
      </c>
      <c r="L32" s="773">
        <f>+G32-H32</f>
        <v>0</v>
      </c>
      <c r="M32" s="773">
        <f>+M33</f>
        <v>0</v>
      </c>
      <c r="N32" s="874"/>
      <c r="O32" s="769">
        <f>+O33</f>
        <v>0</v>
      </c>
      <c r="P32" s="880">
        <f>H32+O32</f>
        <v>31133.594519999999</v>
      </c>
    </row>
    <row r="33" spans="1:16" s="133" customFormat="1" ht="12.75" customHeight="1" x14ac:dyDescent="0.35">
      <c r="A33" s="389">
        <f t="shared" si="2"/>
        <v>27</v>
      </c>
      <c r="B33" s="424" t="s">
        <v>670</v>
      </c>
      <c r="C33" s="754">
        <f>+C35</f>
        <v>31133.594519999999</v>
      </c>
      <c r="D33" s="754">
        <f>+D35</f>
        <v>31133.594519999999</v>
      </c>
      <c r="E33" s="754">
        <f>+E35</f>
        <v>0</v>
      </c>
      <c r="F33" s="754">
        <f>+F35</f>
        <v>0</v>
      </c>
      <c r="G33" s="754">
        <f>G34+G35</f>
        <v>33240.548349999997</v>
      </c>
      <c r="H33" s="755">
        <f>H34+H35</f>
        <v>33240.548349999997</v>
      </c>
      <c r="I33" s="796"/>
      <c r="J33" s="796">
        <f>+J35</f>
        <v>6580.7377800000004</v>
      </c>
      <c r="K33" s="756">
        <f>+K35</f>
        <v>21217.3694</v>
      </c>
      <c r="L33" s="757">
        <f>+L35</f>
        <v>0</v>
      </c>
      <c r="M33" s="757">
        <f>+M35</f>
        <v>0</v>
      </c>
      <c r="N33" s="874"/>
      <c r="O33" s="753">
        <f>+O35</f>
        <v>0</v>
      </c>
      <c r="P33" s="757">
        <f t="shared" si="8"/>
        <v>33240.548349999997</v>
      </c>
    </row>
    <row r="34" spans="1:16" s="133" customFormat="1" ht="12.75" customHeight="1" x14ac:dyDescent="0.35">
      <c r="A34" s="389">
        <f t="shared" si="2"/>
        <v>28</v>
      </c>
      <c r="B34" s="870" t="s">
        <v>1004</v>
      </c>
      <c r="C34" s="873">
        <v>2106.9538299999999</v>
      </c>
      <c r="D34" s="859">
        <v>2106.9538299999999</v>
      </c>
      <c r="E34" s="859"/>
      <c r="F34" s="859"/>
      <c r="G34" s="859">
        <f>C34+E34</f>
        <v>2106.9538299999999</v>
      </c>
      <c r="H34" s="871">
        <f>D34+F34</f>
        <v>2106.9538299999999</v>
      </c>
      <c r="I34" s="872"/>
      <c r="J34" s="872"/>
      <c r="K34" s="873"/>
      <c r="L34" s="860"/>
      <c r="M34" s="860"/>
      <c r="N34" s="874"/>
      <c r="O34" s="862"/>
      <c r="P34" s="860"/>
    </row>
    <row r="35" spans="1:16" s="133" customFormat="1" ht="12.75" customHeight="1" thickBot="1" x14ac:dyDescent="0.4">
      <c r="A35" s="389">
        <f t="shared" si="2"/>
        <v>29</v>
      </c>
      <c r="B35" s="396" t="s">
        <v>1001</v>
      </c>
      <c r="C35" s="801">
        <v>31133.594519999999</v>
      </c>
      <c r="D35" s="802">
        <v>31133.594519999999</v>
      </c>
      <c r="E35" s="802"/>
      <c r="F35" s="802"/>
      <c r="G35" s="759">
        <f>+C35+E35</f>
        <v>31133.594519999999</v>
      </c>
      <c r="H35" s="760">
        <f>+D35+F35</f>
        <v>31133.594519999999</v>
      </c>
      <c r="I35" s="803"/>
      <c r="J35" s="803">
        <v>6580.7377800000004</v>
      </c>
      <c r="K35" s="801">
        <v>21217.3694</v>
      </c>
      <c r="L35" s="762">
        <f>+G35-H35</f>
        <v>0</v>
      </c>
      <c r="M35" s="762"/>
      <c r="N35" s="874"/>
      <c r="O35" s="804"/>
      <c r="P35" s="762">
        <f t="shared" si="8"/>
        <v>31133.594519999999</v>
      </c>
    </row>
    <row r="36" spans="1:16" s="133" customFormat="1" ht="13.5" customHeight="1" thickBot="1" x14ac:dyDescent="0.4">
      <c r="A36" s="389">
        <f t="shared" si="2"/>
        <v>30</v>
      </c>
      <c r="B36" s="399" t="s">
        <v>560</v>
      </c>
      <c r="C36" s="810">
        <f>C7+C22+C29+C32</f>
        <v>546947.40601999999</v>
      </c>
      <c r="D36" s="811">
        <f>+D7+D22+D29+D32</f>
        <v>546287.95391000004</v>
      </c>
      <c r="E36" s="811">
        <f>E7</f>
        <v>14432</v>
      </c>
      <c r="F36" s="811">
        <f>F7</f>
        <v>14432</v>
      </c>
      <c r="G36" s="811">
        <f>+G7+G22+G29+G32</f>
        <v>510627.03601999994</v>
      </c>
      <c r="H36" s="812">
        <f>+H7+H22+H29+H32</f>
        <v>509967.58390999999</v>
      </c>
      <c r="I36" s="813"/>
      <c r="J36" s="813">
        <f>+J7+J22+J29+J32</f>
        <v>69535.863150000005</v>
      </c>
      <c r="K36" s="814">
        <f>+K7+K22+K29+K32</f>
        <v>25111.9558</v>
      </c>
      <c r="L36" s="815">
        <f>+L7+L22+L29+L32</f>
        <v>659.45211000001086</v>
      </c>
      <c r="M36" s="815">
        <f>+M7+M22+M29+M32</f>
        <v>0</v>
      </c>
      <c r="N36" s="884"/>
      <c r="O36" s="810">
        <f>+O7+O22+O29+O32</f>
        <v>0</v>
      </c>
      <c r="P36" s="881">
        <f>+P7+P22+P29+P32</f>
        <v>509911.06982000003</v>
      </c>
    </row>
    <row r="37" spans="1:16" s="388" customFormat="1" ht="13.5" customHeight="1" x14ac:dyDescent="0.35">
      <c r="A37" s="386"/>
      <c r="B37" s="387"/>
      <c r="C37" s="877"/>
      <c r="D37" s="369"/>
      <c r="E37" s="369"/>
      <c r="F37" s="369"/>
      <c r="G37" s="369"/>
      <c r="H37" s="369"/>
      <c r="I37" s="369"/>
      <c r="J37" s="369"/>
      <c r="K37" s="369"/>
      <c r="L37" s="369"/>
      <c r="M37" s="369"/>
      <c r="N37" s="369"/>
      <c r="O37" s="369"/>
      <c r="P37" s="369"/>
    </row>
    <row r="38" spans="1:16" ht="22.5" customHeight="1" x14ac:dyDescent="0.35">
      <c r="A38" s="133" t="s">
        <v>489</v>
      </c>
      <c r="N38" s="366"/>
    </row>
    <row r="39" spans="1:16" ht="56.25" customHeight="1" x14ac:dyDescent="0.35">
      <c r="A39" s="988" t="s">
        <v>683</v>
      </c>
      <c r="B39" s="1029"/>
      <c r="C39" s="1029"/>
      <c r="D39" s="1029"/>
      <c r="E39" s="1029"/>
      <c r="F39" s="1029"/>
      <c r="G39" s="1029"/>
      <c r="H39" s="1029"/>
      <c r="I39" s="1029"/>
      <c r="J39" s="1029"/>
      <c r="K39" s="1029"/>
      <c r="L39" s="1029"/>
      <c r="M39" s="1029"/>
      <c r="N39" s="1029"/>
      <c r="O39" s="1029"/>
      <c r="P39" s="1029"/>
    </row>
    <row r="40" spans="1:16" ht="30" customHeight="1" x14ac:dyDescent="0.35">
      <c r="A40" s="988" t="s">
        <v>925</v>
      </c>
      <c r="B40" s="1029"/>
      <c r="C40" s="1029"/>
      <c r="D40" s="1029"/>
      <c r="E40" s="1029"/>
      <c r="F40" s="1029"/>
      <c r="G40" s="1029"/>
      <c r="H40" s="1029"/>
      <c r="I40" s="1029"/>
      <c r="J40" s="1029"/>
      <c r="K40" s="1029"/>
      <c r="L40" s="1029"/>
      <c r="M40" s="1029"/>
      <c r="N40" s="1029"/>
      <c r="O40" s="1029"/>
      <c r="P40" s="1029"/>
    </row>
    <row r="41" spans="1:16" ht="34.5" customHeight="1" x14ac:dyDescent="0.35">
      <c r="A41" s="988" t="s">
        <v>926</v>
      </c>
      <c r="B41" s="1029"/>
      <c r="C41" s="1029"/>
      <c r="D41" s="1029"/>
      <c r="E41" s="1029"/>
      <c r="F41" s="1029"/>
      <c r="G41" s="1029"/>
      <c r="H41" s="1029"/>
      <c r="I41" s="1029"/>
      <c r="J41" s="1029"/>
      <c r="K41" s="1029"/>
      <c r="L41" s="1029"/>
      <c r="M41" s="1029"/>
      <c r="N41" s="1029"/>
      <c r="O41" s="1029"/>
      <c r="P41" s="1029"/>
    </row>
    <row r="42" spans="1:16" ht="27.75" customHeight="1" x14ac:dyDescent="0.35">
      <c r="A42" s="988" t="s">
        <v>619</v>
      </c>
      <c r="B42" s="1029"/>
      <c r="C42" s="1029"/>
      <c r="D42" s="1029"/>
      <c r="E42" s="1029"/>
      <c r="F42" s="1029"/>
      <c r="G42" s="1029"/>
      <c r="H42" s="1029"/>
      <c r="I42" s="1029"/>
      <c r="J42" s="1029"/>
      <c r="K42" s="1029"/>
      <c r="L42" s="1029"/>
      <c r="M42" s="1029"/>
      <c r="N42" s="1029"/>
      <c r="O42" s="1029"/>
      <c r="P42" s="1029"/>
    </row>
    <row r="43" spans="1:16" x14ac:dyDescent="0.35">
      <c r="A43" s="988" t="s">
        <v>927</v>
      </c>
      <c r="B43" s="1029"/>
      <c r="C43" s="1029"/>
      <c r="D43" s="1029"/>
      <c r="E43" s="1029"/>
      <c r="F43" s="1029"/>
      <c r="G43" s="1029"/>
      <c r="H43" s="1029"/>
      <c r="I43" s="1029"/>
      <c r="J43" s="1029"/>
      <c r="K43" s="1029"/>
      <c r="L43" s="1029"/>
      <c r="M43" s="1029"/>
      <c r="N43" s="1029"/>
      <c r="O43" s="1029"/>
      <c r="P43" s="1029"/>
    </row>
    <row r="44" spans="1:16" ht="26.25" customHeight="1" x14ac:dyDescent="0.35">
      <c r="A44" s="988" t="s">
        <v>684</v>
      </c>
      <c r="B44" s="1029"/>
      <c r="C44" s="1029"/>
      <c r="D44" s="1029"/>
      <c r="E44" s="1029"/>
      <c r="F44" s="1029"/>
      <c r="G44" s="1029"/>
      <c r="H44" s="1029"/>
      <c r="I44" s="1029"/>
      <c r="J44" s="1029"/>
      <c r="K44" s="1029"/>
      <c r="L44" s="1029"/>
      <c r="M44" s="1029"/>
      <c r="N44" s="1029"/>
      <c r="O44" s="1029"/>
      <c r="P44" s="1029"/>
    </row>
    <row r="45" spans="1:16" ht="18.75" customHeight="1" x14ac:dyDescent="0.35">
      <c r="A45" s="988" t="s">
        <v>960</v>
      </c>
      <c r="B45" s="988"/>
      <c r="C45" s="988"/>
      <c r="D45" s="988"/>
      <c r="E45" s="988"/>
      <c r="F45" s="988"/>
      <c r="G45" s="988"/>
      <c r="H45" s="988"/>
      <c r="I45" s="988"/>
      <c r="J45" s="988"/>
      <c r="K45" s="988"/>
      <c r="L45" s="988"/>
      <c r="M45" s="988"/>
      <c r="N45" s="988"/>
      <c r="O45" s="988"/>
      <c r="P45" s="988"/>
    </row>
    <row r="46" spans="1:16" ht="30.75" customHeight="1" x14ac:dyDescent="0.35">
      <c r="A46" s="988" t="s">
        <v>961</v>
      </c>
      <c r="B46" s="988"/>
      <c r="C46" s="988"/>
      <c r="D46" s="988"/>
      <c r="E46" s="988"/>
      <c r="F46" s="988"/>
      <c r="G46" s="988"/>
      <c r="H46" s="988"/>
      <c r="I46" s="988"/>
      <c r="J46" s="988"/>
      <c r="K46" s="988"/>
      <c r="L46" s="988"/>
      <c r="M46" s="988"/>
      <c r="N46" s="988"/>
      <c r="O46" s="988"/>
      <c r="P46" s="988"/>
    </row>
    <row r="47" spans="1:16" ht="19.5" customHeight="1" x14ac:dyDescent="0.35">
      <c r="A47" s="988" t="s">
        <v>955</v>
      </c>
      <c r="B47" s="1029"/>
      <c r="C47" s="1029"/>
      <c r="D47" s="1029"/>
      <c r="E47" s="1029"/>
      <c r="F47" s="1029"/>
      <c r="G47" s="1029"/>
      <c r="H47" s="1029"/>
      <c r="I47" s="1029"/>
      <c r="J47" s="1029"/>
      <c r="K47" s="1029"/>
      <c r="L47" s="1029"/>
      <c r="M47" s="1029"/>
      <c r="N47" s="1029"/>
      <c r="O47" s="1029"/>
      <c r="P47" s="1029"/>
    </row>
    <row r="48" spans="1:16" s="133" customFormat="1" ht="13" x14ac:dyDescent="0.35">
      <c r="A48" s="988" t="s">
        <v>956</v>
      </c>
      <c r="B48" s="988"/>
      <c r="C48" s="988"/>
      <c r="D48" s="988"/>
      <c r="E48" s="988"/>
      <c r="F48" s="988"/>
      <c r="G48" s="988"/>
      <c r="H48" s="988"/>
      <c r="I48" s="988"/>
      <c r="J48" s="988"/>
      <c r="K48" s="988"/>
      <c r="L48" s="988"/>
      <c r="M48" s="988"/>
      <c r="N48" s="988"/>
      <c r="O48" s="988"/>
      <c r="P48" s="988"/>
    </row>
    <row r="49" spans="1:16" s="133" customFormat="1" ht="13" x14ac:dyDescent="0.35">
      <c r="N49" s="390"/>
    </row>
    <row r="50" spans="1:16" s="133" customFormat="1" ht="13" x14ac:dyDescent="0.35">
      <c r="N50" s="390"/>
    </row>
    <row r="51" spans="1:16" x14ac:dyDescent="0.35">
      <c r="A51" s="133"/>
      <c r="B51" s="133"/>
      <c r="C51" s="133"/>
      <c r="D51" s="133"/>
      <c r="E51" s="133"/>
      <c r="F51" s="133"/>
      <c r="G51" s="133"/>
      <c r="H51" s="133"/>
      <c r="I51" s="133"/>
      <c r="J51" s="133"/>
      <c r="K51" s="133"/>
      <c r="L51" s="133"/>
      <c r="M51" s="133"/>
      <c r="N51" s="390"/>
      <c r="O51" s="133"/>
      <c r="P51" s="133"/>
    </row>
    <row r="52" spans="1:16" x14ac:dyDescent="0.35">
      <c r="A52" s="408"/>
    </row>
  </sheetData>
  <mergeCells count="22">
    <mergeCell ref="A48:P48"/>
    <mergeCell ref="A40:P40"/>
    <mergeCell ref="A41:P41"/>
    <mergeCell ref="A42:P42"/>
    <mergeCell ref="A43:P43"/>
    <mergeCell ref="A47:P47"/>
    <mergeCell ref="B4:B6"/>
    <mergeCell ref="O4:O5"/>
    <mergeCell ref="P4:P5"/>
    <mergeCell ref="A45:P45"/>
    <mergeCell ref="A46:P46"/>
    <mergeCell ref="J4:J5"/>
    <mergeCell ref="K4:K5"/>
    <mergeCell ref="M4:M5"/>
    <mergeCell ref="I4:I5"/>
    <mergeCell ref="A44:P44"/>
    <mergeCell ref="A39:P39"/>
    <mergeCell ref="A4:A6"/>
    <mergeCell ref="C4:D4"/>
    <mergeCell ref="L4:L5"/>
    <mergeCell ref="E4:F4"/>
    <mergeCell ref="G4:H4"/>
  </mergeCells>
  <pageMargins left="0.78740157499999996" right="0.78740157499999996" top="0.78740157499999996" bottom="0.78740157499999996" header="0.3" footer="0.3"/>
  <pageSetup paperSize="9" scale="61"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3"/>
  <sheetViews>
    <sheetView zoomScaleNormal="100" workbookViewId="0">
      <selection activeCell="A19" sqref="A19:N19"/>
    </sheetView>
  </sheetViews>
  <sheetFormatPr defaultColWidth="26.36328125" defaultRowHeight="13" x14ac:dyDescent="0.35"/>
  <cols>
    <col min="1" max="1" width="4.36328125" style="340" customWidth="1"/>
    <col min="2" max="2" width="11.81640625" style="340" customWidth="1"/>
    <col min="3" max="3" width="26.36328125" style="340" customWidth="1"/>
    <col min="4" max="4" width="12.08984375" style="340" customWidth="1"/>
    <col min="5" max="5" width="10.6328125" style="340" customWidth="1"/>
    <col min="6" max="6" width="11.453125" style="340" customWidth="1"/>
    <col min="7" max="7" width="10.6328125" style="340" customWidth="1"/>
    <col min="8" max="8" width="11.6328125" style="340" customWidth="1"/>
    <col min="9" max="9" width="10.6328125" style="340" customWidth="1"/>
    <col min="10" max="10" width="12.453125" style="340" customWidth="1"/>
    <col min="11" max="11" width="2.36328125" style="340" customWidth="1"/>
    <col min="12" max="12" width="10.6328125" style="340" customWidth="1"/>
    <col min="13" max="13" width="14" style="340" customWidth="1"/>
    <col min="14" max="14" width="10.6328125" style="340" customWidth="1"/>
    <col min="15" max="15" width="8.81640625" style="340" customWidth="1"/>
    <col min="16" max="253" width="9.08984375" style="340" customWidth="1"/>
    <col min="254" max="254" width="3.36328125" style="340" customWidth="1"/>
    <col min="255" max="255" width="11.81640625" style="340" customWidth="1"/>
    <col min="256" max="16384" width="26.36328125" style="340"/>
  </cols>
  <sheetData>
    <row r="1" spans="1:19" s="18" customFormat="1" ht="15.5" x14ac:dyDescent="0.35">
      <c r="A1" s="337" t="s">
        <v>733</v>
      </c>
      <c r="C1" s="17"/>
      <c r="D1" s="17"/>
      <c r="E1" s="17"/>
      <c r="F1" s="17"/>
      <c r="G1" s="17"/>
      <c r="H1" s="338"/>
      <c r="I1" s="17"/>
      <c r="J1" s="17"/>
      <c r="K1" s="339"/>
      <c r="L1" s="17"/>
      <c r="M1" s="17"/>
      <c r="N1" s="17"/>
      <c r="P1" s="17"/>
      <c r="Q1" s="17"/>
      <c r="R1" s="17"/>
      <c r="S1" s="17"/>
    </row>
    <row r="2" spans="1:19" ht="13.5" thickBot="1" x14ac:dyDescent="0.4">
      <c r="B2" s="341"/>
      <c r="C2" s="341"/>
      <c r="D2" s="342"/>
      <c r="E2" s="342"/>
      <c r="F2" s="341"/>
      <c r="G2" s="341"/>
      <c r="H2" s="341"/>
      <c r="I2" s="341"/>
      <c r="K2" s="339"/>
      <c r="L2" s="341"/>
      <c r="M2" s="341"/>
      <c r="N2" s="343" t="s">
        <v>361</v>
      </c>
      <c r="O2" s="341"/>
      <c r="P2" s="341"/>
      <c r="Q2" s="341"/>
      <c r="R2" s="341"/>
      <c r="S2" s="341"/>
    </row>
    <row r="3" spans="1:19" ht="27" customHeight="1" x14ac:dyDescent="0.35">
      <c r="A3" s="1045" t="s">
        <v>341</v>
      </c>
      <c r="B3" s="1048" t="s">
        <v>446</v>
      </c>
      <c r="C3" s="1051" t="s">
        <v>571</v>
      </c>
      <c r="D3" s="1054" t="s">
        <v>594</v>
      </c>
      <c r="E3" s="1002"/>
      <c r="F3" s="1002" t="s">
        <v>555</v>
      </c>
      <c r="G3" s="1002"/>
      <c r="H3" s="1002" t="s">
        <v>572</v>
      </c>
      <c r="I3" s="1002"/>
      <c r="J3" s="1014" t="s">
        <v>561</v>
      </c>
      <c r="K3" s="339"/>
      <c r="L3" s="1039" t="s">
        <v>602</v>
      </c>
      <c r="M3" s="1041" t="s">
        <v>657</v>
      </c>
      <c r="N3" s="1043" t="s">
        <v>557</v>
      </c>
    </row>
    <row r="4" spans="1:19" ht="15" customHeight="1" x14ac:dyDescent="0.35">
      <c r="A4" s="1046"/>
      <c r="B4" s="1049"/>
      <c r="C4" s="1052"/>
      <c r="D4" s="344" t="s">
        <v>595</v>
      </c>
      <c r="E4" s="284" t="s">
        <v>496</v>
      </c>
      <c r="F4" s="344" t="s">
        <v>590</v>
      </c>
      <c r="G4" s="284" t="s">
        <v>496</v>
      </c>
      <c r="H4" s="344" t="s">
        <v>573</v>
      </c>
      <c r="I4" s="284" t="s">
        <v>496</v>
      </c>
      <c r="J4" s="1015"/>
      <c r="K4" s="339"/>
      <c r="L4" s="1040"/>
      <c r="M4" s="1042"/>
      <c r="N4" s="1044"/>
    </row>
    <row r="5" spans="1:19" ht="12.75" customHeight="1" thickBot="1" x14ac:dyDescent="0.4">
      <c r="A5" s="1047"/>
      <c r="B5" s="1050"/>
      <c r="C5" s="1053"/>
      <c r="D5" s="285" t="s">
        <v>416</v>
      </c>
      <c r="E5" s="286" t="s">
        <v>417</v>
      </c>
      <c r="F5" s="286" t="s">
        <v>418</v>
      </c>
      <c r="G5" s="286" t="s">
        <v>419</v>
      </c>
      <c r="H5" s="286" t="s">
        <v>493</v>
      </c>
      <c r="I5" s="286" t="s">
        <v>494</v>
      </c>
      <c r="J5" s="288" t="s">
        <v>558</v>
      </c>
      <c r="K5" s="339"/>
      <c r="L5" s="345" t="s">
        <v>423</v>
      </c>
      <c r="M5" s="287" t="s">
        <v>424</v>
      </c>
      <c r="N5" s="288" t="s">
        <v>574</v>
      </c>
    </row>
    <row r="6" spans="1:19" s="339" customFormat="1" ht="15.75" customHeight="1" x14ac:dyDescent="0.35">
      <c r="A6" s="347">
        <v>1</v>
      </c>
      <c r="B6" s="455"/>
      <c r="C6" s="456"/>
      <c r="D6" s="779"/>
      <c r="E6" s="780"/>
      <c r="F6" s="780"/>
      <c r="G6" s="780"/>
      <c r="H6" s="781">
        <f>+D6+F6</f>
        <v>0</v>
      </c>
      <c r="I6" s="781">
        <f>+E6+G6</f>
        <v>0</v>
      </c>
      <c r="J6" s="782">
        <f>+H6-I6</f>
        <v>0</v>
      </c>
      <c r="K6" s="783"/>
      <c r="L6" s="784"/>
      <c r="M6" s="785"/>
      <c r="N6" s="782">
        <f t="shared" ref="N6:N13" si="0">+I6+L6+M6</f>
        <v>0</v>
      </c>
    </row>
    <row r="7" spans="1:19" ht="15.75" customHeight="1" x14ac:dyDescent="0.35">
      <c r="A7" s="348">
        <f t="shared" ref="A7:A12" si="1">+A6+1</f>
        <v>2</v>
      </c>
      <c r="B7" s="457"/>
      <c r="C7" s="458"/>
      <c r="D7" s="786"/>
      <c r="E7" s="787"/>
      <c r="F7" s="787"/>
      <c r="G7" s="787"/>
      <c r="H7" s="759">
        <f t="shared" ref="H7:I13" si="2">+D7+F7</f>
        <v>0</v>
      </c>
      <c r="I7" s="759">
        <f t="shared" si="2"/>
        <v>0</v>
      </c>
      <c r="J7" s="762">
        <f t="shared" ref="J7:J13" si="3">+H7-I7</f>
        <v>0</v>
      </c>
      <c r="K7" s="788"/>
      <c r="L7" s="786"/>
      <c r="M7" s="787"/>
      <c r="N7" s="762">
        <f t="shared" si="0"/>
        <v>0</v>
      </c>
    </row>
    <row r="8" spans="1:19" ht="15.75" customHeight="1" x14ac:dyDescent="0.35">
      <c r="A8" s="348">
        <f t="shared" si="1"/>
        <v>3</v>
      </c>
      <c r="B8" s="459"/>
      <c r="C8" s="460"/>
      <c r="D8" s="786"/>
      <c r="E8" s="787"/>
      <c r="F8" s="787"/>
      <c r="G8" s="787"/>
      <c r="H8" s="759">
        <f t="shared" si="2"/>
        <v>0</v>
      </c>
      <c r="I8" s="759">
        <f t="shared" si="2"/>
        <v>0</v>
      </c>
      <c r="J8" s="762">
        <f t="shared" si="3"/>
        <v>0</v>
      </c>
      <c r="K8" s="788"/>
      <c r="L8" s="786"/>
      <c r="M8" s="787"/>
      <c r="N8" s="762">
        <f t="shared" si="0"/>
        <v>0</v>
      </c>
    </row>
    <row r="9" spans="1:19" ht="15.75" customHeight="1" x14ac:dyDescent="0.35">
      <c r="A9" s="348">
        <f t="shared" si="1"/>
        <v>4</v>
      </c>
      <c r="B9" s="459"/>
      <c r="C9" s="460"/>
      <c r="D9" s="786"/>
      <c r="E9" s="787"/>
      <c r="F9" s="787"/>
      <c r="G9" s="787"/>
      <c r="H9" s="759">
        <f t="shared" si="2"/>
        <v>0</v>
      </c>
      <c r="I9" s="759">
        <f t="shared" si="2"/>
        <v>0</v>
      </c>
      <c r="J9" s="762">
        <f t="shared" si="3"/>
        <v>0</v>
      </c>
      <c r="K9" s="788"/>
      <c r="L9" s="786"/>
      <c r="M9" s="787"/>
      <c r="N9" s="762">
        <f t="shared" si="0"/>
        <v>0</v>
      </c>
    </row>
    <row r="10" spans="1:19" ht="15.75" customHeight="1" x14ac:dyDescent="0.35">
      <c r="A10" s="348">
        <f t="shared" si="1"/>
        <v>5</v>
      </c>
      <c r="B10" s="457"/>
      <c r="C10" s="458"/>
      <c r="D10" s="786"/>
      <c r="E10" s="787"/>
      <c r="F10" s="787"/>
      <c r="G10" s="787"/>
      <c r="H10" s="759">
        <f t="shared" si="2"/>
        <v>0</v>
      </c>
      <c r="I10" s="759">
        <f t="shared" si="2"/>
        <v>0</v>
      </c>
      <c r="J10" s="762">
        <f t="shared" si="3"/>
        <v>0</v>
      </c>
      <c r="K10" s="788"/>
      <c r="L10" s="786"/>
      <c r="M10" s="787"/>
      <c r="N10" s="762">
        <f t="shared" si="0"/>
        <v>0</v>
      </c>
    </row>
    <row r="11" spans="1:19" ht="15.75" customHeight="1" x14ac:dyDescent="0.35">
      <c r="A11" s="348">
        <f t="shared" si="1"/>
        <v>6</v>
      </c>
      <c r="B11" s="459"/>
      <c r="C11" s="460"/>
      <c r="D11" s="786"/>
      <c r="E11" s="787"/>
      <c r="F11" s="787"/>
      <c r="G11" s="787"/>
      <c r="H11" s="759">
        <f t="shared" si="2"/>
        <v>0</v>
      </c>
      <c r="I11" s="759">
        <f t="shared" si="2"/>
        <v>0</v>
      </c>
      <c r="J11" s="762">
        <f t="shared" si="3"/>
        <v>0</v>
      </c>
      <c r="K11" s="788"/>
      <c r="L11" s="786"/>
      <c r="M11" s="787"/>
      <c r="N11" s="762">
        <f t="shared" si="0"/>
        <v>0</v>
      </c>
    </row>
    <row r="12" spans="1:19" ht="15.75" customHeight="1" x14ac:dyDescent="0.35">
      <c r="A12" s="348">
        <f t="shared" si="1"/>
        <v>7</v>
      </c>
      <c r="B12" s="459"/>
      <c r="C12" s="460"/>
      <c r="D12" s="786"/>
      <c r="E12" s="787"/>
      <c r="F12" s="787"/>
      <c r="G12" s="787"/>
      <c r="H12" s="759">
        <f t="shared" si="2"/>
        <v>0</v>
      </c>
      <c r="I12" s="759">
        <f t="shared" si="2"/>
        <v>0</v>
      </c>
      <c r="J12" s="762">
        <f t="shared" si="3"/>
        <v>0</v>
      </c>
      <c r="K12" s="788"/>
      <c r="L12" s="786"/>
      <c r="M12" s="787"/>
      <c r="N12" s="762">
        <f t="shared" si="0"/>
        <v>0</v>
      </c>
    </row>
    <row r="13" spans="1:19" ht="15.75" customHeight="1" thickBot="1" x14ac:dyDescent="0.4">
      <c r="A13" s="444">
        <f>+A12+1</f>
        <v>8</v>
      </c>
      <c r="B13" s="461"/>
      <c r="C13" s="462"/>
      <c r="D13" s="789"/>
      <c r="E13" s="790"/>
      <c r="F13" s="790"/>
      <c r="G13" s="790"/>
      <c r="H13" s="765">
        <f t="shared" si="2"/>
        <v>0</v>
      </c>
      <c r="I13" s="765">
        <f t="shared" si="2"/>
        <v>0</v>
      </c>
      <c r="J13" s="768">
        <f t="shared" si="3"/>
        <v>0</v>
      </c>
      <c r="K13" s="788"/>
      <c r="L13" s="791"/>
      <c r="M13" s="792"/>
      <c r="N13" s="768">
        <f t="shared" si="0"/>
        <v>0</v>
      </c>
    </row>
    <row r="14" spans="1:19" s="350" customFormat="1" ht="16.5" customHeight="1" thickBot="1" x14ac:dyDescent="0.4">
      <c r="A14" s="349">
        <f>+A13+1</f>
        <v>9</v>
      </c>
      <c r="B14" s="465" t="s">
        <v>614</v>
      </c>
      <c r="C14" s="463"/>
      <c r="D14" s="774">
        <f>SUM(D6:D13)</f>
        <v>0</v>
      </c>
      <c r="E14" s="775">
        <f t="shared" ref="E14:J14" si="4">SUM(E6:E13)</f>
        <v>0</v>
      </c>
      <c r="F14" s="775">
        <f t="shared" si="4"/>
        <v>0</v>
      </c>
      <c r="G14" s="775">
        <f t="shared" si="4"/>
        <v>0</v>
      </c>
      <c r="H14" s="775">
        <f t="shared" si="4"/>
        <v>0</v>
      </c>
      <c r="I14" s="775">
        <f t="shared" si="4"/>
        <v>0</v>
      </c>
      <c r="J14" s="778">
        <f t="shared" si="4"/>
        <v>0</v>
      </c>
      <c r="K14" s="793"/>
      <c r="L14" s="774">
        <f>SUM(L6:L13)</f>
        <v>0</v>
      </c>
      <c r="M14" s="775">
        <f>SUM(M6:M13)</f>
        <v>0</v>
      </c>
      <c r="N14" s="778">
        <f>SUM(N6:N13)</f>
        <v>0</v>
      </c>
    </row>
    <row r="15" spans="1:19" s="419" customFormat="1" ht="14.5" x14ac:dyDescent="0.35">
      <c r="A15" s="415"/>
      <c r="B15" s="416"/>
      <c r="C15" s="416"/>
      <c r="D15" s="417"/>
      <c r="E15" s="417"/>
      <c r="F15" s="417"/>
      <c r="G15" s="417"/>
      <c r="H15" s="417"/>
      <c r="I15" s="417"/>
      <c r="J15" s="417"/>
      <c r="K15" s="418"/>
      <c r="L15" s="417"/>
      <c r="M15" s="417"/>
      <c r="N15" s="417"/>
    </row>
    <row r="16" spans="1:19" ht="18" customHeight="1" x14ac:dyDescent="0.35">
      <c r="A16" s="153" t="s">
        <v>456</v>
      </c>
    </row>
    <row r="17" spans="1:14" ht="30" customHeight="1" x14ac:dyDescent="0.35">
      <c r="A17" s="1055" t="s">
        <v>937</v>
      </c>
      <c r="B17" s="1055"/>
      <c r="C17" s="1055"/>
      <c r="D17" s="1055"/>
      <c r="E17" s="1055"/>
      <c r="F17" s="1055"/>
      <c r="G17" s="1055"/>
      <c r="H17" s="1055"/>
      <c r="I17" s="1055"/>
      <c r="J17" s="1055"/>
      <c r="K17" s="1055"/>
      <c r="L17" s="1055"/>
      <c r="M17" s="1055"/>
      <c r="N17" s="1055"/>
    </row>
    <row r="18" spans="1:14" ht="14.25" customHeight="1" x14ac:dyDescent="0.35">
      <c r="A18" s="1055" t="s">
        <v>734</v>
      </c>
      <c r="B18" s="1055"/>
      <c r="C18" s="1055"/>
      <c r="D18" s="1055"/>
      <c r="E18" s="1055"/>
      <c r="F18" s="1055"/>
      <c r="G18" s="1055"/>
      <c r="H18" s="1055"/>
      <c r="I18" s="1055"/>
      <c r="J18" s="1055"/>
      <c r="K18" s="1055"/>
      <c r="L18" s="1055"/>
      <c r="M18" s="1055"/>
      <c r="N18" s="1055"/>
    </row>
    <row r="19" spans="1:14" ht="28.5" customHeight="1" x14ac:dyDescent="0.35">
      <c r="A19" s="1055" t="s">
        <v>596</v>
      </c>
      <c r="B19" s="1055"/>
      <c r="C19" s="1055"/>
      <c r="D19" s="1055"/>
      <c r="E19" s="1055"/>
      <c r="F19" s="1055"/>
      <c r="G19" s="1055"/>
      <c r="H19" s="1055"/>
      <c r="I19" s="1055"/>
      <c r="J19" s="1055"/>
      <c r="K19" s="1055"/>
      <c r="L19" s="1055"/>
      <c r="M19" s="1055"/>
      <c r="N19" s="1055"/>
    </row>
    <row r="20" spans="1:14" x14ac:dyDescent="0.35">
      <c r="A20" s="1055" t="s">
        <v>603</v>
      </c>
      <c r="B20" s="1055"/>
      <c r="C20" s="1055"/>
      <c r="D20" s="1055"/>
      <c r="E20" s="1055"/>
      <c r="F20" s="1055"/>
      <c r="G20" s="1055"/>
      <c r="H20" s="1055"/>
      <c r="I20" s="1055"/>
      <c r="J20" s="1055"/>
      <c r="K20" s="1055"/>
      <c r="L20" s="1055"/>
      <c r="M20" s="1055"/>
      <c r="N20" s="1055"/>
    </row>
    <row r="21" spans="1:14" x14ac:dyDescent="0.35">
      <c r="A21" s="1055" t="s">
        <v>620</v>
      </c>
      <c r="B21" s="1055"/>
      <c r="C21" s="1055"/>
      <c r="D21" s="1055"/>
      <c r="E21" s="1055"/>
      <c r="F21" s="1055"/>
      <c r="G21" s="1055"/>
      <c r="H21" s="1055"/>
      <c r="I21" s="1055"/>
      <c r="J21" s="1055"/>
      <c r="K21" s="1055"/>
      <c r="L21" s="1055"/>
      <c r="M21" s="1055"/>
      <c r="N21" s="1055"/>
    </row>
    <row r="23" spans="1:14" x14ac:dyDescent="0.35">
      <c r="A23" s="340" t="s">
        <v>764</v>
      </c>
    </row>
  </sheetData>
  <sheetProtection insertRows="0" deleteRows="0"/>
  <customSheetViews>
    <customSheetView guid="{2AF6EA2A-E5C5-45EB-B6C4-875AD1E4E056}" fitToPage="1">
      <pageMargins left="0.19685039370078741" right="0.19685039370078741" top="0.98425196850393704" bottom="0.98425196850393704" header="0.51181102362204722" footer="0.51181102362204722"/>
      <printOptions horizontalCentered="1"/>
      <pageSetup paperSize="9" scale="89" orientation="landscape" cellComments="asDisplayed"/>
      <headerFooter alignWithMargins="0"/>
    </customSheetView>
  </customSheetViews>
  <mergeCells count="15">
    <mergeCell ref="A17:N17"/>
    <mergeCell ref="A21:N21"/>
    <mergeCell ref="A18:N18"/>
    <mergeCell ref="A19:N19"/>
    <mergeCell ref="A20:N20"/>
    <mergeCell ref="A3:A5"/>
    <mergeCell ref="B3:B5"/>
    <mergeCell ref="C3:C5"/>
    <mergeCell ref="D3:E3"/>
    <mergeCell ref="F3:G3"/>
    <mergeCell ref="L3:L4"/>
    <mergeCell ref="M3:M4"/>
    <mergeCell ref="N3:N4"/>
    <mergeCell ref="H3:I3"/>
    <mergeCell ref="J3:J4"/>
  </mergeCells>
  <printOptions horizontalCentered="1"/>
  <pageMargins left="0.19685039370078741" right="0.19685039370078741" top="0.98425196850393704" bottom="0.98425196850393704" header="0.51181102362204722" footer="0.51181102362204722"/>
  <pageSetup paperSize="9" scale="89" orientation="landscape" cellComments="asDisplayed"/>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7F52"/>
    <pageSetUpPr fitToPage="1"/>
  </sheetPr>
  <dimension ref="A1:S29"/>
  <sheetViews>
    <sheetView tabSelected="1" topLeftCell="B1" zoomScale="89" zoomScaleNormal="89" workbookViewId="0">
      <selection activeCell="B11" sqref="B11:E11"/>
    </sheetView>
  </sheetViews>
  <sheetFormatPr defaultColWidth="9.453125" defaultRowHeight="14.5" x14ac:dyDescent="0.35"/>
  <cols>
    <col min="1" max="1" width="4" style="129" customWidth="1"/>
    <col min="2" max="2" width="2.36328125" style="129" customWidth="1"/>
    <col min="3" max="3" width="4.6328125" style="129" customWidth="1"/>
    <col min="4" max="4" width="7.6328125" style="129" customWidth="1"/>
    <col min="5" max="5" width="41.453125" style="129" customWidth="1"/>
    <col min="6" max="6" width="5.453125" style="129" customWidth="1"/>
    <col min="7" max="7" width="12.453125" style="129" customWidth="1"/>
    <col min="8" max="8" width="10.08984375" style="129" customWidth="1"/>
    <col min="9" max="9" width="11" style="129" customWidth="1"/>
    <col min="10" max="10" width="9.6328125" style="129" customWidth="1"/>
    <col min="11" max="11" width="11.36328125" style="129" customWidth="1"/>
    <col min="12" max="12" width="9.453125" style="129" customWidth="1"/>
    <col min="13" max="13" width="10.81640625" style="129" customWidth="1"/>
    <col min="14" max="14" width="10.6328125" style="129" customWidth="1"/>
    <col min="15" max="15" width="10.453125" style="129" customWidth="1"/>
    <col min="16" max="16" width="10.81640625" style="129" customWidth="1"/>
    <col min="17" max="17" width="2.08984375" style="129" customWidth="1"/>
    <col min="18" max="19" width="10.08984375" style="129" customWidth="1"/>
    <col min="20" max="248" width="9.08984375" style="129" customWidth="1"/>
    <col min="249" max="249" width="5.36328125" style="129" customWidth="1"/>
    <col min="250" max="250" width="5.453125" style="129" customWidth="1"/>
    <col min="251" max="251" width="7.6328125" style="129" customWidth="1"/>
    <col min="252" max="252" width="39.453125" style="129" customWidth="1"/>
    <col min="253" max="253" width="11.36328125" style="129" customWidth="1"/>
    <col min="254" max="16384" width="9.453125" style="129"/>
  </cols>
  <sheetData>
    <row r="1" spans="1:19" ht="15.5" x14ac:dyDescent="0.35">
      <c r="A1" s="840" t="s">
        <v>735</v>
      </c>
      <c r="B1" s="841"/>
      <c r="C1" s="839"/>
      <c r="D1" s="839"/>
      <c r="E1" s="839"/>
      <c r="F1" s="134"/>
    </row>
    <row r="2" spans="1:19" ht="16" thickBot="1" x14ac:dyDescent="0.4">
      <c r="B2" s="134"/>
      <c r="C2" s="134"/>
      <c r="D2" s="134"/>
      <c r="S2" s="365" t="s">
        <v>365</v>
      </c>
    </row>
    <row r="3" spans="1:19" s="133" customFormat="1" ht="50.25" customHeight="1" x14ac:dyDescent="0.35">
      <c r="A3" s="991" t="s">
        <v>341</v>
      </c>
      <c r="B3" s="1003" t="s">
        <v>605</v>
      </c>
      <c r="C3" s="1003"/>
      <c r="D3" s="1003"/>
      <c r="E3" s="1003"/>
      <c r="F3" s="1069" t="s">
        <v>609</v>
      </c>
      <c r="G3" s="1054" t="s">
        <v>554</v>
      </c>
      <c r="H3" s="1002"/>
      <c r="I3" s="1002" t="s">
        <v>555</v>
      </c>
      <c r="J3" s="1002"/>
      <c r="K3" s="1002" t="s">
        <v>556</v>
      </c>
      <c r="L3" s="1064"/>
      <c r="M3" s="1067" t="s">
        <v>608</v>
      </c>
      <c r="N3" s="1023" t="s">
        <v>698</v>
      </c>
      <c r="O3" s="1041" t="s">
        <v>689</v>
      </c>
      <c r="P3" s="1014" t="s">
        <v>690</v>
      </c>
      <c r="R3" s="1041" t="s">
        <v>658</v>
      </c>
      <c r="S3" s="1065" t="s">
        <v>557</v>
      </c>
    </row>
    <row r="4" spans="1:19" s="133" customFormat="1" ht="15" customHeight="1" x14ac:dyDescent="0.35">
      <c r="A4" s="992"/>
      <c r="B4" s="1005"/>
      <c r="C4" s="1005"/>
      <c r="D4" s="1005"/>
      <c r="E4" s="1005"/>
      <c r="F4" s="1070"/>
      <c r="G4" s="344" t="s">
        <v>606</v>
      </c>
      <c r="H4" s="284" t="s">
        <v>607</v>
      </c>
      <c r="I4" s="284" t="s">
        <v>491</v>
      </c>
      <c r="J4" s="284" t="s">
        <v>496</v>
      </c>
      <c r="K4" s="284" t="s">
        <v>491</v>
      </c>
      <c r="L4" s="400" t="s">
        <v>496</v>
      </c>
      <c r="M4" s="1068"/>
      <c r="N4" s="1024"/>
      <c r="O4" s="1042"/>
      <c r="P4" s="1015"/>
      <c r="R4" s="1042"/>
      <c r="S4" s="1066"/>
    </row>
    <row r="5" spans="1:19" s="133" customFormat="1" ht="17.25" customHeight="1" thickBot="1" x14ac:dyDescent="0.4">
      <c r="A5" s="993"/>
      <c r="B5" s="1007"/>
      <c r="C5" s="1007"/>
      <c r="D5" s="1007"/>
      <c r="E5" s="1007"/>
      <c r="F5" s="1071"/>
      <c r="G5" s="285" t="s">
        <v>416</v>
      </c>
      <c r="H5" s="286" t="s">
        <v>417</v>
      </c>
      <c r="I5" s="286" t="s">
        <v>418</v>
      </c>
      <c r="J5" s="286" t="s">
        <v>419</v>
      </c>
      <c r="K5" s="286" t="s">
        <v>493</v>
      </c>
      <c r="L5" s="401" t="s">
        <v>494</v>
      </c>
      <c r="M5" s="392" t="s">
        <v>598</v>
      </c>
      <c r="N5" s="412" t="s">
        <v>604</v>
      </c>
      <c r="O5" s="287" t="s">
        <v>558</v>
      </c>
      <c r="P5" s="288" t="s">
        <v>423</v>
      </c>
      <c r="R5" s="287" t="s">
        <v>424</v>
      </c>
      <c r="S5" s="346" t="s">
        <v>676</v>
      </c>
    </row>
    <row r="6" spans="1:19" s="135" customFormat="1" ht="16.5" customHeight="1" x14ac:dyDescent="0.35">
      <c r="A6" s="428">
        <v>1</v>
      </c>
      <c r="B6" s="1056" t="s">
        <v>495</v>
      </c>
      <c r="C6" s="1056"/>
      <c r="D6" s="1056"/>
      <c r="E6" s="1056"/>
      <c r="F6" s="422"/>
      <c r="G6" s="747">
        <f>G7</f>
        <v>55610.379569999997</v>
      </c>
      <c r="H6" s="748">
        <f>H7</f>
        <v>23727.723580000002</v>
      </c>
      <c r="I6" s="748"/>
      <c r="J6" s="748"/>
      <c r="K6" s="748">
        <f>+G6+I6</f>
        <v>55610.379569999997</v>
      </c>
      <c r="L6" s="749">
        <f>+H6+J6</f>
        <v>23727.723580000002</v>
      </c>
      <c r="M6" s="750"/>
      <c r="N6" s="750"/>
      <c r="O6" s="748">
        <f t="shared" ref="O6:O15" si="0">+K6-L6</f>
        <v>31882.655989999996</v>
      </c>
      <c r="P6" s="751"/>
      <c r="Q6" s="752"/>
      <c r="R6" s="748"/>
      <c r="S6" s="751">
        <f>+L6+R6</f>
        <v>23727.723580000002</v>
      </c>
    </row>
    <row r="7" spans="1:19" s="135" customFormat="1" ht="13" x14ac:dyDescent="0.35">
      <c r="A7" s="423">
        <f>A6+1</f>
        <v>2</v>
      </c>
      <c r="B7" s="1061" t="s">
        <v>928</v>
      </c>
      <c r="C7" s="1061"/>
      <c r="D7" s="1061"/>
      <c r="E7" s="1061"/>
      <c r="F7" s="402"/>
      <c r="G7" s="753">
        <f>SUM(G8:G9)</f>
        <v>55610.379569999997</v>
      </c>
      <c r="H7" s="754">
        <f>SUM(H8:H9)</f>
        <v>23727.723580000002</v>
      </c>
      <c r="I7" s="754">
        <f>SUM(I8:I9)</f>
        <v>0</v>
      </c>
      <c r="J7" s="754">
        <f>SUM(J8:J9)</f>
        <v>0</v>
      </c>
      <c r="K7" s="754">
        <f t="shared" ref="K7:K15" si="1">+G7+I7</f>
        <v>55610.379569999997</v>
      </c>
      <c r="L7" s="755">
        <f t="shared" ref="L7:L15" si="2">+H7+J7</f>
        <v>23727.723580000002</v>
      </c>
      <c r="M7" s="756"/>
      <c r="N7" s="756"/>
      <c r="O7" s="754">
        <f t="shared" si="0"/>
        <v>31882.655989999996</v>
      </c>
      <c r="P7" s="757"/>
      <c r="Q7" s="752"/>
      <c r="R7" s="754"/>
      <c r="S7" s="757">
        <f t="shared" ref="S7:S15" si="3">+L7+R7</f>
        <v>23727.723580000002</v>
      </c>
    </row>
    <row r="8" spans="1:19" s="133" customFormat="1" ht="13" x14ac:dyDescent="0.35">
      <c r="A8" s="373">
        <f t="shared" ref="A8:A16" si="4">+A7+1</f>
        <v>3</v>
      </c>
      <c r="B8" s="231"/>
      <c r="C8" s="547" t="s">
        <v>1006</v>
      </c>
      <c r="D8" s="546"/>
      <c r="E8" s="546"/>
      <c r="F8" s="403"/>
      <c r="G8" s="764">
        <v>10584.77456</v>
      </c>
      <c r="H8" s="765">
        <v>4673.0656399999998</v>
      </c>
      <c r="I8" s="765"/>
      <c r="J8" s="765"/>
      <c r="K8" s="765">
        <f t="shared" si="1"/>
        <v>10584.77456</v>
      </c>
      <c r="L8" s="766">
        <f t="shared" si="2"/>
        <v>4673.0656399999998</v>
      </c>
      <c r="M8" s="767"/>
      <c r="N8" s="767"/>
      <c r="O8" s="754">
        <f t="shared" si="0"/>
        <v>5911.70892</v>
      </c>
      <c r="P8" s="768"/>
      <c r="Q8" s="763"/>
      <c r="R8" s="765"/>
      <c r="S8" s="768">
        <f t="shared" si="3"/>
        <v>4673.0656399999998</v>
      </c>
    </row>
    <row r="9" spans="1:19" s="133" customFormat="1" ht="13" x14ac:dyDescent="0.35">
      <c r="A9" s="373">
        <f t="shared" si="4"/>
        <v>4</v>
      </c>
      <c r="B9" s="231"/>
      <c r="C9" s="547" t="s">
        <v>1007</v>
      </c>
      <c r="D9" s="546"/>
      <c r="E9" s="546"/>
      <c r="F9" s="403"/>
      <c r="G9" s="764">
        <v>45025.605009999999</v>
      </c>
      <c r="H9" s="765">
        <v>19054.657940000001</v>
      </c>
      <c r="I9" s="765"/>
      <c r="J9" s="765"/>
      <c r="K9" s="765">
        <f t="shared" si="1"/>
        <v>45025.605009999999</v>
      </c>
      <c r="L9" s="766">
        <f t="shared" si="2"/>
        <v>19054.657940000001</v>
      </c>
      <c r="M9" s="767"/>
      <c r="N9" s="767"/>
      <c r="O9" s="754">
        <f t="shared" si="0"/>
        <v>25970.947069999998</v>
      </c>
      <c r="P9" s="768"/>
      <c r="Q9" s="763"/>
      <c r="R9" s="765"/>
      <c r="S9" s="768">
        <f t="shared" si="3"/>
        <v>19054.657940000001</v>
      </c>
    </row>
    <row r="10" spans="1:19" s="135" customFormat="1" ht="15.75" customHeight="1" x14ac:dyDescent="0.35">
      <c r="A10" s="373">
        <f t="shared" si="4"/>
        <v>5</v>
      </c>
      <c r="B10" s="1057" t="s">
        <v>599</v>
      </c>
      <c r="C10" s="1000"/>
      <c r="D10" s="1000"/>
      <c r="E10" s="1058"/>
      <c r="F10" s="427"/>
      <c r="G10" s="769"/>
      <c r="H10" s="770"/>
      <c r="I10" s="770"/>
      <c r="J10" s="770"/>
      <c r="K10" s="770">
        <f t="shared" si="1"/>
        <v>0</v>
      </c>
      <c r="L10" s="771">
        <f t="shared" si="2"/>
        <v>0</v>
      </c>
      <c r="M10" s="772"/>
      <c r="N10" s="772"/>
      <c r="O10" s="770">
        <f t="shared" si="0"/>
        <v>0</v>
      </c>
      <c r="P10" s="773"/>
      <c r="Q10" s="752"/>
      <c r="R10" s="770"/>
      <c r="S10" s="773">
        <f t="shared" si="3"/>
        <v>0</v>
      </c>
    </row>
    <row r="11" spans="1:19" s="135" customFormat="1" ht="13" x14ac:dyDescent="0.35">
      <c r="A11" s="373">
        <f t="shared" si="4"/>
        <v>6</v>
      </c>
      <c r="B11" s="989" t="s">
        <v>665</v>
      </c>
      <c r="C11" s="996"/>
      <c r="D11" s="996"/>
      <c r="E11" s="1059"/>
      <c r="F11" s="426"/>
      <c r="G11" s="753"/>
      <c r="H11" s="754"/>
      <c r="I11" s="754"/>
      <c r="J11" s="754"/>
      <c r="K11" s="754">
        <f t="shared" si="1"/>
        <v>0</v>
      </c>
      <c r="L11" s="755">
        <f t="shared" si="2"/>
        <v>0</v>
      </c>
      <c r="M11" s="756"/>
      <c r="N11" s="756"/>
      <c r="O11" s="754">
        <f t="shared" si="0"/>
        <v>0</v>
      </c>
      <c r="P11" s="757"/>
      <c r="Q11" s="752"/>
      <c r="R11" s="754"/>
      <c r="S11" s="757">
        <f t="shared" si="3"/>
        <v>0</v>
      </c>
    </row>
    <row r="12" spans="1:19" s="133" customFormat="1" ht="14.25" customHeight="1" x14ac:dyDescent="0.35">
      <c r="A12" s="373">
        <f t="shared" si="4"/>
        <v>7</v>
      </c>
      <c r="B12" s="231"/>
      <c r="C12" s="231"/>
      <c r="D12" s="1060" t="s">
        <v>929</v>
      </c>
      <c r="E12" s="1060"/>
      <c r="F12" s="403"/>
      <c r="G12" s="764"/>
      <c r="H12" s="765"/>
      <c r="I12" s="765"/>
      <c r="J12" s="765"/>
      <c r="K12" s="765">
        <f t="shared" si="1"/>
        <v>0</v>
      </c>
      <c r="L12" s="766">
        <f t="shared" si="2"/>
        <v>0</v>
      </c>
      <c r="M12" s="767"/>
      <c r="N12" s="767"/>
      <c r="O12" s="765">
        <f t="shared" si="0"/>
        <v>0</v>
      </c>
      <c r="P12" s="768"/>
      <c r="Q12" s="763"/>
      <c r="R12" s="765"/>
      <c r="S12" s="768">
        <f t="shared" si="3"/>
        <v>0</v>
      </c>
    </row>
    <row r="13" spans="1:19" s="135" customFormat="1" ht="15.75" customHeight="1" x14ac:dyDescent="0.35">
      <c r="A13" s="373">
        <f t="shared" si="4"/>
        <v>8</v>
      </c>
      <c r="B13" s="1057" t="s">
        <v>597</v>
      </c>
      <c r="C13" s="1000"/>
      <c r="D13" s="1000"/>
      <c r="E13" s="1058"/>
      <c r="F13" s="427"/>
      <c r="G13" s="769"/>
      <c r="H13" s="770"/>
      <c r="I13" s="770"/>
      <c r="J13" s="770"/>
      <c r="K13" s="770">
        <f t="shared" si="1"/>
        <v>0</v>
      </c>
      <c r="L13" s="771">
        <f t="shared" si="2"/>
        <v>0</v>
      </c>
      <c r="M13" s="772"/>
      <c r="N13" s="772"/>
      <c r="O13" s="770">
        <f t="shared" si="0"/>
        <v>0</v>
      </c>
      <c r="P13" s="773"/>
      <c r="Q13" s="752"/>
      <c r="R13" s="770"/>
      <c r="S13" s="773">
        <f t="shared" si="3"/>
        <v>0</v>
      </c>
    </row>
    <row r="14" spans="1:19" s="135" customFormat="1" ht="13" x14ac:dyDescent="0.35">
      <c r="A14" s="373">
        <f t="shared" si="4"/>
        <v>9</v>
      </c>
      <c r="B14" s="989" t="s">
        <v>665</v>
      </c>
      <c r="C14" s="996"/>
      <c r="D14" s="996"/>
      <c r="E14" s="1059"/>
      <c r="F14" s="426"/>
      <c r="G14" s="753"/>
      <c r="H14" s="754"/>
      <c r="I14" s="754"/>
      <c r="J14" s="754"/>
      <c r="K14" s="754">
        <f t="shared" si="1"/>
        <v>0</v>
      </c>
      <c r="L14" s="755">
        <f t="shared" si="2"/>
        <v>0</v>
      </c>
      <c r="M14" s="756"/>
      <c r="N14" s="756"/>
      <c r="O14" s="754">
        <f t="shared" si="0"/>
        <v>0</v>
      </c>
      <c r="P14" s="757"/>
      <c r="Q14" s="752"/>
      <c r="R14" s="754"/>
      <c r="S14" s="757">
        <f t="shared" si="3"/>
        <v>0</v>
      </c>
    </row>
    <row r="15" spans="1:19" s="133" customFormat="1" ht="13.5" thickBot="1" x14ac:dyDescent="0.4">
      <c r="A15" s="373">
        <f t="shared" si="4"/>
        <v>10</v>
      </c>
      <c r="B15" s="231"/>
      <c r="C15" s="231"/>
      <c r="D15" s="1060" t="s">
        <v>929</v>
      </c>
      <c r="E15" s="1060"/>
      <c r="F15" s="403"/>
      <c r="G15" s="758"/>
      <c r="H15" s="759"/>
      <c r="I15" s="759"/>
      <c r="J15" s="759"/>
      <c r="K15" s="759">
        <f t="shared" si="1"/>
        <v>0</v>
      </c>
      <c r="L15" s="760">
        <f t="shared" si="2"/>
        <v>0</v>
      </c>
      <c r="M15" s="761"/>
      <c r="N15" s="761"/>
      <c r="O15" s="759">
        <f t="shared" si="0"/>
        <v>0</v>
      </c>
      <c r="P15" s="762"/>
      <c r="Q15" s="763"/>
      <c r="R15" s="759"/>
      <c r="S15" s="762">
        <f t="shared" si="3"/>
        <v>0</v>
      </c>
    </row>
    <row r="16" spans="1:19" s="133" customFormat="1" ht="18.75" customHeight="1" thickBot="1" x14ac:dyDescent="0.4">
      <c r="A16" s="373">
        <f t="shared" si="4"/>
        <v>11</v>
      </c>
      <c r="B16" s="391" t="s">
        <v>560</v>
      </c>
      <c r="C16" s="391"/>
      <c r="D16" s="391"/>
      <c r="E16" s="391"/>
      <c r="F16" s="404"/>
      <c r="G16" s="774">
        <f t="shared" ref="G16:P16" si="5">+G6+G10+G13</f>
        <v>55610.379569999997</v>
      </c>
      <c r="H16" s="775">
        <f t="shared" si="5"/>
        <v>23727.723580000002</v>
      </c>
      <c r="I16" s="775">
        <f t="shared" si="5"/>
        <v>0</v>
      </c>
      <c r="J16" s="775">
        <f t="shared" si="5"/>
        <v>0</v>
      </c>
      <c r="K16" s="775">
        <f t="shared" si="5"/>
        <v>55610.379569999997</v>
      </c>
      <c r="L16" s="776">
        <f t="shared" si="5"/>
        <v>23727.723580000002</v>
      </c>
      <c r="M16" s="777">
        <f t="shared" si="5"/>
        <v>0</v>
      </c>
      <c r="N16" s="777">
        <f t="shared" si="5"/>
        <v>0</v>
      </c>
      <c r="O16" s="775">
        <f t="shared" si="5"/>
        <v>31882.655989999996</v>
      </c>
      <c r="P16" s="778">
        <f t="shared" si="5"/>
        <v>0</v>
      </c>
      <c r="Q16" s="752"/>
      <c r="R16" s="775">
        <f>+R6+R10+R13</f>
        <v>0</v>
      </c>
      <c r="S16" s="778">
        <f>+S6+S10+S13</f>
        <v>23727.723580000002</v>
      </c>
    </row>
    <row r="17" spans="1:19" s="409" customFormat="1" ht="18.75" customHeight="1" x14ac:dyDescent="0.35">
      <c r="A17" s="413"/>
      <c r="B17" s="414"/>
      <c r="C17" s="414"/>
      <c r="D17" s="414"/>
      <c r="E17" s="414"/>
      <c r="F17" s="414"/>
      <c r="G17" s="414"/>
      <c r="H17" s="414"/>
      <c r="I17" s="414"/>
      <c r="J17" s="414"/>
      <c r="K17" s="414"/>
      <c r="L17" s="414"/>
      <c r="M17" s="414"/>
      <c r="N17" s="414"/>
      <c r="O17" s="414"/>
      <c r="P17" s="414"/>
      <c r="R17" s="414"/>
      <c r="S17" s="414"/>
    </row>
    <row r="18" spans="1:19" ht="20.25" customHeight="1" x14ac:dyDescent="0.35">
      <c r="A18" s="133" t="s">
        <v>489</v>
      </c>
    </row>
    <row r="19" spans="1:19" ht="55.5" customHeight="1" x14ac:dyDescent="0.35">
      <c r="A19" s="988" t="s">
        <v>938</v>
      </c>
      <c r="B19" s="1029"/>
      <c r="C19" s="1029"/>
      <c r="D19" s="1029"/>
      <c r="E19" s="1029"/>
      <c r="F19" s="1029"/>
      <c r="G19" s="1029"/>
      <c r="H19" s="1029"/>
      <c r="I19" s="1029"/>
      <c r="J19" s="1029"/>
      <c r="K19" s="1029"/>
      <c r="L19" s="1029"/>
      <c r="M19" s="1029"/>
      <c r="N19" s="1029"/>
      <c r="O19" s="1029"/>
      <c r="P19" s="1029"/>
      <c r="Q19" s="1029"/>
      <c r="R19" s="1029"/>
      <c r="S19" s="1029"/>
    </row>
    <row r="20" spans="1:19" ht="17.25" customHeight="1" x14ac:dyDescent="0.35">
      <c r="A20" s="988" t="s">
        <v>939</v>
      </c>
      <c r="B20" s="1029"/>
      <c r="C20" s="1029"/>
      <c r="D20" s="1029"/>
      <c r="E20" s="1029"/>
      <c r="F20" s="1029"/>
      <c r="G20" s="1029"/>
      <c r="H20" s="1029"/>
      <c r="I20" s="1029"/>
      <c r="J20" s="1029"/>
      <c r="K20" s="1029"/>
      <c r="L20" s="1029"/>
      <c r="M20" s="1029"/>
      <c r="N20" s="1029"/>
      <c r="O20" s="1029"/>
      <c r="P20" s="1029"/>
      <c r="Q20" s="1029"/>
      <c r="R20" s="1029"/>
      <c r="S20" s="1029"/>
    </row>
    <row r="21" spans="1:19" ht="15" customHeight="1" x14ac:dyDescent="0.35">
      <c r="A21" s="988" t="s">
        <v>753</v>
      </c>
      <c r="B21" s="1029"/>
      <c r="C21" s="1029"/>
      <c r="D21" s="1029"/>
      <c r="E21" s="1029"/>
      <c r="F21" s="1029"/>
      <c r="G21" s="1029"/>
      <c r="H21" s="1029"/>
      <c r="I21" s="1029"/>
      <c r="J21" s="1029"/>
      <c r="K21" s="1029"/>
      <c r="L21" s="1029"/>
      <c r="M21" s="1029"/>
      <c r="N21" s="1029"/>
      <c r="O21" s="1029"/>
      <c r="P21" s="1029"/>
      <c r="Q21" s="1029"/>
      <c r="R21" s="1029"/>
      <c r="S21" s="1029"/>
    </row>
    <row r="22" spans="1:19" ht="15" customHeight="1" x14ac:dyDescent="0.35">
      <c r="A22" s="988" t="s">
        <v>776</v>
      </c>
      <c r="B22" s="1029"/>
      <c r="C22" s="1029"/>
      <c r="D22" s="1029"/>
      <c r="E22" s="1029"/>
      <c r="F22" s="1029"/>
      <c r="G22" s="1029"/>
      <c r="H22" s="1029"/>
      <c r="I22" s="1029"/>
      <c r="J22" s="1029"/>
      <c r="K22" s="1029"/>
      <c r="L22" s="1029"/>
      <c r="M22" s="1029"/>
      <c r="N22" s="1029"/>
      <c r="O22" s="1029"/>
      <c r="P22" s="1029"/>
      <c r="Q22" s="1029"/>
      <c r="R22" s="1029"/>
      <c r="S22" s="1029"/>
    </row>
    <row r="23" spans="1:19" ht="15" customHeight="1" x14ac:dyDescent="0.35">
      <c r="A23" s="988" t="s">
        <v>610</v>
      </c>
      <c r="B23" s="1029"/>
      <c r="C23" s="1029"/>
      <c r="D23" s="1029"/>
      <c r="E23" s="1029"/>
      <c r="F23" s="1029"/>
      <c r="G23" s="1029"/>
      <c r="H23" s="1029"/>
      <c r="I23" s="1029"/>
      <c r="J23" s="1029"/>
      <c r="K23" s="1029"/>
      <c r="L23" s="1029"/>
      <c r="M23" s="1029"/>
      <c r="N23" s="1029"/>
      <c r="O23" s="1029"/>
      <c r="P23" s="1029"/>
      <c r="Q23" s="1029"/>
      <c r="R23" s="1029"/>
      <c r="S23" s="1029"/>
    </row>
    <row r="24" spans="1:19" ht="15" customHeight="1" x14ac:dyDescent="0.35">
      <c r="A24" s="988" t="s">
        <v>693</v>
      </c>
      <c r="B24" s="1029"/>
      <c r="C24" s="1029"/>
      <c r="D24" s="1029"/>
      <c r="E24" s="1029"/>
      <c r="F24" s="1029"/>
      <c r="G24" s="1029"/>
      <c r="H24" s="1029"/>
      <c r="I24" s="1029"/>
      <c r="J24" s="1029"/>
      <c r="K24" s="1029"/>
      <c r="L24" s="1029"/>
      <c r="M24" s="1029"/>
      <c r="N24" s="1029"/>
      <c r="O24" s="1029"/>
      <c r="P24" s="1029"/>
      <c r="Q24" s="1029"/>
      <c r="R24" s="1029"/>
      <c r="S24" s="1029"/>
    </row>
    <row r="25" spans="1:19" ht="15" customHeight="1" x14ac:dyDescent="0.35">
      <c r="A25" s="988" t="s">
        <v>691</v>
      </c>
      <c r="B25" s="1029"/>
      <c r="C25" s="1029"/>
      <c r="D25" s="1029"/>
      <c r="E25" s="1029"/>
      <c r="F25" s="1029"/>
      <c r="G25" s="1029"/>
      <c r="H25" s="1029"/>
      <c r="I25" s="1029"/>
      <c r="J25" s="1029"/>
      <c r="K25" s="1029"/>
      <c r="L25" s="1029"/>
      <c r="M25" s="1029"/>
      <c r="N25" s="1029"/>
      <c r="O25" s="1029"/>
      <c r="P25" s="1029"/>
      <c r="Q25" s="1029"/>
      <c r="R25" s="1029"/>
      <c r="S25" s="1029"/>
    </row>
    <row r="26" spans="1:19" ht="15" customHeight="1" x14ac:dyDescent="0.35">
      <c r="A26" s="1062" t="s">
        <v>692</v>
      </c>
      <c r="B26" s="1063"/>
      <c r="C26" s="1063"/>
      <c r="D26" s="1063"/>
      <c r="E26" s="1063"/>
      <c r="F26" s="1063"/>
      <c r="G26" s="1063"/>
      <c r="H26" s="1063"/>
      <c r="I26" s="1063"/>
      <c r="J26" s="1063"/>
      <c r="K26" s="1063"/>
      <c r="L26" s="1063"/>
      <c r="M26" s="1063"/>
      <c r="N26" s="1063"/>
      <c r="O26" s="1063"/>
      <c r="P26" s="1063"/>
      <c r="Q26" s="1063"/>
      <c r="R26" s="1063"/>
      <c r="S26" s="1063"/>
    </row>
    <row r="27" spans="1:19" ht="30.75" customHeight="1" x14ac:dyDescent="0.35">
      <c r="A27" s="988" t="s">
        <v>611</v>
      </c>
      <c r="B27" s="1029"/>
      <c r="C27" s="1029"/>
      <c r="D27" s="1029"/>
      <c r="E27" s="1029"/>
      <c r="F27" s="1029"/>
      <c r="G27" s="1029"/>
      <c r="H27" s="1029"/>
      <c r="I27" s="1029"/>
      <c r="J27" s="1029"/>
      <c r="K27" s="1029"/>
      <c r="L27" s="1029"/>
      <c r="M27" s="1029"/>
      <c r="N27" s="1029"/>
      <c r="O27" s="1029"/>
      <c r="P27" s="1029"/>
      <c r="Q27" s="1029"/>
      <c r="R27" s="1029"/>
      <c r="S27" s="1029"/>
    </row>
    <row r="28" spans="1:19" ht="14.25" customHeight="1" x14ac:dyDescent="0.35">
      <c r="C28" s="375"/>
      <c r="D28" s="375"/>
      <c r="E28" s="375"/>
      <c r="F28" s="375"/>
    </row>
    <row r="29" spans="1:19" x14ac:dyDescent="0.35">
      <c r="A29" s="133" t="s">
        <v>764</v>
      </c>
    </row>
  </sheetData>
  <customSheetViews>
    <customSheetView guid="{2AF6EA2A-E5C5-45EB-B6C4-875AD1E4E056}" scale="89" fitToPage="1">
      <pageMargins left="0.51181102362204722" right="0.51181102362204722" top="0.78740157480314965" bottom="0.78740157480314965" header="0.31496062992125984" footer="0.31496062992125984"/>
      <pageSetup paperSize="9" scale="70" orientation="landscape"/>
    </customSheetView>
  </customSheetViews>
  <mergeCells count="29">
    <mergeCell ref="R3:R4"/>
    <mergeCell ref="O3:O4"/>
    <mergeCell ref="S3:S4"/>
    <mergeCell ref="M3:M4"/>
    <mergeCell ref="F3:F5"/>
    <mergeCell ref="N3:N4"/>
    <mergeCell ref="P3:P4"/>
    <mergeCell ref="A3:A5"/>
    <mergeCell ref="B3:E5"/>
    <mergeCell ref="G3:H3"/>
    <mergeCell ref="I3:J3"/>
    <mergeCell ref="K3:L3"/>
    <mergeCell ref="A25:S25"/>
    <mergeCell ref="A26:S26"/>
    <mergeCell ref="A27:S27"/>
    <mergeCell ref="A20:S20"/>
    <mergeCell ref="A21:S21"/>
    <mergeCell ref="A22:S22"/>
    <mergeCell ref="A23:S23"/>
    <mergeCell ref="A24:S24"/>
    <mergeCell ref="A19:S19"/>
    <mergeCell ref="B6:E6"/>
    <mergeCell ref="B10:E10"/>
    <mergeCell ref="B13:E13"/>
    <mergeCell ref="B14:E14"/>
    <mergeCell ref="D15:E15"/>
    <mergeCell ref="D12:E12"/>
    <mergeCell ref="B7:E7"/>
    <mergeCell ref="B11:E11"/>
  </mergeCells>
  <pageMargins left="0.51181102362204722" right="0.51181102362204722" top="0.78740157480314965" bottom="0.78740157480314965" header="0.31496062992125984" footer="0.31496062992125984"/>
  <pageSetup paperSize="9"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6</vt:i4>
      </vt:variant>
    </vt:vector>
  </HeadingPairs>
  <TitlesOfParts>
    <vt:vector size="30" baseType="lpstr">
      <vt:lpstr>1</vt:lpstr>
      <vt:lpstr>2</vt:lpstr>
      <vt:lpstr>3</vt:lpstr>
      <vt:lpstr>4-nepovinná</vt:lpstr>
      <vt:lpstr>5 </vt:lpstr>
      <vt:lpstr>5.a</vt:lpstr>
      <vt:lpstr>5.b</vt:lpstr>
      <vt:lpstr>5.c</vt:lpstr>
      <vt:lpstr>5.d</vt:lpstr>
      <vt:lpstr>6</vt:lpstr>
      <vt:lpstr>7</vt:lpstr>
      <vt:lpstr>8</vt:lpstr>
      <vt:lpstr>9 (Bc. a NMgr.)</vt:lpstr>
      <vt:lpstr>9 (DSP)</vt:lpstr>
      <vt:lpstr>9</vt:lpstr>
      <vt:lpstr>10</vt:lpstr>
      <vt:lpstr>11</vt:lpstr>
      <vt:lpstr>11.a</vt:lpstr>
      <vt:lpstr>11.b</vt:lpstr>
      <vt:lpstr>11.c</vt:lpstr>
      <vt:lpstr>11.d</vt:lpstr>
      <vt:lpstr>11.e</vt:lpstr>
      <vt:lpstr>11.f</vt:lpstr>
      <vt:lpstr>11.g</vt:lpstr>
      <vt:lpstr>'5 '!Názvy_tisku</vt:lpstr>
      <vt:lpstr>'11.b'!Oblast_tisku</vt:lpstr>
      <vt:lpstr>'2'!Oblast_tisku</vt:lpstr>
      <vt:lpstr>'3'!Oblast_tisku</vt:lpstr>
      <vt:lpstr>'6'!Oblast_tisku</vt:lpstr>
      <vt:lpstr>'8'!Oblast_tisku</vt:lpstr>
    </vt:vector>
  </TitlesOfParts>
  <Company>Ministerstvo školství, mládeže a tělovýchovy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Daniela Dvorská</cp:lastModifiedBy>
  <cp:lastPrinted>2018-03-12T15:21:32Z</cp:lastPrinted>
  <dcterms:created xsi:type="dcterms:W3CDTF">2010-10-08T09:48:15Z</dcterms:created>
  <dcterms:modified xsi:type="dcterms:W3CDTF">2018-03-31T20:45:30Z</dcterms:modified>
</cp:coreProperties>
</file>