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mc:AlternateContent xmlns:mc="http://schemas.openxmlformats.org/markup-compatibility/2006">
    <mc:Choice Requires="x15">
      <x15ac:absPath xmlns:x15ac="http://schemas.microsoft.com/office/spreadsheetml/2010/11/ac" url="/Users/romansmac/Desktop/vyr zpr 2018 /"/>
    </mc:Choice>
  </mc:AlternateContent>
  <xr:revisionPtr revIDLastSave="0" documentId="8_{2E9DE0AD-36C2-0240-85D8-8B037393CF98}" xr6:coauthVersionLast="45" xr6:coauthVersionMax="45" xr10:uidLastSave="{00000000-0000-0000-0000-000000000000}"/>
  <bookViews>
    <workbookView xWindow="0" yWindow="460" windowWidth="38660" windowHeight="21640" tabRatio="823" activeTab="1" xr2:uid="{00000000-000D-0000-FFFF-FFFF00000000}"/>
  </bookViews>
  <sheets>
    <sheet name="1" sheetId="27" r:id="rId1"/>
    <sheet name="2" sheetId="24" r:id="rId2"/>
    <sheet name="3" sheetId="3" r:id="rId3"/>
    <sheet name="4-nepovinná" sheetId="28" state="hidden" r:id="rId4"/>
    <sheet name="5 " sheetId="5" r:id="rId5"/>
    <sheet name="5.a" sheetId="6" r:id="rId6"/>
    <sheet name="5.b" sheetId="25" r:id="rId7"/>
    <sheet name="5.c" sheetId="8" r:id="rId8"/>
    <sheet name="5.d" sheetId="9" r:id="rId9"/>
    <sheet name="6" sheetId="10" r:id="rId10"/>
    <sheet name="7" sheetId="11" r:id="rId11"/>
    <sheet name="8" sheetId="32" r:id="rId12"/>
    <sheet name="9 (Bc. a NMgr.)" sheetId="31" r:id="rId13"/>
    <sheet name="9 (DSP)" sheetId="30" r:id="rId14"/>
    <sheet name="9" sheetId="13" r:id="rId15"/>
    <sheet name="10" sheetId="14" state="hidden" r:id="rId16"/>
    <sheet name="11" sheetId="15" r:id="rId17"/>
    <sheet name="11.a" sheetId="16" r:id="rId18"/>
    <sheet name="11.b" sheetId="17" r:id="rId19"/>
    <sheet name="11.c" sheetId="18" r:id="rId20"/>
    <sheet name="11.d" sheetId="19" r:id="rId21"/>
    <sheet name="11.e" sheetId="20" r:id="rId22"/>
    <sheet name="11.f" sheetId="21" r:id="rId23"/>
    <sheet name="11.g" sheetId="22" r:id="rId24"/>
  </sheets>
  <externalReferences>
    <externalReference r:id="rId25"/>
  </externalReferences>
  <definedNames>
    <definedName name="_xlnm._FilterDatabase" localSheetId="4" hidden="1">'5 '!$A$1:$I$35</definedName>
    <definedName name="_xlnm.Print_Area" localSheetId="18">'11.b'!$A$1:$C$26</definedName>
    <definedName name="_xlnm.Print_Area" localSheetId="1">'2'!$A$1:$E$83</definedName>
    <definedName name="_xlnm.Print_Area" localSheetId="2">'3'!$A$1:$D$14</definedName>
    <definedName name="_xlnm.Print_Area" localSheetId="5">'5.a'!$A$1:$P$39</definedName>
    <definedName name="_xlnm.Print_Area" localSheetId="6">'5.b'!$A$1:$P$39</definedName>
    <definedName name="_xlnm.Print_Area" localSheetId="8">'5.d'!$A$1:$T$18</definedName>
    <definedName name="_xlnm.Print_Area" localSheetId="9">'6'!$A$1:$F$30</definedName>
    <definedName name="_xlnm.Print_Area" localSheetId="11">'8'!$A$1:$X$40</definedName>
    <definedName name="_xlnm.Print_Titles" localSheetId="4">'5 '!$3:$5</definedName>
    <definedName name="Z_2AF6EA2A_E5C5_45EB_B6C4_875AD1E4E056_.wvu.FilterData" localSheetId="4" hidden="1">'5 '!$A$1:$I$35</definedName>
    <definedName name="Z_2AF6EA2A_E5C5_45EB_B6C4_875AD1E4E056_.wvu.PrintArea" localSheetId="18" hidden="1">'11.b'!$A$1:$C$26</definedName>
    <definedName name="Z_2AF6EA2A_E5C5_45EB_B6C4_875AD1E4E056_.wvu.PrintArea" localSheetId="2" hidden="1">'3'!$A$1:$D$14</definedName>
    <definedName name="Z_2AF6EA2A_E5C5_45EB_B6C4_875AD1E4E056_.wvu.PrintArea" localSheetId="9" hidden="1">'6'!$A$1:$F$30</definedName>
    <definedName name="Z_2AF6EA2A_E5C5_45EB_B6C4_875AD1E4E056_.wvu.PrintArea" localSheetId="11" hidden="1">'8'!$A$1:$X$40</definedName>
    <definedName name="Z_2AF6EA2A_E5C5_45EB_B6C4_875AD1E4E056_.wvu.PrintTitles" localSheetId="4" hidden="1">'5 '!$3:$5</definedName>
  </definedNames>
  <calcPr calcId="191028"/>
  <customWorkbookViews>
    <customWorkbookView name="Uldrichová Marie – osobní zobrazení" guid="{2AF6EA2A-E5C5-45EB-B6C4-875AD1E4E056}" mergeInterval="0" personalView="1" maximized="1" windowWidth="1676" windowHeight="755" tabRatio="823" activeSheetId="1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4" i="5" l="1"/>
  <c r="H24" i="5"/>
  <c r="D25" i="25" l="1"/>
  <c r="H25" i="25" s="1"/>
  <c r="D26" i="25"/>
  <c r="H26" i="25" s="1"/>
  <c r="D27" i="25"/>
  <c r="H27" i="25" s="1"/>
  <c r="D28" i="25"/>
  <c r="H28" i="25" s="1"/>
  <c r="D29" i="25"/>
  <c r="H29" i="25" s="1"/>
  <c r="G25" i="25"/>
  <c r="L25" i="25" s="1"/>
  <c r="D24" i="25"/>
  <c r="D15" i="25"/>
  <c r="D9" i="25"/>
  <c r="H14" i="25"/>
  <c r="H15" i="25"/>
  <c r="H16" i="25"/>
  <c r="L16" i="25" s="1"/>
  <c r="H17" i="25"/>
  <c r="H18" i="25"/>
  <c r="H19" i="25"/>
  <c r="H20" i="25"/>
  <c r="H21" i="25"/>
  <c r="G18" i="25"/>
  <c r="L18" i="25" s="1"/>
  <c r="G19" i="25"/>
  <c r="L19" i="25" s="1"/>
  <c r="G20" i="25"/>
  <c r="L20" i="25" s="1"/>
  <c r="G21" i="25"/>
  <c r="G14" i="25"/>
  <c r="L14" i="25" s="1"/>
  <c r="L21" i="25" l="1"/>
  <c r="E29" i="6"/>
  <c r="E28" i="6"/>
  <c r="H27" i="6"/>
  <c r="D29" i="6"/>
  <c r="E34" i="6"/>
  <c r="D34" i="6"/>
  <c r="D7" i="31" l="1"/>
  <c r="G8" i="31" l="1"/>
  <c r="G9" i="31"/>
  <c r="G10" i="31"/>
  <c r="G11" i="31"/>
  <c r="G12" i="31"/>
  <c r="G13" i="31"/>
  <c r="G14" i="31"/>
  <c r="G15" i="31"/>
  <c r="G16" i="31"/>
  <c r="G17" i="31"/>
  <c r="G18" i="31"/>
  <c r="G19" i="31"/>
  <c r="G20" i="31"/>
  <c r="G25" i="30" l="1"/>
  <c r="G23" i="30"/>
  <c r="G22" i="30"/>
  <c r="G21" i="30"/>
  <c r="G20" i="30"/>
  <c r="G19" i="30"/>
  <c r="G18" i="30"/>
  <c r="G17" i="30"/>
  <c r="G16" i="30"/>
  <c r="G15" i="30"/>
  <c r="G14" i="30"/>
  <c r="G13" i="30"/>
  <c r="G12" i="30"/>
  <c r="G11" i="30"/>
  <c r="G10" i="30"/>
  <c r="G9" i="30"/>
  <c r="L32" i="32" l="1"/>
  <c r="K32" i="32"/>
  <c r="L31" i="32"/>
  <c r="K31" i="32"/>
  <c r="L30" i="32"/>
  <c r="K30" i="32"/>
  <c r="J30" i="32"/>
  <c r="G30" i="32"/>
  <c r="L29" i="32"/>
  <c r="K29" i="32"/>
  <c r="J29" i="32"/>
  <c r="G29" i="32"/>
  <c r="I28" i="32"/>
  <c r="H28" i="32"/>
  <c r="H33" i="32" s="1"/>
  <c r="F28" i="32"/>
  <c r="E28" i="32"/>
  <c r="E33" i="32" s="1"/>
  <c r="L27" i="32"/>
  <c r="K27" i="32"/>
  <c r="J27" i="32"/>
  <c r="G27" i="32"/>
  <c r="L26" i="32"/>
  <c r="K26" i="32"/>
  <c r="J26" i="32"/>
  <c r="G26" i="32"/>
  <c r="L25" i="32"/>
  <c r="K25" i="32"/>
  <c r="J25" i="32"/>
  <c r="G25" i="32"/>
  <c r="L24" i="32"/>
  <c r="K24" i="32"/>
  <c r="J24" i="32"/>
  <c r="G24" i="32"/>
  <c r="L23" i="32"/>
  <c r="K23" i="32"/>
  <c r="J23" i="32"/>
  <c r="G23" i="32"/>
  <c r="L22" i="32"/>
  <c r="K22" i="32"/>
  <c r="M22" i="32" s="1"/>
  <c r="J22" i="32"/>
  <c r="G22" i="32"/>
  <c r="V15" i="32"/>
  <c r="U15" i="32"/>
  <c r="T15" i="32"/>
  <c r="S15" i="32"/>
  <c r="R15" i="32"/>
  <c r="Q15" i="32"/>
  <c r="P15" i="32"/>
  <c r="O15" i="32"/>
  <c r="N15" i="32"/>
  <c r="M15" i="32"/>
  <c r="L15" i="32"/>
  <c r="K15" i="32"/>
  <c r="J15" i="32"/>
  <c r="I15" i="32"/>
  <c r="H15" i="32"/>
  <c r="G15" i="32"/>
  <c r="F15" i="32"/>
  <c r="E15" i="32"/>
  <c r="X14" i="32"/>
  <c r="W14" i="32"/>
  <c r="X13" i="32"/>
  <c r="W13" i="32"/>
  <c r="X12" i="32"/>
  <c r="W12" i="32"/>
  <c r="X11" i="32"/>
  <c r="W11" i="32"/>
  <c r="X10" i="32"/>
  <c r="W10" i="32"/>
  <c r="W15" i="32" l="1"/>
  <c r="X15" i="32"/>
  <c r="M23" i="32"/>
  <c r="M24" i="32"/>
  <c r="M25" i="32"/>
  <c r="M26" i="32"/>
  <c r="M27" i="32"/>
  <c r="L28" i="32"/>
  <c r="F33" i="32"/>
  <c r="J28" i="32"/>
  <c r="J33" i="32" s="1"/>
  <c r="I33" i="32"/>
  <c r="M29" i="32"/>
  <c r="M30" i="32"/>
  <c r="L33" i="32"/>
  <c r="G28" i="32"/>
  <c r="G33" i="32" s="1"/>
  <c r="K28" i="32"/>
  <c r="K33" i="32" s="1"/>
  <c r="M28" i="32" l="1"/>
  <c r="M33" i="32" s="1"/>
  <c r="E6" i="11" l="1"/>
  <c r="D48" i="24" l="1"/>
  <c r="D20" i="20"/>
  <c r="C10" i="17" l="1"/>
  <c r="D52" i="24" l="1"/>
  <c r="D85" i="27"/>
  <c r="D7" i="30" l="1"/>
  <c r="D24" i="13"/>
  <c r="E24" i="13"/>
  <c r="F24" i="13"/>
  <c r="D23" i="13"/>
  <c r="G23" i="13" s="1"/>
  <c r="H23" i="13" s="1"/>
  <c r="D22" i="13"/>
  <c r="F22" i="13"/>
  <c r="D19" i="13"/>
  <c r="E19" i="13"/>
  <c r="F19" i="13"/>
  <c r="D13" i="13"/>
  <c r="F13" i="13"/>
  <c r="D10" i="13"/>
  <c r="G10" i="13" s="1"/>
  <c r="H10" i="13" s="1"/>
  <c r="D9" i="13"/>
  <c r="E9" i="13"/>
  <c r="F9" i="13"/>
  <c r="E8" i="13"/>
  <c r="G8" i="13" s="1"/>
  <c r="H8" i="13" s="1"/>
  <c r="E7" i="31"/>
  <c r="E7" i="30"/>
  <c r="F7" i="31"/>
  <c r="F7" i="30"/>
  <c r="H19" i="31"/>
  <c r="H8" i="31"/>
  <c r="H9" i="31"/>
  <c r="H10" i="31"/>
  <c r="H12" i="31"/>
  <c r="H13" i="31"/>
  <c r="H15" i="31"/>
  <c r="G22" i="31"/>
  <c r="H22" i="31" s="1"/>
  <c r="G25" i="31"/>
  <c r="H25" i="31" s="1"/>
  <c r="G23" i="31"/>
  <c r="H23" i="31" s="1"/>
  <c r="G21" i="31"/>
  <c r="H21" i="31" s="1"/>
  <c r="H20" i="31"/>
  <c r="H18" i="31"/>
  <c r="H17" i="31"/>
  <c r="H16" i="31"/>
  <c r="H14" i="31"/>
  <c r="F11" i="11"/>
  <c r="F9" i="11"/>
  <c r="F7" i="11"/>
  <c r="F6" i="11"/>
  <c r="I7" i="31"/>
  <c r="G8" i="30"/>
  <c r="I7" i="30"/>
  <c r="H7" i="30"/>
  <c r="F31" i="25"/>
  <c r="E31" i="25"/>
  <c r="J34" i="5" s="1"/>
  <c r="D31" i="25"/>
  <c r="C31" i="25"/>
  <c r="H34" i="5" s="1"/>
  <c r="K33" i="5"/>
  <c r="J33" i="5"/>
  <c r="I33" i="5"/>
  <c r="I51" i="5" s="1"/>
  <c r="H33" i="5"/>
  <c r="H32" i="5" s="1"/>
  <c r="G29" i="6"/>
  <c r="K30" i="5" s="1"/>
  <c r="F29" i="6"/>
  <c r="J30" i="5" s="1"/>
  <c r="J29" i="5" s="1"/>
  <c r="I30" i="5"/>
  <c r="H30" i="5"/>
  <c r="H29" i="5" s="1"/>
  <c r="I23" i="5"/>
  <c r="H23" i="5"/>
  <c r="K24" i="5"/>
  <c r="K44" i="5" s="1"/>
  <c r="J24" i="5"/>
  <c r="K23" i="5"/>
  <c r="J23" i="5"/>
  <c r="L23" i="5" s="1"/>
  <c r="K20" i="5"/>
  <c r="J20" i="5"/>
  <c r="I20" i="5"/>
  <c r="H20" i="5"/>
  <c r="G8" i="6"/>
  <c r="K14" i="5" s="1"/>
  <c r="F8" i="6"/>
  <c r="J14" i="5" s="1"/>
  <c r="F17" i="6"/>
  <c r="J16" i="5" s="1"/>
  <c r="G17" i="6"/>
  <c r="K16" i="5" s="1"/>
  <c r="F8" i="25"/>
  <c r="F12" i="25"/>
  <c r="F7" i="25" s="1"/>
  <c r="K17" i="5" s="1"/>
  <c r="E8" i="25"/>
  <c r="E12" i="25"/>
  <c r="C8" i="25"/>
  <c r="C12" i="25"/>
  <c r="D12" i="25"/>
  <c r="E17" i="6"/>
  <c r="E8" i="6"/>
  <c r="I14" i="5" s="1"/>
  <c r="M14" i="5" s="1"/>
  <c r="D17" i="6"/>
  <c r="H16" i="5" s="1"/>
  <c r="L16" i="5" s="1"/>
  <c r="D8" i="6"/>
  <c r="H14" i="5" s="1"/>
  <c r="K13" i="5"/>
  <c r="I11" i="5"/>
  <c r="I53" i="5" s="1"/>
  <c r="H10" i="5"/>
  <c r="H49" i="5" s="1"/>
  <c r="H11" i="5"/>
  <c r="I10" i="5"/>
  <c r="K11" i="5"/>
  <c r="J11" i="5"/>
  <c r="J7" i="9"/>
  <c r="I7" i="9"/>
  <c r="H7" i="9"/>
  <c r="H6" i="9" s="1"/>
  <c r="H16" i="9" s="1"/>
  <c r="G7" i="9"/>
  <c r="G6" i="9" s="1"/>
  <c r="A7" i="9"/>
  <c r="A8" i="9" s="1"/>
  <c r="A9" i="9" s="1"/>
  <c r="A10" i="9" s="1"/>
  <c r="A11" i="9" s="1"/>
  <c r="A12" i="9" s="1"/>
  <c r="A13" i="9" s="1"/>
  <c r="A14" i="9" s="1"/>
  <c r="A15" i="9" s="1"/>
  <c r="A16" i="9" s="1"/>
  <c r="G27" i="25"/>
  <c r="L27" i="25" s="1"/>
  <c r="G28" i="25"/>
  <c r="L28" i="25" s="1"/>
  <c r="G29" i="25"/>
  <c r="L29" i="25" s="1"/>
  <c r="G24" i="25"/>
  <c r="H24" i="25"/>
  <c r="G17" i="25"/>
  <c r="L17" i="25" s="1"/>
  <c r="C23" i="25"/>
  <c r="C22" i="25" s="1"/>
  <c r="C30" i="25"/>
  <c r="C34" i="25"/>
  <c r="C33" i="25" s="1"/>
  <c r="H35" i="25"/>
  <c r="H36" i="25"/>
  <c r="G35" i="25"/>
  <c r="G36" i="25"/>
  <c r="A8" i="25"/>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D23" i="25"/>
  <c r="D22" i="25" s="1"/>
  <c r="I23" i="25"/>
  <c r="I22" i="25" s="1"/>
  <c r="J23" i="25"/>
  <c r="J22" i="25" s="1"/>
  <c r="K23" i="25"/>
  <c r="K22" i="25" s="1"/>
  <c r="M23" i="25"/>
  <c r="O23" i="25"/>
  <c r="O22" i="25" s="1"/>
  <c r="G26" i="25"/>
  <c r="L26" i="25" s="1"/>
  <c r="I12" i="25"/>
  <c r="J12" i="25"/>
  <c r="K12" i="25"/>
  <c r="M12" i="25"/>
  <c r="O12" i="25"/>
  <c r="I31" i="6"/>
  <c r="P31" i="6" s="1"/>
  <c r="I32" i="6"/>
  <c r="I30" i="6"/>
  <c r="P30" i="6" s="1"/>
  <c r="H31" i="6"/>
  <c r="H32" i="6"/>
  <c r="H30" i="6"/>
  <c r="I26" i="6"/>
  <c r="P26" i="6" s="1"/>
  <c r="I27" i="6"/>
  <c r="P27" i="6" s="1"/>
  <c r="I25" i="6"/>
  <c r="P25" i="6" s="1"/>
  <c r="H26" i="6"/>
  <c r="H25" i="6"/>
  <c r="I36" i="6"/>
  <c r="P36" i="6" s="1"/>
  <c r="I37" i="6"/>
  <c r="P37" i="6" s="1"/>
  <c r="H36" i="6"/>
  <c r="H37" i="6"/>
  <c r="A7" i="6"/>
  <c r="A8" i="6" s="1"/>
  <c r="A9" i="6"/>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E24" i="6"/>
  <c r="E23" i="6" s="1"/>
  <c r="F24" i="6"/>
  <c r="F23" i="6" s="1"/>
  <c r="G24" i="6"/>
  <c r="J24" i="6"/>
  <c r="K24" i="6"/>
  <c r="K23" i="6" s="1"/>
  <c r="L24" i="6"/>
  <c r="M24" i="6"/>
  <c r="N24" i="6"/>
  <c r="O24" i="6"/>
  <c r="D24" i="6"/>
  <c r="D23" i="6" s="1"/>
  <c r="D46" i="24"/>
  <c r="D53" i="24"/>
  <c r="D60" i="24"/>
  <c r="D66" i="24"/>
  <c r="D69" i="24"/>
  <c r="D24" i="24"/>
  <c r="M34" i="25"/>
  <c r="M33" i="25" s="1"/>
  <c r="M31" i="25"/>
  <c r="M30" i="25" s="1"/>
  <c r="M8" i="25"/>
  <c r="L15" i="9"/>
  <c r="K15" i="9"/>
  <c r="L14" i="9"/>
  <c r="S14" i="9" s="1"/>
  <c r="K14" i="9"/>
  <c r="L13" i="9"/>
  <c r="K13" i="9"/>
  <c r="L12" i="9"/>
  <c r="S12" i="9" s="1"/>
  <c r="K12" i="9"/>
  <c r="L11" i="9"/>
  <c r="S11" i="9"/>
  <c r="K11" i="9"/>
  <c r="L10" i="9"/>
  <c r="S10" i="9" s="1"/>
  <c r="K10" i="9"/>
  <c r="L9" i="9"/>
  <c r="S9" i="9" s="1"/>
  <c r="K9" i="9"/>
  <c r="L8" i="9"/>
  <c r="S8" i="9" s="1"/>
  <c r="K8" i="9"/>
  <c r="G15" i="25"/>
  <c r="L15" i="25" s="1"/>
  <c r="P15" i="25"/>
  <c r="E134" i="27"/>
  <c r="D134" i="27"/>
  <c r="E110" i="27"/>
  <c r="E100" i="27"/>
  <c r="E102" i="27"/>
  <c r="E91" i="27"/>
  <c r="E95" i="27"/>
  <c r="D110" i="27"/>
  <c r="D100" i="27"/>
  <c r="D102" i="27"/>
  <c r="D91" i="27"/>
  <c r="D95" i="27"/>
  <c r="E85" i="27"/>
  <c r="E77" i="27"/>
  <c r="E47" i="27"/>
  <c r="E57" i="27"/>
  <c r="E8" i="27"/>
  <c r="E16" i="27"/>
  <c r="E34" i="27"/>
  <c r="D77" i="27"/>
  <c r="D57" i="27"/>
  <c r="D47" i="27"/>
  <c r="D8" i="27"/>
  <c r="D16" i="27"/>
  <c r="D27" i="27"/>
  <c r="H13" i="6"/>
  <c r="I13" i="6"/>
  <c r="P13" i="6" s="1"/>
  <c r="H12" i="6"/>
  <c r="O34" i="25"/>
  <c r="O33" i="25" s="1"/>
  <c r="K34" i="25"/>
  <c r="K33" i="25" s="1"/>
  <c r="J34" i="25"/>
  <c r="J33" i="25" s="1"/>
  <c r="F34" i="25"/>
  <c r="F33" i="25" s="1"/>
  <c r="E34" i="25"/>
  <c r="E33" i="25" s="1"/>
  <c r="D34" i="25"/>
  <c r="D33" i="25" s="1"/>
  <c r="H33" i="25" s="1"/>
  <c r="P33" i="25" s="1"/>
  <c r="P32" i="25"/>
  <c r="O31" i="25"/>
  <c r="O30" i="25" s="1"/>
  <c r="K31" i="25"/>
  <c r="K30" i="25" s="1"/>
  <c r="J31" i="25"/>
  <c r="J30" i="25" s="1"/>
  <c r="G31" i="25"/>
  <c r="P17" i="25"/>
  <c r="P16" i="25"/>
  <c r="H13" i="25"/>
  <c r="P13" i="25" s="1"/>
  <c r="G13" i="25"/>
  <c r="L13" i="25" s="1"/>
  <c r="H11" i="25"/>
  <c r="H10" i="25"/>
  <c r="P10" i="25" s="1"/>
  <c r="G10" i="25"/>
  <c r="L10" i="25" s="1"/>
  <c r="G9" i="25"/>
  <c r="O8" i="25"/>
  <c r="K8" i="25"/>
  <c r="J8" i="25"/>
  <c r="J7" i="25"/>
  <c r="E60" i="24"/>
  <c r="E53" i="24"/>
  <c r="E48" i="24"/>
  <c r="E46" i="24"/>
  <c r="E42" i="24"/>
  <c r="D42" i="24"/>
  <c r="E40" i="24"/>
  <c r="D40" i="24"/>
  <c r="E34" i="24"/>
  <c r="D34" i="24"/>
  <c r="E26" i="24"/>
  <c r="D26" i="24"/>
  <c r="E24" i="24"/>
  <c r="E18" i="24"/>
  <c r="D18" i="24"/>
  <c r="F18" i="24" s="1"/>
  <c r="E14" i="24"/>
  <c r="D14" i="24"/>
  <c r="E7" i="24"/>
  <c r="D7" i="24"/>
  <c r="C10" i="11"/>
  <c r="J7" i="15"/>
  <c r="J8" i="15"/>
  <c r="J10" i="15"/>
  <c r="J15" i="15"/>
  <c r="C10" i="22"/>
  <c r="I15" i="15" s="1"/>
  <c r="C16" i="22"/>
  <c r="K15" i="15" s="1"/>
  <c r="C10" i="21"/>
  <c r="K14" i="15" s="1"/>
  <c r="H14" i="15"/>
  <c r="I14" i="15"/>
  <c r="F4" i="20"/>
  <c r="F5" i="20"/>
  <c r="F6" i="20"/>
  <c r="H12" i="15" s="1"/>
  <c r="F7" i="20"/>
  <c r="H13" i="15" s="1"/>
  <c r="D8" i="20"/>
  <c r="E8" i="20"/>
  <c r="F9" i="20"/>
  <c r="F10" i="20"/>
  <c r="F11" i="20"/>
  <c r="I12" i="15" s="1"/>
  <c r="F12" i="20"/>
  <c r="I13" i="15" s="1"/>
  <c r="D13" i="20"/>
  <c r="E13" i="20"/>
  <c r="F14" i="20"/>
  <c r="F15" i="20"/>
  <c r="F16" i="20"/>
  <c r="K12" i="15" s="1"/>
  <c r="F17" i="20"/>
  <c r="K13" i="15" s="1"/>
  <c r="D18" i="20"/>
  <c r="E18" i="20"/>
  <c r="F18" i="20" s="1"/>
  <c r="K11" i="15" s="1"/>
  <c r="D19" i="20"/>
  <c r="E19" i="20"/>
  <c r="E20" i="20"/>
  <c r="D21" i="20"/>
  <c r="E21" i="20"/>
  <c r="D22" i="20"/>
  <c r="E22" i="20"/>
  <c r="C9" i="19"/>
  <c r="C15" i="19"/>
  <c r="K10" i="15" s="1"/>
  <c r="C7" i="18"/>
  <c r="C9" i="18"/>
  <c r="C14" i="17"/>
  <c r="I8" i="15" s="1"/>
  <c r="C15" i="17"/>
  <c r="C21" i="17"/>
  <c r="C8" i="16"/>
  <c r="I7" i="15" s="1"/>
  <c r="C14" i="16"/>
  <c r="K7" i="15" s="1"/>
  <c r="A7" i="15"/>
  <c r="A8" i="15"/>
  <c r="A9" i="15" s="1"/>
  <c r="A10" i="15" s="1"/>
  <c r="A11" i="15" s="1"/>
  <c r="A14" i="15" s="1"/>
  <c r="A15" i="15" s="1"/>
  <c r="H7" i="15"/>
  <c r="H8" i="15"/>
  <c r="H9" i="15"/>
  <c r="I9" i="15"/>
  <c r="K9" i="15"/>
  <c r="L9" i="15" s="1"/>
  <c r="H10" i="15"/>
  <c r="I10" i="15"/>
  <c r="H15" i="15"/>
  <c r="I9" i="14"/>
  <c r="M9" i="14" s="1"/>
  <c r="L9" i="14"/>
  <c r="N9" i="14" s="1"/>
  <c r="A10" i="14"/>
  <c r="A11" i="14" s="1"/>
  <c r="A12" i="14" s="1"/>
  <c r="A13" i="14" s="1"/>
  <c r="A14" i="14" s="1"/>
  <c r="I10" i="14"/>
  <c r="L10" i="14"/>
  <c r="N10" i="14" s="1"/>
  <c r="I11" i="14"/>
  <c r="M11" i="14"/>
  <c r="L11" i="14"/>
  <c r="N11" i="14"/>
  <c r="I12" i="14"/>
  <c r="L12" i="14"/>
  <c r="N12" i="14"/>
  <c r="I13" i="14"/>
  <c r="M13" i="14"/>
  <c r="L13" i="14"/>
  <c r="N13" i="14"/>
  <c r="C14" i="14"/>
  <c r="D14" i="14"/>
  <c r="E14" i="14"/>
  <c r="F14" i="14"/>
  <c r="G14" i="14"/>
  <c r="H14" i="14"/>
  <c r="J14" i="14"/>
  <c r="K14" i="14"/>
  <c r="I27" i="14"/>
  <c r="L27" i="14"/>
  <c r="N27" i="14"/>
  <c r="A28" i="14"/>
  <c r="A29" i="14"/>
  <c r="A30" i="14" s="1"/>
  <c r="A31" i="14" s="1"/>
  <c r="A32" i="14" s="1"/>
  <c r="I28" i="14"/>
  <c r="M28" i="14" s="1"/>
  <c r="L28" i="14"/>
  <c r="I29" i="14"/>
  <c r="M29" i="14" s="1"/>
  <c r="L29" i="14"/>
  <c r="N29" i="14" s="1"/>
  <c r="I30" i="14"/>
  <c r="M30" i="14" s="1"/>
  <c r="L30" i="14"/>
  <c r="N30" i="14"/>
  <c r="I31" i="14"/>
  <c r="M31" i="14" s="1"/>
  <c r="L31" i="14"/>
  <c r="N31" i="14" s="1"/>
  <c r="C32" i="14"/>
  <c r="D32" i="14"/>
  <c r="E32" i="14"/>
  <c r="F32" i="14"/>
  <c r="G32" i="14"/>
  <c r="H32" i="14"/>
  <c r="J32" i="14"/>
  <c r="K32" i="14"/>
  <c r="I7" i="13"/>
  <c r="C5" i="11"/>
  <c r="D5" i="11"/>
  <c r="D14" i="11" s="1"/>
  <c r="E5" i="11"/>
  <c r="E10" i="11"/>
  <c r="D5" i="10"/>
  <c r="E5" i="10"/>
  <c r="F5" i="10" s="1"/>
  <c r="F6" i="10"/>
  <c r="F7" i="10"/>
  <c r="F8" i="10"/>
  <c r="F9" i="10"/>
  <c r="F10" i="10"/>
  <c r="D11" i="10"/>
  <c r="E11" i="10"/>
  <c r="F12" i="10"/>
  <c r="F13" i="10"/>
  <c r="F14" i="10"/>
  <c r="D16" i="10"/>
  <c r="E16" i="10"/>
  <c r="F16" i="10"/>
  <c r="F17" i="10"/>
  <c r="F18" i="10"/>
  <c r="F20" i="10"/>
  <c r="F21" i="10"/>
  <c r="M16" i="9"/>
  <c r="N16" i="9"/>
  <c r="P16" i="9"/>
  <c r="R16" i="9"/>
  <c r="H6" i="8"/>
  <c r="I6" i="8"/>
  <c r="A7" i="8"/>
  <c r="H7" i="8"/>
  <c r="I7" i="8"/>
  <c r="N7" i="8"/>
  <c r="A8" i="8"/>
  <c r="A9" i="8" s="1"/>
  <c r="A10" i="8" s="1"/>
  <c r="A11" i="8" s="1"/>
  <c r="A12" i="8" s="1"/>
  <c r="A13" i="8" s="1"/>
  <c r="A14" i="8" s="1"/>
  <c r="H8" i="8"/>
  <c r="I8" i="8"/>
  <c r="H9" i="8"/>
  <c r="I9" i="8"/>
  <c r="H10" i="8"/>
  <c r="I10" i="8"/>
  <c r="N10" i="8"/>
  <c r="H11" i="8"/>
  <c r="I11" i="8"/>
  <c r="N11" i="8"/>
  <c r="H12" i="8"/>
  <c r="I12" i="8"/>
  <c r="J12" i="8" s="1"/>
  <c r="H13" i="8"/>
  <c r="I13" i="8"/>
  <c r="N13" i="8"/>
  <c r="D14" i="8"/>
  <c r="E14" i="8"/>
  <c r="F14" i="8"/>
  <c r="G14" i="8"/>
  <c r="L14" i="8"/>
  <c r="M14" i="8"/>
  <c r="J8" i="6"/>
  <c r="K8" i="6"/>
  <c r="K17" i="6"/>
  <c r="L8" i="6"/>
  <c r="O8" i="6"/>
  <c r="O17" i="6"/>
  <c r="H9" i="6"/>
  <c r="I9" i="6"/>
  <c r="P9" i="6" s="1"/>
  <c r="H10" i="6"/>
  <c r="I10" i="6"/>
  <c r="P10" i="6" s="1"/>
  <c r="H11" i="6"/>
  <c r="I11" i="6"/>
  <c r="P11" i="6" s="1"/>
  <c r="I12" i="6"/>
  <c r="P12" i="6" s="1"/>
  <c r="H14" i="6"/>
  <c r="I14" i="6"/>
  <c r="P14" i="6" s="1"/>
  <c r="H15" i="6"/>
  <c r="I15" i="6"/>
  <c r="P15" i="6" s="1"/>
  <c r="H16" i="6"/>
  <c r="I16" i="6"/>
  <c r="P16" i="6" s="1"/>
  <c r="J17" i="6"/>
  <c r="L17" i="6"/>
  <c r="H18" i="6"/>
  <c r="I18" i="6"/>
  <c r="P18" i="6" s="1"/>
  <c r="H19" i="6"/>
  <c r="I19" i="6"/>
  <c r="P19" i="6" s="1"/>
  <c r="H20" i="6"/>
  <c r="I20" i="6"/>
  <c r="P20" i="6" s="1"/>
  <c r="H21" i="6"/>
  <c r="I21" i="6"/>
  <c r="P21" i="6" s="1"/>
  <c r="H22" i="6"/>
  <c r="I22" i="6"/>
  <c r="P22" i="6"/>
  <c r="G23" i="6"/>
  <c r="J23" i="6"/>
  <c r="L23" i="6"/>
  <c r="O23" i="6"/>
  <c r="G28" i="6"/>
  <c r="J29" i="6"/>
  <c r="J28" i="6"/>
  <c r="K29" i="6"/>
  <c r="K28" i="6" s="1"/>
  <c r="L29" i="6"/>
  <c r="L28" i="6" s="1"/>
  <c r="O29" i="6"/>
  <c r="O28" i="6"/>
  <c r="D33" i="6"/>
  <c r="E33" i="6"/>
  <c r="F34" i="6"/>
  <c r="F33" i="6"/>
  <c r="G34" i="6"/>
  <c r="G33" i="6"/>
  <c r="J34" i="6"/>
  <c r="J33" i="6" s="1"/>
  <c r="K34" i="6"/>
  <c r="K33" i="6" s="1"/>
  <c r="L34" i="6"/>
  <c r="L33" i="6"/>
  <c r="O34" i="6"/>
  <c r="O33" i="6"/>
  <c r="H35" i="6"/>
  <c r="I35" i="6"/>
  <c r="G7" i="5"/>
  <c r="G8" i="5" s="1"/>
  <c r="G9" i="5" s="1"/>
  <c r="G10" i="5" s="1"/>
  <c r="G11" i="5" s="1"/>
  <c r="G12" i="5" s="1"/>
  <c r="G13" i="5" s="1"/>
  <c r="G14" i="5" s="1"/>
  <c r="G15" i="5" s="1"/>
  <c r="G16" i="5" s="1"/>
  <c r="G17" i="5" s="1"/>
  <c r="G18" i="5" s="1"/>
  <c r="G19" i="5" s="1"/>
  <c r="G20" i="5" s="1"/>
  <c r="G21" i="5" s="1"/>
  <c r="G22" i="5" s="1"/>
  <c r="G23" i="5" s="1"/>
  <c r="G24" i="5" s="1"/>
  <c r="G25" i="5" s="1"/>
  <c r="G26" i="5" s="1"/>
  <c r="G27" i="5" s="1"/>
  <c r="G28" i="5" s="1"/>
  <c r="G29" i="5" s="1"/>
  <c r="G30" i="5" s="1"/>
  <c r="G31" i="5" s="1"/>
  <c r="G32" i="5" s="1"/>
  <c r="G33" i="5" s="1"/>
  <c r="G34" i="5" s="1"/>
  <c r="G36" i="5" s="1"/>
  <c r="G37" i="5" s="1"/>
  <c r="G38" i="5" s="1"/>
  <c r="G39" i="5" s="1"/>
  <c r="G40" i="5" s="1"/>
  <c r="G41" i="5" s="1"/>
  <c r="G42" i="5" s="1"/>
  <c r="G43" i="5" s="1"/>
  <c r="G44" i="5" s="1"/>
  <c r="G45" i="5" s="1"/>
  <c r="G46" i="5" s="1"/>
  <c r="G47" i="5" s="1"/>
  <c r="G48" i="5" s="1"/>
  <c r="G49" i="5" s="1"/>
  <c r="G50" i="5" s="1"/>
  <c r="G51" i="5" s="1"/>
  <c r="G52" i="5" s="1"/>
  <c r="G53" i="5" s="1"/>
  <c r="G54" i="5" s="1"/>
  <c r="G55" i="5" s="1"/>
  <c r="L15" i="5"/>
  <c r="M15" i="5"/>
  <c r="H19" i="5"/>
  <c r="J19" i="5"/>
  <c r="L20" i="5"/>
  <c r="L21" i="5"/>
  <c r="M21" i="5"/>
  <c r="H22" i="5"/>
  <c r="L24" i="5"/>
  <c r="H26" i="5"/>
  <c r="I26" i="5"/>
  <c r="J26" i="5"/>
  <c r="J25" i="5" s="1"/>
  <c r="K26" i="5"/>
  <c r="L27" i="5"/>
  <c r="M27" i="5"/>
  <c r="L28" i="5"/>
  <c r="M28" i="5"/>
  <c r="L30" i="5"/>
  <c r="L31" i="5"/>
  <c r="M31" i="5"/>
  <c r="L33" i="5"/>
  <c r="L41" i="5" s="1"/>
  <c r="L34" i="5"/>
  <c r="L46" i="5" s="1"/>
  <c r="H39" i="5"/>
  <c r="J39" i="5"/>
  <c r="H40" i="5"/>
  <c r="J41" i="5"/>
  <c r="H44" i="5"/>
  <c r="H45" i="5"/>
  <c r="I45" i="5"/>
  <c r="J45" i="5"/>
  <c r="K45" i="5"/>
  <c r="H46" i="5"/>
  <c r="J46" i="5"/>
  <c r="H51" i="5"/>
  <c r="J51" i="5"/>
  <c r="K51" i="5"/>
  <c r="J53" i="5"/>
  <c r="K53" i="5"/>
  <c r="H55" i="5"/>
  <c r="J55" i="5"/>
  <c r="D5" i="3"/>
  <c r="D6" i="3"/>
  <c r="D7" i="3"/>
  <c r="D8" i="3"/>
  <c r="D9" i="3"/>
  <c r="D10" i="3"/>
  <c r="J8" i="8"/>
  <c r="N8" i="8"/>
  <c r="M10" i="14"/>
  <c r="J6" i="8"/>
  <c r="K50" i="5"/>
  <c r="L26" i="5"/>
  <c r="N6" i="8"/>
  <c r="F11" i="10"/>
  <c r="N28" i="14"/>
  <c r="L31" i="25"/>
  <c r="H31" i="25"/>
  <c r="L45" i="5"/>
  <c r="G7" i="6"/>
  <c r="G38" i="6" s="1"/>
  <c r="M15" i="6"/>
  <c r="M12" i="6"/>
  <c r="M13" i="6"/>
  <c r="M22" i="6"/>
  <c r="M21" i="6"/>
  <c r="M23" i="6"/>
  <c r="H8" i="6"/>
  <c r="O11" i="9"/>
  <c r="P21" i="25"/>
  <c r="M22" i="25"/>
  <c r="L29" i="5" l="1"/>
  <c r="M26" i="5"/>
  <c r="H18" i="5"/>
  <c r="H7" i="5" s="1"/>
  <c r="P35" i="6"/>
  <c r="I34" i="6"/>
  <c r="P34" i="6" s="1"/>
  <c r="H34" i="6"/>
  <c r="H33" i="6" s="1"/>
  <c r="J7" i="6"/>
  <c r="J10" i="8"/>
  <c r="I14" i="8"/>
  <c r="J9" i="8"/>
  <c r="L32" i="14"/>
  <c r="I32" i="14"/>
  <c r="I14" i="14"/>
  <c r="C25" i="17"/>
  <c r="C26" i="17" s="1"/>
  <c r="C16" i="19"/>
  <c r="F19" i="20"/>
  <c r="F13" i="20"/>
  <c r="I11" i="15" s="1"/>
  <c r="P11" i="25"/>
  <c r="L11" i="25"/>
  <c r="E90" i="27"/>
  <c r="O13" i="9"/>
  <c r="O15" i="9"/>
  <c r="H29" i="6"/>
  <c r="H28" i="6" s="1"/>
  <c r="I29" i="6"/>
  <c r="P32" i="6"/>
  <c r="G33" i="25"/>
  <c r="J10" i="5"/>
  <c r="J9" i="5" s="1"/>
  <c r="I6" i="9"/>
  <c r="K10" i="5"/>
  <c r="K49" i="5" s="1"/>
  <c r="J6" i="9"/>
  <c r="J16" i="9" s="1"/>
  <c r="L39" i="5"/>
  <c r="H25" i="5"/>
  <c r="J32" i="5"/>
  <c r="H7" i="31"/>
  <c r="O8" i="9"/>
  <c r="O9" i="9"/>
  <c r="J49" i="5"/>
  <c r="K7" i="9"/>
  <c r="I49" i="5"/>
  <c r="P28" i="25"/>
  <c r="P24" i="25"/>
  <c r="L24" i="25"/>
  <c r="E7" i="25"/>
  <c r="J17" i="5" s="1"/>
  <c r="J54" i="5" s="1"/>
  <c r="J52" i="5" s="1"/>
  <c r="K7" i="25"/>
  <c r="M7" i="25"/>
  <c r="G34" i="25"/>
  <c r="G23" i="25"/>
  <c r="G22" i="25" s="1"/>
  <c r="L33" i="25"/>
  <c r="P31" i="25"/>
  <c r="P26" i="25"/>
  <c r="M37" i="25"/>
  <c r="K43" i="5"/>
  <c r="C7" i="25"/>
  <c r="C37" i="25" s="1"/>
  <c r="G12" i="25"/>
  <c r="P12" i="25"/>
  <c r="L51" i="5"/>
  <c r="H41" i="5"/>
  <c r="L40" i="5"/>
  <c r="D28" i="6"/>
  <c r="L25" i="5"/>
  <c r="M10" i="6"/>
  <c r="M20" i="6"/>
  <c r="P17" i="6"/>
  <c r="M18" i="6"/>
  <c r="K7" i="6"/>
  <c r="K38" i="6" s="1"/>
  <c r="D7" i="6"/>
  <c r="L14" i="5"/>
  <c r="L13" i="5" s="1"/>
  <c r="G9" i="13"/>
  <c r="H9" i="13" s="1"/>
  <c r="K22" i="5"/>
  <c r="J22" i="5"/>
  <c r="J18" i="5" s="1"/>
  <c r="K48" i="5"/>
  <c r="K37" i="25"/>
  <c r="M14" i="6"/>
  <c r="H14" i="8"/>
  <c r="P27" i="25"/>
  <c r="M11" i="6"/>
  <c r="I8" i="6"/>
  <c r="I17" i="6"/>
  <c r="M9" i="6"/>
  <c r="J40" i="5"/>
  <c r="L10" i="5"/>
  <c r="J13" i="8"/>
  <c r="M27" i="14"/>
  <c r="M32" i="14" s="1"/>
  <c r="M12" i="14"/>
  <c r="D44" i="24"/>
  <c r="O12" i="9"/>
  <c r="S15" i="9"/>
  <c r="F7" i="13"/>
  <c r="J37" i="25"/>
  <c r="M19" i="6"/>
  <c r="L32" i="5"/>
  <c r="L50" i="5"/>
  <c r="H9" i="5"/>
  <c r="F28" i="6"/>
  <c r="N9" i="8"/>
  <c r="K8" i="15"/>
  <c r="K6" i="15" s="1"/>
  <c r="N32" i="14"/>
  <c r="M32" i="6"/>
  <c r="M29" i="6" s="1"/>
  <c r="M28" i="6" s="1"/>
  <c r="M16" i="6"/>
  <c r="L55" i="5"/>
  <c r="J44" i="5"/>
  <c r="H17" i="6"/>
  <c r="F7" i="6"/>
  <c r="F38" i="6" s="1"/>
  <c r="P8" i="6"/>
  <c r="O7" i="6"/>
  <c r="O38" i="6" s="1"/>
  <c r="F8" i="20"/>
  <c r="H11" i="15" s="1"/>
  <c r="G16" i="9"/>
  <c r="S13" i="9"/>
  <c r="I24" i="6"/>
  <c r="E37" i="25"/>
  <c r="L11" i="5"/>
  <c r="L53" i="5" s="1"/>
  <c r="N14" i="14"/>
  <c r="J38" i="6"/>
  <c r="F37" i="25"/>
  <c r="M33" i="5"/>
  <c r="J11" i="8"/>
  <c r="D90" i="27"/>
  <c r="K54" i="5"/>
  <c r="K12" i="5"/>
  <c r="L13" i="15"/>
  <c r="E30" i="25"/>
  <c r="G30" i="25" s="1"/>
  <c r="M14" i="14"/>
  <c r="L19" i="5"/>
  <c r="M11" i="5"/>
  <c r="O7" i="25"/>
  <c r="O37" i="25" s="1"/>
  <c r="H24" i="6"/>
  <c r="H23" i="6" s="1"/>
  <c r="G22" i="13"/>
  <c r="H22" i="13" s="1"/>
  <c r="L22" i="5"/>
  <c r="C14" i="11"/>
  <c r="E14" i="11"/>
  <c r="G19" i="13"/>
  <c r="H19" i="13" s="1"/>
  <c r="G13" i="13"/>
  <c r="H13" i="13" s="1"/>
  <c r="G7" i="30"/>
  <c r="G7" i="31"/>
  <c r="E7" i="13"/>
  <c r="D7" i="13"/>
  <c r="G24" i="13"/>
  <c r="H24" i="13" s="1"/>
  <c r="C15" i="16"/>
  <c r="J6" i="15"/>
  <c r="F21" i="20"/>
  <c r="E23" i="20"/>
  <c r="F22" i="20"/>
  <c r="D23" i="20"/>
  <c r="L12" i="15"/>
  <c r="F20" i="20"/>
  <c r="F23" i="20"/>
  <c r="C17" i="22"/>
  <c r="L15" i="15"/>
  <c r="C11" i="21"/>
  <c r="L14" i="15"/>
  <c r="L10" i="15"/>
  <c r="H6" i="15"/>
  <c r="L8" i="15"/>
  <c r="L7" i="15"/>
  <c r="E71" i="24"/>
  <c r="E44" i="24"/>
  <c r="E99" i="27"/>
  <c r="E46" i="27"/>
  <c r="E137" i="27"/>
  <c r="D99" i="27"/>
  <c r="D46" i="27"/>
  <c r="E7" i="27"/>
  <c r="E88" i="27" s="1"/>
  <c r="I6" i="15"/>
  <c r="L11" i="15"/>
  <c r="H7" i="6"/>
  <c r="L7" i="6"/>
  <c r="L38" i="6" s="1"/>
  <c r="D7" i="27"/>
  <c r="D88" i="27" s="1"/>
  <c r="H34" i="25"/>
  <c r="P34" i="25" s="1"/>
  <c r="P36" i="25"/>
  <c r="H23" i="25"/>
  <c r="H22" i="25" s="1"/>
  <c r="K9" i="5"/>
  <c r="M10" i="5"/>
  <c r="I9" i="5"/>
  <c r="G8" i="25"/>
  <c r="L34" i="25"/>
  <c r="H12" i="25"/>
  <c r="O14" i="9"/>
  <c r="O10" i="9"/>
  <c r="M53" i="5"/>
  <c r="L44" i="5"/>
  <c r="M35" i="6"/>
  <c r="M34" i="6" s="1"/>
  <c r="M33" i="6" s="1"/>
  <c r="I33" i="6"/>
  <c r="P33" i="6" s="1"/>
  <c r="L14" i="14"/>
  <c r="K38" i="5"/>
  <c r="J7" i="8"/>
  <c r="H53" i="5"/>
  <c r="M45" i="5"/>
  <c r="N12" i="8"/>
  <c r="L7" i="9"/>
  <c r="S7" i="9" s="1"/>
  <c r="L6" i="9"/>
  <c r="D71" i="24"/>
  <c r="F71" i="24" s="1"/>
  <c r="I16" i="5"/>
  <c r="E7" i="6"/>
  <c r="E38" i="6" s="1"/>
  <c r="I19" i="5"/>
  <c r="M20" i="5"/>
  <c r="I39" i="5"/>
  <c r="K19" i="5"/>
  <c r="K18" i="5" s="1"/>
  <c r="K39" i="5"/>
  <c r="I22" i="5"/>
  <c r="M23" i="5"/>
  <c r="M24" i="5"/>
  <c r="I44" i="5"/>
  <c r="I29" i="5"/>
  <c r="I25" i="5" s="1"/>
  <c r="M30" i="5"/>
  <c r="I40" i="5"/>
  <c r="K29" i="5"/>
  <c r="K25" i="5" s="1"/>
  <c r="K40" i="5"/>
  <c r="I41" i="5"/>
  <c r="K41" i="5"/>
  <c r="I34" i="5"/>
  <c r="D30" i="25"/>
  <c r="K34" i="5"/>
  <c r="F30" i="25"/>
  <c r="H13" i="5"/>
  <c r="J13" i="5"/>
  <c r="I23" i="6" l="1"/>
  <c r="P23" i="6" s="1"/>
  <c r="P24" i="6"/>
  <c r="F44" i="24"/>
  <c r="I16" i="9"/>
  <c r="K6" i="9"/>
  <c r="K16" i="9" s="1"/>
  <c r="P29" i="6"/>
  <c r="I28" i="6"/>
  <c r="P28" i="6" s="1"/>
  <c r="L38" i="5"/>
  <c r="J43" i="5"/>
  <c r="H17" i="5"/>
  <c r="P23" i="25"/>
  <c r="P22" i="25" s="1"/>
  <c r="L23" i="25"/>
  <c r="L22" i="25" s="1"/>
  <c r="G7" i="25"/>
  <c r="G37" i="25" s="1"/>
  <c r="L37" i="5"/>
  <c r="K8" i="5"/>
  <c r="K7" i="5" s="1"/>
  <c r="D38" i="6"/>
  <c r="P7" i="6"/>
  <c r="P38" i="6" s="1"/>
  <c r="M17" i="6"/>
  <c r="H38" i="6"/>
  <c r="I7" i="6"/>
  <c r="I38" i="6" s="1"/>
  <c r="G7" i="13"/>
  <c r="H7" i="13" s="1"/>
  <c r="J42" i="5"/>
  <c r="L18" i="5"/>
  <c r="J14" i="8"/>
  <c r="L9" i="5"/>
  <c r="L49" i="5"/>
  <c r="L48" i="5" s="1"/>
  <c r="M8" i="6"/>
  <c r="D137" i="27"/>
  <c r="M41" i="5"/>
  <c r="M51" i="5"/>
  <c r="I18" i="5"/>
  <c r="N14" i="8"/>
  <c r="M22" i="5"/>
  <c r="E72" i="24"/>
  <c r="L6" i="15"/>
  <c r="H38" i="5"/>
  <c r="H37" i="5" s="1"/>
  <c r="H12" i="5"/>
  <c r="H8" i="5" s="1"/>
  <c r="H6" i="5" s="1"/>
  <c r="H50" i="5"/>
  <c r="H48" i="5" s="1"/>
  <c r="K46" i="5"/>
  <c r="K42" i="5" s="1"/>
  <c r="K55" i="5"/>
  <c r="K52" i="5" s="1"/>
  <c r="K47" i="5" s="1"/>
  <c r="M34" i="5"/>
  <c r="I46" i="5"/>
  <c r="I55" i="5"/>
  <c r="K32" i="5"/>
  <c r="I32" i="5"/>
  <c r="M40" i="5"/>
  <c r="M29" i="5"/>
  <c r="M25" i="5" s="1"/>
  <c r="L17" i="5"/>
  <c r="H54" i="5"/>
  <c r="H52" i="5" s="1"/>
  <c r="H43" i="5"/>
  <c r="H42" i="5" s="1"/>
  <c r="I13" i="5"/>
  <c r="M16" i="5"/>
  <c r="M13" i="5" s="1"/>
  <c r="S6" i="9"/>
  <c r="S16" i="9" s="1"/>
  <c r="L16" i="9"/>
  <c r="K37" i="5"/>
  <c r="O6" i="9"/>
  <c r="O16" i="9" s="1"/>
  <c r="J38" i="5"/>
  <c r="J37" i="5" s="1"/>
  <c r="J12" i="5"/>
  <c r="J8" i="5" s="1"/>
  <c r="J7" i="5" s="1"/>
  <c r="J6" i="5" s="1"/>
  <c r="J50" i="5"/>
  <c r="J48" i="5" s="1"/>
  <c r="J47" i="5" s="1"/>
  <c r="H30" i="25"/>
  <c r="M44" i="5"/>
  <c r="M19" i="5"/>
  <c r="M18" i="5" s="1"/>
  <c r="M39" i="5"/>
  <c r="D72" i="24"/>
  <c r="B4" i="3" s="1"/>
  <c r="L12" i="25"/>
  <c r="M9" i="5"/>
  <c r="M49" i="5"/>
  <c r="O7" i="9"/>
  <c r="K6" i="5" l="1"/>
  <c r="M7" i="6"/>
  <c r="M38" i="6" s="1"/>
  <c r="J36" i="5"/>
  <c r="E73" i="24"/>
  <c r="C4" i="3"/>
  <c r="C11" i="3" s="1"/>
  <c r="H47" i="5"/>
  <c r="B11" i="3"/>
  <c r="K36" i="5"/>
  <c r="P30" i="25"/>
  <c r="L30" i="25"/>
  <c r="M50" i="5"/>
  <c r="M48" i="5" s="1"/>
  <c r="L43" i="5"/>
  <c r="L42" i="5" s="1"/>
  <c r="L36" i="5" s="1"/>
  <c r="L54" i="5"/>
  <c r="L52" i="5" s="1"/>
  <c r="L47" i="5" s="1"/>
  <c r="L12" i="5"/>
  <c r="L8" i="5" s="1"/>
  <c r="L7" i="5" s="1"/>
  <c r="L6" i="5" s="1"/>
  <c r="H36" i="5"/>
  <c r="M38" i="5"/>
  <c r="M37" i="5" s="1"/>
  <c r="D75" i="24"/>
  <c r="D73" i="24"/>
  <c r="D76" i="24" s="1"/>
  <c r="I38" i="5"/>
  <c r="I37" i="5" s="1"/>
  <c r="I50" i="5"/>
  <c r="I48" i="5" s="1"/>
  <c r="M55" i="5"/>
  <c r="M46" i="5"/>
  <c r="M32" i="5"/>
  <c r="D4" i="3" l="1"/>
  <c r="D11" i="3" s="1"/>
  <c r="H9" i="25"/>
  <c r="D8" i="25"/>
  <c r="D7" i="25" s="1"/>
  <c r="H8" i="25" l="1"/>
  <c r="H7" i="25" s="1"/>
  <c r="H37" i="25" s="1"/>
  <c r="L9" i="25"/>
  <c r="L8" i="25" s="1"/>
  <c r="L7" i="25" s="1"/>
  <c r="L37" i="25" s="1"/>
  <c r="D37" i="25"/>
  <c r="I17" i="5"/>
  <c r="P9" i="25"/>
  <c r="P8" i="25" s="1"/>
  <c r="P7" i="25" s="1"/>
  <c r="P37" i="25" s="1"/>
  <c r="I12" i="5" l="1"/>
  <c r="I8" i="5" s="1"/>
  <c r="I7" i="5" s="1"/>
  <c r="I6" i="5" s="1"/>
  <c r="I43" i="5"/>
  <c r="I42" i="5" s="1"/>
  <c r="I36" i="5" s="1"/>
  <c r="I54" i="5"/>
  <c r="I52" i="5" s="1"/>
  <c r="I47" i="5" s="1"/>
  <c r="M17" i="5"/>
  <c r="M12" i="5" l="1"/>
  <c r="M8" i="5" s="1"/>
  <c r="M7" i="5" s="1"/>
  <c r="M6" i="5" s="1"/>
  <c r="M43" i="5"/>
  <c r="M42" i="5" s="1"/>
  <c r="M36" i="5" s="1"/>
  <c r="M54" i="5"/>
  <c r="M52" i="5" s="1"/>
  <c r="M47" i="5" s="1"/>
  <c r="E23" i="25"/>
  <c r="E22" i="25"/>
  <c r="F23" i="25"/>
  <c r="F22" i="25"/>
</calcChain>
</file>

<file path=xl/sharedStrings.xml><?xml version="1.0" encoding="utf-8"?>
<sst xmlns="http://schemas.openxmlformats.org/spreadsheetml/2006/main" count="1510" uniqueCount="1025">
  <si>
    <t>Tabulka 1   Rozvaha (bilance)</t>
  </si>
  <si>
    <r>
      <t xml:space="preserve">Rozvaha (bilance) </t>
    </r>
    <r>
      <rPr>
        <sz val="8"/>
        <rFont val="Calibri"/>
        <family val="2"/>
        <charset val="238"/>
      </rPr>
      <t>(1)</t>
    </r>
  </si>
  <si>
    <r>
      <t xml:space="preserve"> Příloha č.1 k vyhlášce č. </t>
    </r>
    <r>
      <rPr>
        <b/>
        <sz val="9"/>
        <rFont val="Calibri"/>
        <family val="2"/>
        <charset val="238"/>
      </rPr>
      <t>504/2002 Sb.</t>
    </r>
    <r>
      <rPr>
        <sz val="9"/>
        <rFont val="Calibri"/>
        <family val="2"/>
        <charset val="238"/>
      </rPr>
      <t xml:space="preserve"> ve znění pozdějších předpisů</t>
    </r>
  </si>
  <si>
    <r>
      <t>Jednotlivé položky se vykazují v tis. Kč (</t>
    </r>
    <r>
      <rPr>
        <sz val="10"/>
        <rFont val="Calibri"/>
        <family val="2"/>
        <charset val="238"/>
      </rPr>
      <t>§4, odst.3</t>
    </r>
    <r>
      <rPr>
        <b/>
        <sz val="10"/>
        <rFont val="Calibri"/>
        <family val="2"/>
        <charset val="238"/>
      </rPr>
      <t>)</t>
    </r>
  </si>
  <si>
    <r>
      <t xml:space="preserve">účet / součet </t>
    </r>
    <r>
      <rPr>
        <sz val="8"/>
        <rFont val="Calibri"/>
        <family val="2"/>
        <charset val="238"/>
      </rPr>
      <t>(2)</t>
    </r>
  </si>
  <si>
    <r>
      <t>řádek</t>
    </r>
    <r>
      <rPr>
        <sz val="9"/>
        <rFont val="Calibri"/>
        <family val="2"/>
        <charset val="238"/>
      </rPr>
      <t xml:space="preserve"> </t>
    </r>
    <r>
      <rPr>
        <sz val="8"/>
        <rFont val="Calibri"/>
        <family val="2"/>
        <charset val="238"/>
      </rPr>
      <t>(3)</t>
    </r>
  </si>
  <si>
    <r>
      <t>stav k 1.1.</t>
    </r>
    <r>
      <rPr>
        <b/>
        <sz val="8"/>
        <rFont val="Calibri"/>
        <family val="2"/>
        <charset val="238"/>
      </rPr>
      <t xml:space="preserve"> </t>
    </r>
    <r>
      <rPr>
        <sz val="8"/>
        <rFont val="Calibri"/>
        <family val="2"/>
        <charset val="238"/>
      </rPr>
      <t>(4)</t>
    </r>
  </si>
  <si>
    <r>
      <t>stav k 31.12.</t>
    </r>
    <r>
      <rPr>
        <sz val="10"/>
        <rFont val="Calibri"/>
        <family val="2"/>
        <charset val="238"/>
      </rPr>
      <t>(4</t>
    </r>
    <r>
      <rPr>
        <b/>
        <sz val="10"/>
        <rFont val="Calibri"/>
        <family val="2"/>
        <charset val="238"/>
      </rPr>
      <t>)</t>
    </r>
  </si>
  <si>
    <t>AKTIVA</t>
  </si>
  <si>
    <t>sl. 1</t>
  </si>
  <si>
    <t>sl. 2</t>
  </si>
  <si>
    <t xml:space="preserve">A.Dlouhodobý majetek celkem            </t>
  </si>
  <si>
    <t>ř.2+10+21+28</t>
  </si>
  <si>
    <t>0001</t>
  </si>
  <si>
    <t xml:space="preserve">   I. Dlouhodobý nehmotný majetek celkem             </t>
  </si>
  <si>
    <t>ř.3 až 9</t>
  </si>
  <si>
    <t>0002</t>
  </si>
  <si>
    <t xml:space="preserve">                    1.Nehmotné výsledky výzkumu a vývoje</t>
  </si>
  <si>
    <t>012</t>
  </si>
  <si>
    <t>0003</t>
  </si>
  <si>
    <t xml:space="preserve">                    2.Software</t>
  </si>
  <si>
    <t>013</t>
  </si>
  <si>
    <t>0004</t>
  </si>
  <si>
    <t xml:space="preserve">                    3.Ocenitelná práva</t>
  </si>
  <si>
    <t>014</t>
  </si>
  <si>
    <t>0005</t>
  </si>
  <si>
    <t xml:space="preserve">                    4.Drobný dlouhodobý nehmotný majetek</t>
  </si>
  <si>
    <t>018</t>
  </si>
  <si>
    <t>0006</t>
  </si>
  <si>
    <t xml:space="preserve">                    5.Ostatní dlouhodobý nehmotný majetek</t>
  </si>
  <si>
    <t>019</t>
  </si>
  <si>
    <t>0007</t>
  </si>
  <si>
    <t xml:space="preserve">                    6.Nedokončený dlouhodobý nehmotný majetek</t>
  </si>
  <si>
    <t>041</t>
  </si>
  <si>
    <t>0008</t>
  </si>
  <si>
    <t xml:space="preserve">                    7.Poskytnuté zálohy na dlouhodobý nehmotný majetek</t>
  </si>
  <si>
    <t>051</t>
  </si>
  <si>
    <t>0009</t>
  </si>
  <si>
    <t xml:space="preserve">    II. Dlouhodobý hmotný majetek celkem            </t>
  </si>
  <si>
    <t>ř.11 až 20</t>
  </si>
  <si>
    <t>0010</t>
  </si>
  <si>
    <t xml:space="preserve">                    1.Pozemky</t>
  </si>
  <si>
    <t>031</t>
  </si>
  <si>
    <t>0011</t>
  </si>
  <si>
    <t xml:space="preserve">                    2.Umělecká díla, předměty a sbírky</t>
  </si>
  <si>
    <t>032</t>
  </si>
  <si>
    <t>0012</t>
  </si>
  <si>
    <t xml:space="preserve">                    3.Stavby</t>
  </si>
  <si>
    <t>021</t>
  </si>
  <si>
    <t>0013</t>
  </si>
  <si>
    <t xml:space="preserve">                    4.Hmotné movité věci a jejich soubory </t>
  </si>
  <si>
    <t>022</t>
  </si>
  <si>
    <t>0014</t>
  </si>
  <si>
    <t xml:space="preserve">                    5.Pěstitelské celky trvalých porostů</t>
  </si>
  <si>
    <t>025</t>
  </si>
  <si>
    <t>0015</t>
  </si>
  <si>
    <t xml:space="preserve">                    6.Dospělá zvířata a jejich skupiny</t>
  </si>
  <si>
    <t>026</t>
  </si>
  <si>
    <t>0016</t>
  </si>
  <si>
    <t xml:space="preserve">                    7.Drobný dlouhodobý hmotný majetek</t>
  </si>
  <si>
    <t>028</t>
  </si>
  <si>
    <t>0017</t>
  </si>
  <si>
    <t xml:space="preserve">                    8.Ostatní dlouhodobý hmotný majetek</t>
  </si>
  <si>
    <t>029</t>
  </si>
  <si>
    <t>0018</t>
  </si>
  <si>
    <t xml:space="preserve">                    9.Nedokončený dlouhodobý hmotný majetek</t>
  </si>
  <si>
    <t>042</t>
  </si>
  <si>
    <t>0019</t>
  </si>
  <si>
    <t xml:space="preserve">                  10.Poskytnuté zálohy na dlouhodobý hnotný majetek</t>
  </si>
  <si>
    <t>052</t>
  </si>
  <si>
    <t>0020</t>
  </si>
  <si>
    <t xml:space="preserve">    III. Dlouhodobý finanční majetek celkem            </t>
  </si>
  <si>
    <t>ř.22 až 27</t>
  </si>
  <si>
    <t>0021</t>
  </si>
  <si>
    <t xml:space="preserve">                    1.Podíly - ovládaná nebo ovládající osoba</t>
  </si>
  <si>
    <t>061</t>
  </si>
  <si>
    <t>0022</t>
  </si>
  <si>
    <t xml:space="preserve">                    2.Podíly -  podstatný vliv</t>
  </si>
  <si>
    <t>062</t>
  </si>
  <si>
    <t>0023</t>
  </si>
  <si>
    <t xml:space="preserve">                    3.Dluhové cenné papíry držené do splatnosti</t>
  </si>
  <si>
    <t>063</t>
  </si>
  <si>
    <t>0024</t>
  </si>
  <si>
    <t xml:space="preserve">                    4.Zápůjčky organizačním složkám</t>
  </si>
  <si>
    <t>066</t>
  </si>
  <si>
    <t>0025</t>
  </si>
  <si>
    <t xml:space="preserve">                    5.Ostatní dlouhodobé zápůjčky</t>
  </si>
  <si>
    <t>067</t>
  </si>
  <si>
    <t>0026</t>
  </si>
  <si>
    <t xml:space="preserve">                    6.Ostatní dlouhodobý finanční majetek</t>
  </si>
  <si>
    <t>069</t>
  </si>
  <si>
    <t>0027</t>
  </si>
  <si>
    <t xml:space="preserve">    IV. Oprávky k dlouhodobému majetku celkem    </t>
  </si>
  <si>
    <t>ř.29 až 39</t>
  </si>
  <si>
    <t>0028</t>
  </si>
  <si>
    <t xml:space="preserve">                    1.Oprávky k nehmotným výsledkům výzkumu a vývoje</t>
  </si>
  <si>
    <t>072</t>
  </si>
  <si>
    <t>0029</t>
  </si>
  <si>
    <t xml:space="preserve">                    2.Oprávky k softwaru</t>
  </si>
  <si>
    <t>073</t>
  </si>
  <si>
    <t>0030</t>
  </si>
  <si>
    <t xml:space="preserve">                    3.Oprávky k ocenitelným právům</t>
  </si>
  <si>
    <t>074</t>
  </si>
  <si>
    <t>0031</t>
  </si>
  <si>
    <t xml:space="preserve">                    4.Oprávky k drobnému dlouhodobému nehmotnému  majetku</t>
  </si>
  <si>
    <t>078</t>
  </si>
  <si>
    <t>0032</t>
  </si>
  <si>
    <t xml:space="preserve">                    5.Oprávky k ostatnímu dlouhodobému nehmotnému  majetku</t>
  </si>
  <si>
    <t>079</t>
  </si>
  <si>
    <t>0033</t>
  </si>
  <si>
    <t xml:space="preserve">                    6.Oprávky ke stavbám</t>
  </si>
  <si>
    <t>081</t>
  </si>
  <si>
    <t>0034</t>
  </si>
  <si>
    <t xml:space="preserve">                    7.Oprávky k samost.hmotným movitým věcem a souboru hmotných movitých věcí</t>
  </si>
  <si>
    <t>082</t>
  </si>
  <si>
    <t>0035</t>
  </si>
  <si>
    <t xml:space="preserve">                    8.Oprávky k pěstitelským celkům trvalých porostů</t>
  </si>
  <si>
    <t>085</t>
  </si>
  <si>
    <t>0036</t>
  </si>
  <si>
    <t xml:space="preserve">                    9.Oprávky k základnímu stádu a tažným zvířatům</t>
  </si>
  <si>
    <t>086</t>
  </si>
  <si>
    <t>0037</t>
  </si>
  <si>
    <t xml:space="preserve">                   10.Oprávky k drobnému dlouhodobému hmotnému majetku</t>
  </si>
  <si>
    <t>088</t>
  </si>
  <si>
    <t>0038</t>
  </si>
  <si>
    <t xml:space="preserve">                   11.Oprávky k ostatnímu dlouhodobému hmotnému majetku</t>
  </si>
  <si>
    <t>089</t>
  </si>
  <si>
    <t>0039</t>
  </si>
  <si>
    <t xml:space="preserve">B. Krátkodobý majetek celkem                    </t>
  </si>
  <si>
    <t>ř.41+51+71+79</t>
  </si>
  <si>
    <t>0040</t>
  </si>
  <si>
    <t xml:space="preserve">    I. Zásoby celkem                                          </t>
  </si>
  <si>
    <t>ř.42 až 50</t>
  </si>
  <si>
    <t>0041</t>
  </si>
  <si>
    <t xml:space="preserve">                    1.Materiál na skladě</t>
  </si>
  <si>
    <t>112</t>
  </si>
  <si>
    <t>0042</t>
  </si>
  <si>
    <t xml:space="preserve">                    2.Materiál na cestě</t>
  </si>
  <si>
    <t>119</t>
  </si>
  <si>
    <t>0043</t>
  </si>
  <si>
    <t xml:space="preserve">                    3.Nedokončená výroba</t>
  </si>
  <si>
    <t>121</t>
  </si>
  <si>
    <t>0044</t>
  </si>
  <si>
    <t xml:space="preserve">                    4.Polotovary vlastní výroby</t>
  </si>
  <si>
    <t>122</t>
  </si>
  <si>
    <t>0045</t>
  </si>
  <si>
    <t xml:space="preserve">                    5.Výrobky</t>
  </si>
  <si>
    <t>123</t>
  </si>
  <si>
    <t>0046</t>
  </si>
  <si>
    <t xml:space="preserve">                    6.Mladá a ostatní zvířata a jejich skupiny</t>
  </si>
  <si>
    <t>124</t>
  </si>
  <si>
    <t>0047</t>
  </si>
  <si>
    <t xml:space="preserve">                    7.Zboží na skladě a v prodejnách</t>
  </si>
  <si>
    <t>132</t>
  </si>
  <si>
    <t>0048</t>
  </si>
  <si>
    <t xml:space="preserve">                    8.Zboží na cestě</t>
  </si>
  <si>
    <t>139</t>
  </si>
  <si>
    <t>0049</t>
  </si>
  <si>
    <t xml:space="preserve">                    9.Poskytnuté zálohy na zásoby</t>
  </si>
  <si>
    <t>z 314</t>
  </si>
  <si>
    <t>0050</t>
  </si>
  <si>
    <t xml:space="preserve">   II. Pohledávky celkem                                       </t>
  </si>
  <si>
    <t>ř.52 až70</t>
  </si>
  <si>
    <t>0051</t>
  </si>
  <si>
    <t xml:space="preserve">                    1.Odběratelé</t>
  </si>
  <si>
    <t>311</t>
  </si>
  <si>
    <t>0052</t>
  </si>
  <si>
    <t xml:space="preserve">                    2.Směnky k inkasu</t>
  </si>
  <si>
    <t>312</t>
  </si>
  <si>
    <t>0053</t>
  </si>
  <si>
    <t xml:space="preserve">                    3.Pohledávky za eskontované cenné papíry</t>
  </si>
  <si>
    <t>313</t>
  </si>
  <si>
    <t>0054</t>
  </si>
  <si>
    <t xml:space="preserve">                    4.Poskytnuté provozní zálohy</t>
  </si>
  <si>
    <t>0055</t>
  </si>
  <si>
    <t xml:space="preserve">                    5.Ostatní pohledávky</t>
  </si>
  <si>
    <t>315</t>
  </si>
  <si>
    <t>0056</t>
  </si>
  <si>
    <t xml:space="preserve">                    6.Pohledávky za zaměstnanci</t>
  </si>
  <si>
    <t>335</t>
  </si>
  <si>
    <t>0057</t>
  </si>
  <si>
    <t xml:space="preserve">                    7.Pohledávky za institucemi sociálního zabezpečení a veřejného zdravotního pojištění</t>
  </si>
  <si>
    <t>336</t>
  </si>
  <si>
    <t>0058</t>
  </si>
  <si>
    <t xml:space="preserve">                    8.Daň z příjmů</t>
  </si>
  <si>
    <t>341</t>
  </si>
  <si>
    <t>0059</t>
  </si>
  <si>
    <t xml:space="preserve">                    9.Ostatní přímé daně</t>
  </si>
  <si>
    <t>342</t>
  </si>
  <si>
    <t>0060</t>
  </si>
  <si>
    <t xml:space="preserve">                   10.Daň z přidané hodnoty</t>
  </si>
  <si>
    <t>343</t>
  </si>
  <si>
    <t>0061</t>
  </si>
  <si>
    <t xml:space="preserve">                   11.Ostatní daně a poplatky</t>
  </si>
  <si>
    <t>345</t>
  </si>
  <si>
    <t>0062</t>
  </si>
  <si>
    <t xml:space="preserve">                   12.Nároky na dotace a ostatní zúčtování se státním rozpočtem</t>
  </si>
  <si>
    <t>346</t>
  </si>
  <si>
    <t>0063</t>
  </si>
  <si>
    <t xml:space="preserve">                   13.Nároky na dotace a ostatní zúčtování s rozpočtem orgánů územních samospr. celků</t>
  </si>
  <si>
    <t>348</t>
  </si>
  <si>
    <t>0064</t>
  </si>
  <si>
    <t xml:space="preserve">                   14.Pohledávky za společníky sdruženými ve společnosti</t>
  </si>
  <si>
    <t>358</t>
  </si>
  <si>
    <t>0065</t>
  </si>
  <si>
    <t xml:space="preserve">                   15.Pohledávky z pevných termínovaných operací a opcí</t>
  </si>
  <si>
    <t>373</t>
  </si>
  <si>
    <t>0066</t>
  </si>
  <si>
    <t xml:space="preserve">                   16.Pohledávky z vydaných dluhopisů</t>
  </si>
  <si>
    <t>375</t>
  </si>
  <si>
    <t>0067</t>
  </si>
  <si>
    <t xml:space="preserve">                   17.Jiné pohledávky</t>
  </si>
  <si>
    <t>378</t>
  </si>
  <si>
    <t>0068</t>
  </si>
  <si>
    <t xml:space="preserve">                   18.Dohadné účty aktivní</t>
  </si>
  <si>
    <t>388</t>
  </si>
  <si>
    <t>0069</t>
  </si>
  <si>
    <t xml:space="preserve">                   19.Opravná položka k pohledávkám</t>
  </si>
  <si>
    <t>391</t>
  </si>
  <si>
    <t>0070</t>
  </si>
  <si>
    <t xml:space="preserve">   III. Krátkodobý finanční majetek celkem             </t>
  </si>
  <si>
    <t>ř.72 až 78</t>
  </si>
  <si>
    <t>0071</t>
  </si>
  <si>
    <t xml:space="preserve">                     1.Peněžní prostředky v pokladně</t>
  </si>
  <si>
    <t>211</t>
  </si>
  <si>
    <t>0072</t>
  </si>
  <si>
    <t xml:space="preserve">                     2.Ceniny</t>
  </si>
  <si>
    <t>213</t>
  </si>
  <si>
    <t>0073</t>
  </si>
  <si>
    <t xml:space="preserve">                     3.Peněžní  prostředky na účtech</t>
  </si>
  <si>
    <t>221</t>
  </si>
  <si>
    <t>0074</t>
  </si>
  <si>
    <t xml:space="preserve">                     4.Majetkové cenné papíry k obchodování</t>
  </si>
  <si>
    <t>251</t>
  </si>
  <si>
    <t>0075</t>
  </si>
  <si>
    <t xml:space="preserve">                     5.Dluhové cenné papíry k obchodování</t>
  </si>
  <si>
    <t>253</t>
  </si>
  <si>
    <t>0076</t>
  </si>
  <si>
    <t xml:space="preserve">                     6.Ostatní cenné papíry</t>
  </si>
  <si>
    <t>256</t>
  </si>
  <si>
    <t>0077</t>
  </si>
  <si>
    <t xml:space="preserve">                     7.Peníze na cestě</t>
  </si>
  <si>
    <t>261</t>
  </si>
  <si>
    <t>0078</t>
  </si>
  <si>
    <t xml:space="preserve">    IV. Jiná aktiva celkem                                    </t>
  </si>
  <si>
    <t>ř.80 až 81</t>
  </si>
  <si>
    <t>0079</t>
  </si>
  <si>
    <t xml:space="preserve">                     1.Náklady příštích období</t>
  </si>
  <si>
    <t>381</t>
  </si>
  <si>
    <t>0080</t>
  </si>
  <si>
    <t xml:space="preserve">                     2.Příjmy příštích období</t>
  </si>
  <si>
    <t>385</t>
  </si>
  <si>
    <t>0081</t>
  </si>
  <si>
    <t xml:space="preserve">Aktiva celkem                                                        </t>
  </si>
  <si>
    <t>ř. 1+40</t>
  </si>
  <si>
    <t>0082</t>
  </si>
  <si>
    <t xml:space="preserve">PASIVA  </t>
  </si>
  <si>
    <t xml:space="preserve"> </t>
  </si>
  <si>
    <t>sl.  3</t>
  </si>
  <si>
    <t>sl. 4</t>
  </si>
  <si>
    <t xml:space="preserve">A. Vlastní zdroje celkem                                       </t>
  </si>
  <si>
    <t>ř.84+88</t>
  </si>
  <si>
    <t>0083</t>
  </si>
  <si>
    <t xml:space="preserve">     I. Jmění celkem                                          </t>
  </si>
  <si>
    <t>ř.85 až 87</t>
  </si>
  <si>
    <t>0084</t>
  </si>
  <si>
    <t xml:space="preserve">                     1.Vlastní jmění</t>
  </si>
  <si>
    <t>901</t>
  </si>
  <si>
    <t>0085</t>
  </si>
  <si>
    <t xml:space="preserve">                     2.Fondy</t>
  </si>
  <si>
    <t>911</t>
  </si>
  <si>
    <t>0086</t>
  </si>
  <si>
    <t xml:space="preserve">                     3.Oceňovací rozdíly z přecenění finančního majetku a závazků</t>
  </si>
  <si>
    <t>921</t>
  </si>
  <si>
    <t>0087</t>
  </si>
  <si>
    <t xml:space="preserve">     II. Výsledek hospodaření celkem</t>
  </si>
  <si>
    <t>ř.89 až 91</t>
  </si>
  <si>
    <t>0088</t>
  </si>
  <si>
    <t xml:space="preserve">                     1.Účet výsledku hospodaření</t>
  </si>
  <si>
    <t>963</t>
  </si>
  <si>
    <t>0089</t>
  </si>
  <si>
    <t xml:space="preserve">                     2.Výsledek hospodaření ve schvalovacím řízení</t>
  </si>
  <si>
    <t>931</t>
  </si>
  <si>
    <t>0090</t>
  </si>
  <si>
    <t xml:space="preserve">                     3.Nerozdělený zisk, neuhrazená ztráta minulých let</t>
  </si>
  <si>
    <t>932</t>
  </si>
  <si>
    <t>0091</t>
  </si>
  <si>
    <t xml:space="preserve">B. Cizí zdroje celkem                              </t>
  </si>
  <si>
    <t>ř.93+95+103+127</t>
  </si>
  <si>
    <t>0092</t>
  </si>
  <si>
    <t xml:space="preserve">     I. Rezervy celkem                                                </t>
  </si>
  <si>
    <t>ř.94</t>
  </si>
  <si>
    <t>0093</t>
  </si>
  <si>
    <t xml:space="preserve">                     1.Rezervy</t>
  </si>
  <si>
    <t>941</t>
  </si>
  <si>
    <t>0094</t>
  </si>
  <si>
    <t xml:space="preserve">     II. Dlouhodobé závazky celkem                   </t>
  </si>
  <si>
    <t>ř.96 až 102</t>
  </si>
  <si>
    <t>0095</t>
  </si>
  <si>
    <t xml:space="preserve">                     1.Dlouhodobé úvěry</t>
  </si>
  <si>
    <t>951</t>
  </si>
  <si>
    <t>0096</t>
  </si>
  <si>
    <t xml:space="preserve">                     2.Vydané dluhopisy</t>
  </si>
  <si>
    <t>953</t>
  </si>
  <si>
    <t>0097</t>
  </si>
  <si>
    <t xml:space="preserve">                     3.Závazky z pronájmu</t>
  </si>
  <si>
    <t>954</t>
  </si>
  <si>
    <t>0098</t>
  </si>
  <si>
    <t xml:space="preserve">                     4.Přijaté dlouhodobé zálohy</t>
  </si>
  <si>
    <t>955</t>
  </si>
  <si>
    <t>0099</t>
  </si>
  <si>
    <t xml:space="preserve">                     5.Dlouhodobé směnky k úhradě</t>
  </si>
  <si>
    <t>958</t>
  </si>
  <si>
    <t>0100</t>
  </si>
  <si>
    <t xml:space="preserve">                     6.Dohadné účty pasivní</t>
  </si>
  <si>
    <t>z389</t>
  </si>
  <si>
    <t>0101</t>
  </si>
  <si>
    <t xml:space="preserve">                     7.Ostatní dlouhodobé závazky</t>
  </si>
  <si>
    <t>959</t>
  </si>
  <si>
    <t>0102</t>
  </si>
  <si>
    <t xml:space="preserve">    III. Krátkodobé závazky celkem                   </t>
  </si>
  <si>
    <t>ř.104 až 126</t>
  </si>
  <si>
    <t>0103</t>
  </si>
  <si>
    <t xml:space="preserve">                     1.Dodavatelé</t>
  </si>
  <si>
    <t>321</t>
  </si>
  <si>
    <t>0104</t>
  </si>
  <si>
    <t xml:space="preserve">                     2.Směnky k úhradě</t>
  </si>
  <si>
    <t>322</t>
  </si>
  <si>
    <t>0105</t>
  </si>
  <si>
    <t xml:space="preserve">                     3.Přijaté zálohy</t>
  </si>
  <si>
    <t>324</t>
  </si>
  <si>
    <t>0106</t>
  </si>
  <si>
    <t xml:space="preserve">                     4.Ostatní závazky</t>
  </si>
  <si>
    <t>325</t>
  </si>
  <si>
    <t>0107</t>
  </si>
  <si>
    <t xml:space="preserve">                     5.Zaměstnanci</t>
  </si>
  <si>
    <t>331</t>
  </si>
  <si>
    <t>0108</t>
  </si>
  <si>
    <t xml:space="preserve">                     6.Ostatní závazky vůči zaměstnancům</t>
  </si>
  <si>
    <t>333</t>
  </si>
  <si>
    <t>0109</t>
  </si>
  <si>
    <t xml:space="preserve">                     7.Závazky k institucím sociálního zabezpečení a veřejného zdravotního pojištění</t>
  </si>
  <si>
    <t>0110</t>
  </si>
  <si>
    <t xml:space="preserve">                     8.Daň z příjmu</t>
  </si>
  <si>
    <t>0111</t>
  </si>
  <si>
    <t xml:space="preserve">                     9.Ostatní přímé daně</t>
  </si>
  <si>
    <t>0112</t>
  </si>
  <si>
    <t xml:space="preserve">                    10.Daň z přidané hodnoty</t>
  </si>
  <si>
    <t>0113</t>
  </si>
  <si>
    <t xml:space="preserve">                    11.Ostatní daně a poplatky</t>
  </si>
  <si>
    <t>0114</t>
  </si>
  <si>
    <t xml:space="preserve">                    12.Závazky ze vztahu ke státnímu rozpočtu</t>
  </si>
  <si>
    <t>0115</t>
  </si>
  <si>
    <t xml:space="preserve">                    13.Závazky ze vztahu k rozpočtu orgánů územních samosprávných celků</t>
  </si>
  <si>
    <t>0116</t>
  </si>
  <si>
    <t xml:space="preserve">                    14.Závazky z upsaných nesplacených cenných papírů a podílů</t>
  </si>
  <si>
    <t>367</t>
  </si>
  <si>
    <t>0117</t>
  </si>
  <si>
    <t xml:space="preserve">                    15.Závazky ke společníkům sdruženým ve společnosti</t>
  </si>
  <si>
    <t>368</t>
  </si>
  <si>
    <t>0118</t>
  </si>
  <si>
    <t xml:space="preserve">                    16.Závazky z pevných termínovaných operací a opcí</t>
  </si>
  <si>
    <t>0119</t>
  </si>
  <si>
    <t xml:space="preserve">                    17.Jiné závazky</t>
  </si>
  <si>
    <t>379</t>
  </si>
  <si>
    <t>0120</t>
  </si>
  <si>
    <t xml:space="preserve">                    18.Krátkodobé úvěry</t>
  </si>
  <si>
    <t>231</t>
  </si>
  <si>
    <t>0121</t>
  </si>
  <si>
    <t xml:space="preserve">                    19.Eskontní úvěry</t>
  </si>
  <si>
    <t>232</t>
  </si>
  <si>
    <t>0122</t>
  </si>
  <si>
    <t xml:space="preserve">                    20.Vydané krátkodobé dluhopisy</t>
  </si>
  <si>
    <t>241</t>
  </si>
  <si>
    <t>0123</t>
  </si>
  <si>
    <t xml:space="preserve">                    21.Vlastní dluhopisy</t>
  </si>
  <si>
    <t>255</t>
  </si>
  <si>
    <t>0124</t>
  </si>
  <si>
    <t xml:space="preserve">                    22.Dohadné účty pasivní</t>
  </si>
  <si>
    <t>0125</t>
  </si>
  <si>
    <t xml:space="preserve">                    23.Ostatní krátkodobé finanční výpomoci</t>
  </si>
  <si>
    <t>249</t>
  </si>
  <si>
    <t>0126</t>
  </si>
  <si>
    <t xml:space="preserve">    IV. Jiná pasiva celkem                                </t>
  </si>
  <si>
    <t>ř.128 až 129</t>
  </si>
  <si>
    <t>0127</t>
  </si>
  <si>
    <t xml:space="preserve">                      1.Výdaje příštích období</t>
  </si>
  <si>
    <t>383</t>
  </si>
  <si>
    <t>0128</t>
  </si>
  <si>
    <t xml:space="preserve">                      2.Výnosy příštích období</t>
  </si>
  <si>
    <t>384</t>
  </si>
  <si>
    <t>0129</t>
  </si>
  <si>
    <t xml:space="preserve">Pasiva celkem                                                    </t>
  </si>
  <si>
    <t>ř.83+92</t>
  </si>
  <si>
    <t>0130</t>
  </si>
  <si>
    <t>Poznámky</t>
  </si>
  <si>
    <r>
      <rPr>
        <sz val="8"/>
        <rFont val="Calibri"/>
        <family val="2"/>
        <charset val="238"/>
      </rPr>
      <t>(1)</t>
    </r>
    <r>
      <rPr>
        <i/>
        <sz val="10"/>
        <rFont val="Calibri"/>
        <family val="2"/>
        <charset val="238"/>
      </rPr>
      <t xml:space="preserve"> </t>
    </r>
    <r>
      <rPr>
        <sz val="10"/>
        <rFont val="Calibri"/>
        <family val="2"/>
        <charset val="238"/>
      </rPr>
      <t>Zpracování "Rozvahy" se řídí § 5 a §§ 7 až 25  Vyhlášky 504/2002 Sb.</t>
    </r>
  </si>
  <si>
    <r>
      <rPr>
        <sz val="8"/>
        <rFont val="Calibri"/>
        <family val="2"/>
        <charset val="238"/>
      </rPr>
      <t>(2)</t>
    </r>
    <r>
      <rPr>
        <sz val="10"/>
        <rFont val="Calibri"/>
        <family val="2"/>
        <charset val="238"/>
      </rPr>
      <t xml:space="preserve"> Vyhláškou je dáno pouze označení a členění textů; čísla příslušných účtů jsou doplněna pro lepší orientaci ve výkazu.</t>
    </r>
  </si>
  <si>
    <r>
      <rPr>
        <sz val="8"/>
        <rFont val="Calibri"/>
        <family val="2"/>
        <charset val="238"/>
      </rPr>
      <t>(3)</t>
    </r>
    <r>
      <rPr>
        <sz val="10"/>
        <rFont val="Calibri"/>
        <family val="2"/>
        <charset val="238"/>
      </rPr>
      <t xml:space="preserve"> Číslování řádků a sloupců je závazné </t>
    </r>
  </si>
  <si>
    <r>
      <rPr>
        <sz val="8"/>
        <rFont val="Calibri"/>
        <family val="2"/>
        <charset val="238"/>
      </rPr>
      <t>(4)</t>
    </r>
    <r>
      <rPr>
        <sz val="10"/>
        <rFont val="Calibri"/>
        <family val="2"/>
        <charset val="238"/>
      </rPr>
      <t xml:space="preserve"> Údaje se vyplňují  na celé tisíce bez desetinných míst.</t>
    </r>
  </si>
  <si>
    <t>Tabulka 2   Výkaz zisku a ztráty</t>
  </si>
  <si>
    <r>
      <t xml:space="preserve">Výkaz zisku a ztráty </t>
    </r>
    <r>
      <rPr>
        <sz val="8"/>
        <rFont val="Calibri"/>
        <family val="2"/>
        <charset val="238"/>
      </rPr>
      <t>(1)</t>
    </r>
  </si>
  <si>
    <r>
      <t xml:space="preserve"> Příloha č.2 k vyhlášce č. </t>
    </r>
    <r>
      <rPr>
        <b/>
        <sz val="9"/>
        <rFont val="Calibri"/>
        <family val="2"/>
        <charset val="238"/>
      </rPr>
      <t>504/2002 Sb.</t>
    </r>
    <r>
      <rPr>
        <sz val="9"/>
        <rFont val="Calibri"/>
        <family val="2"/>
        <charset val="238"/>
      </rPr>
      <t xml:space="preserve"> ve znění pozdějších předpisů</t>
    </r>
  </si>
  <si>
    <r>
      <t xml:space="preserve"> Jednotlivé položky se vykazují v tis. Kč (</t>
    </r>
    <r>
      <rPr>
        <sz val="10"/>
        <rFont val="Calibri"/>
        <family val="2"/>
        <charset val="238"/>
      </rPr>
      <t>§4, odst.3</t>
    </r>
    <r>
      <rPr>
        <b/>
        <sz val="10"/>
        <rFont val="Calibri"/>
        <family val="2"/>
        <charset val="238"/>
      </rPr>
      <t>)</t>
    </r>
  </si>
  <si>
    <r>
      <t xml:space="preserve">řádek </t>
    </r>
    <r>
      <rPr>
        <sz val="8"/>
        <rFont val="Calibri"/>
        <family val="2"/>
        <charset val="238"/>
      </rPr>
      <t>(3)</t>
    </r>
  </si>
  <si>
    <r>
      <t xml:space="preserve">hlavní činnost </t>
    </r>
    <r>
      <rPr>
        <sz val="10"/>
        <rFont val="Calibri"/>
        <family val="2"/>
        <charset val="238"/>
      </rPr>
      <t>(4)</t>
    </r>
  </si>
  <si>
    <r>
      <t xml:space="preserve">hospodářská/ doplňková činnost </t>
    </r>
    <r>
      <rPr>
        <sz val="10"/>
        <rFont val="Calibri"/>
        <family val="2"/>
        <charset val="238"/>
      </rPr>
      <t>(4)</t>
    </r>
  </si>
  <si>
    <t>A. Náklady</t>
  </si>
  <si>
    <t>sl.2</t>
  </si>
  <si>
    <t xml:space="preserve">     I. Spotřebované nákupy a nakupované služby</t>
  </si>
  <si>
    <t>ř.2 až 7</t>
  </si>
  <si>
    <t xml:space="preserve">            1.Spotřeba materiálu, energie a ostatních neskladovaných dodávek</t>
  </si>
  <si>
    <t>501,502,503</t>
  </si>
  <si>
    <t xml:space="preserve">            2.Prodané zboží</t>
  </si>
  <si>
    <t xml:space="preserve">            3.Opravy a udržování</t>
  </si>
  <si>
    <t xml:space="preserve">            4.Náklady na cestovné</t>
  </si>
  <si>
    <t xml:space="preserve">            5.Náklady na reprezentaci</t>
  </si>
  <si>
    <t xml:space="preserve">            6.Ostatní služby</t>
  </si>
  <si>
    <t xml:space="preserve">     II.Změny stavu zásob vlastní činnosti a aktivace</t>
  </si>
  <si>
    <t>ř.9 až 11</t>
  </si>
  <si>
    <t xml:space="preserve">           7.Změna stavu zásob vlastní činnosti</t>
  </si>
  <si>
    <t xml:space="preserve">           8.Aktivace materiálu, zboží a vnitroorganizačních služeb</t>
  </si>
  <si>
    <t xml:space="preserve">           9.Aktivace dlouhodobého majetku</t>
  </si>
  <si>
    <t xml:space="preserve">     III.Osobní náklady </t>
  </si>
  <si>
    <t>ř.13 až 17</t>
  </si>
  <si>
    <t xml:space="preserve">           10.Mzdové náklady</t>
  </si>
  <si>
    <t xml:space="preserve">            11.Zákonné sociální pojištění</t>
  </si>
  <si>
    <t xml:space="preserve">            12.Ostatní sociální pojištění</t>
  </si>
  <si>
    <t xml:space="preserve">            13.Zákonné sociální náklady</t>
  </si>
  <si>
    <t xml:space="preserve">            14.Ostatní sociální náklady</t>
  </si>
  <si>
    <t xml:space="preserve">    IV.Daně a poplatky </t>
  </si>
  <si>
    <t xml:space="preserve">ř.19 </t>
  </si>
  <si>
    <t xml:space="preserve">            15.Daně a poplatky</t>
  </si>
  <si>
    <t xml:space="preserve">    V.Ostatní náklady </t>
  </si>
  <si>
    <t>ř.21 až 27</t>
  </si>
  <si>
    <t xml:space="preserve">            16.Smluvní pokuty a úroky z prodlení, ostatní pokuty a penále</t>
  </si>
  <si>
    <t xml:space="preserve">            17.Odpis nedobytné pohledávky</t>
  </si>
  <si>
    <t xml:space="preserve">            18.Nákladové úroky</t>
  </si>
  <si>
    <t xml:space="preserve">            19.Kursové ztráty</t>
  </si>
  <si>
    <t xml:space="preserve">            20.Dary</t>
  </si>
  <si>
    <t xml:space="preserve">            21.Manka a škody</t>
  </si>
  <si>
    <t xml:space="preserve">            22.Jiné ostatní náklady</t>
  </si>
  <si>
    <t xml:space="preserve">     VI.Odpisy, prodaný majetek, tvorba rezerv a opravných položek </t>
  </si>
  <si>
    <t>ř.29 až 33</t>
  </si>
  <si>
    <t xml:space="preserve">            23.Odpisy dlouhodobého majetku</t>
  </si>
  <si>
    <t xml:space="preserve">            24.Prodaný dlouhodobý majetek</t>
  </si>
  <si>
    <t xml:space="preserve">            25.Prodané cenné papíry a podíly</t>
  </si>
  <si>
    <t xml:space="preserve">            26.Prodaný materiál</t>
  </si>
  <si>
    <t xml:space="preserve">            27.Tvorba a použití  rezerv a opravných položek</t>
  </si>
  <si>
    <t>556,558,559</t>
  </si>
  <si>
    <t xml:space="preserve">     VII.Poskytnuté příspěvky celkem</t>
  </si>
  <si>
    <t>ř.35</t>
  </si>
  <si>
    <t xml:space="preserve">            28.Poskyt.členské příspěvky a příspěvky zúčt. mezi  organ. složkami</t>
  </si>
  <si>
    <t xml:space="preserve">     VIII.Daň z příjmů celkem</t>
  </si>
  <si>
    <t>ř.37</t>
  </si>
  <si>
    <t xml:space="preserve">            29.Daň z příjmů</t>
  </si>
  <si>
    <t>Náklady celkem</t>
  </si>
  <si>
    <t>ř.1+8+12+18+20+ 28+34+36</t>
  </si>
  <si>
    <t>B. Výnosy</t>
  </si>
  <si>
    <t xml:space="preserve">        I.Provozní dotace</t>
  </si>
  <si>
    <t xml:space="preserve">ř.41 </t>
  </si>
  <si>
    <t xml:space="preserve">             1.Provozní dotace</t>
  </si>
  <si>
    <t xml:space="preserve">      II.Přijaté příspěvky </t>
  </si>
  <si>
    <t>ř.43 až 45</t>
  </si>
  <si>
    <t xml:space="preserve">             2.Přijaté příspěvky zúčtované mezi organizačními složkami</t>
  </si>
  <si>
    <t xml:space="preserve">            3.Přijaté příspěvky (dary)</t>
  </si>
  <si>
    <t xml:space="preserve">             4.Přijaté členské příspěvky</t>
  </si>
  <si>
    <t xml:space="preserve">        III.Tržby za vlastní výkony a za zboží celkem</t>
  </si>
  <si>
    <t>601,602,604</t>
  </si>
  <si>
    <t xml:space="preserve">        IV.Ostatní výnosy celkem</t>
  </si>
  <si>
    <t>ř.48 až 53</t>
  </si>
  <si>
    <t xml:space="preserve">             5.Smluvní pokuty, úroky z prodlení, ostatní pokuty a penále</t>
  </si>
  <si>
    <t xml:space="preserve">             6.Platby za odepsané pohledávky</t>
  </si>
  <si>
    <t xml:space="preserve">             7.Výnosové úroky</t>
  </si>
  <si>
    <t xml:space="preserve">             8.Kursové zisky</t>
  </si>
  <si>
    <t xml:space="preserve">             9.Zúčtování fondů</t>
  </si>
  <si>
    <t xml:space="preserve">             10.Jiné ostatní výnosy</t>
  </si>
  <si>
    <t xml:space="preserve">       V.Tržby z prodeje majetku</t>
  </si>
  <si>
    <t>ř.55 až 59</t>
  </si>
  <si>
    <t xml:space="preserve">             11.Tržby z prodeje dlouh. nehmotného a hmotného majetku</t>
  </si>
  <si>
    <t xml:space="preserve">             12.Tržby z prodeje cenných papírů a podílů</t>
  </si>
  <si>
    <t xml:space="preserve">             13.Tržby z prodeje materiálu</t>
  </si>
  <si>
    <t xml:space="preserve">             14.Výnosy z krátkodobého finančního majetku</t>
  </si>
  <si>
    <t xml:space="preserve">             15.Výnosy z dlouhodobého finančního majetku</t>
  </si>
  <si>
    <t xml:space="preserve">     VI. Přijaté příspěvky </t>
  </si>
  <si>
    <t>ř. 61+62</t>
  </si>
  <si>
    <t xml:space="preserve">          16. Přijaté přípěvky </t>
  </si>
  <si>
    <t xml:space="preserve">          17. účelové příspěvky </t>
  </si>
  <si>
    <t xml:space="preserve">VII. Provozoní dotace celkem </t>
  </si>
  <si>
    <t>ř. 64</t>
  </si>
  <si>
    <t xml:space="preserve">18. Provozní dotace </t>
  </si>
  <si>
    <t>691+692</t>
  </si>
  <si>
    <t>Výnosy celkem</t>
  </si>
  <si>
    <t>ř.40+42+46+47+54+60+64</t>
  </si>
  <si>
    <t>C. Výsledek hospodaření před zdaněním</t>
  </si>
  <si>
    <t>ř.60 - 38+36</t>
  </si>
  <si>
    <t>D. Výsledek hospodaření po zdanění</t>
  </si>
  <si>
    <t>ř.61 - 36</t>
  </si>
  <si>
    <t>hlavní + hospodářská činnost</t>
  </si>
  <si>
    <t xml:space="preserve"> Výsledek hospodaření před zdaněním celkem</t>
  </si>
  <si>
    <t>ř.61/sl.1+61/sl.2</t>
  </si>
  <si>
    <t xml:space="preserve"> Výsledek hospodaření po zdanění celkem</t>
  </si>
  <si>
    <t>ř.62/sl.1+62/sl.2</t>
  </si>
  <si>
    <r>
      <rPr>
        <sz val="8"/>
        <rFont val="Calibri"/>
        <family val="2"/>
        <charset val="238"/>
      </rPr>
      <t>(1)</t>
    </r>
    <r>
      <rPr>
        <sz val="10"/>
        <rFont val="Calibri"/>
        <family val="2"/>
        <charset val="238"/>
      </rPr>
      <t xml:space="preserve"> Zpracování "Výkazu zisku a ztraty" se řídí § 6 a §§ 26 až 28  Vyhlášky 504/2002 Sb.</t>
    </r>
  </si>
  <si>
    <r>
      <rPr>
        <sz val="8"/>
        <rFont val="Calibri"/>
        <family val="2"/>
        <charset val="238"/>
      </rPr>
      <t>(2)</t>
    </r>
    <r>
      <rPr>
        <sz val="10"/>
        <rFont val="Calibri"/>
        <family val="2"/>
        <charset val="238"/>
      </rPr>
      <t xml:space="preserve"> Vyhláškou je dáno pouze označení a členění textů; čísla příslušných účtů  a skupin jsou doplněna pro lepší orientaci ve výkazu.</t>
    </r>
  </si>
  <si>
    <t>Tabulka 3   Hospodářský výsledek (HV) - výsledek hospodaření</t>
  </si>
  <si>
    <t>(tis. Kč)</t>
  </si>
  <si>
    <r>
      <t xml:space="preserve">Součásti VVŠ </t>
    </r>
    <r>
      <rPr>
        <sz val="8"/>
        <rFont val="Calibri"/>
        <family val="2"/>
        <charset val="238"/>
      </rPr>
      <t>(1)</t>
    </r>
  </si>
  <si>
    <r>
      <t xml:space="preserve">HV z hlavní činnosti </t>
    </r>
    <r>
      <rPr>
        <sz val="10"/>
        <rFont val="Calibri"/>
        <family val="2"/>
        <charset val="238"/>
      </rPr>
      <t>(2)</t>
    </r>
  </si>
  <si>
    <r>
      <t xml:space="preserve">HV z doplňkové činnosti </t>
    </r>
    <r>
      <rPr>
        <sz val="10"/>
        <rFont val="Calibri"/>
        <family val="2"/>
        <charset val="238"/>
      </rPr>
      <t>(2)</t>
    </r>
  </si>
  <si>
    <r>
      <t xml:space="preserve">HV celkem </t>
    </r>
    <r>
      <rPr>
        <sz val="10"/>
        <rFont val="Calibri"/>
        <family val="2"/>
        <charset val="238"/>
      </rPr>
      <t>(2)</t>
    </r>
  </si>
  <si>
    <t>Zemědělské a lesní statky - celkem</t>
  </si>
  <si>
    <t>Koleje a menzy - celkem</t>
  </si>
  <si>
    <t>Ostatní součásti vysoké školy (výše neuvedené) - celkem</t>
  </si>
  <si>
    <r>
      <t xml:space="preserve">C e l k e m  </t>
    </r>
    <r>
      <rPr>
        <sz val="10"/>
        <rFont val="Calibri"/>
        <family val="2"/>
        <charset val="238"/>
      </rPr>
      <t>(3)</t>
    </r>
    <r>
      <rPr>
        <b/>
        <sz val="10"/>
        <rFont val="Calibri"/>
        <family val="2"/>
        <charset val="238"/>
      </rPr>
      <t xml:space="preserve"> </t>
    </r>
  </si>
  <si>
    <t>(1) Členění se uvádí podle § 22 odst.1 a) zákona č.111/1998 Sb. Počet řádků rozšířit dle potřeby.</t>
  </si>
  <si>
    <t>(2) Uvádí se údaje po zdanění</t>
  </si>
  <si>
    <t>(3) Údaje se shodují s údaji řádku č. 62 a řádku č. 64 z tab. č. 2</t>
  </si>
  <si>
    <t xml:space="preserve">Tabulka 4   Přehled o peněžních tocích (výkaz cash flow) </t>
  </si>
  <si>
    <t xml:space="preserve">Nepovinná - podoba přehledu není předepsána </t>
  </si>
  <si>
    <r>
      <t xml:space="preserve">Tabulka 5   Veřejné zdroje financování VVŠ: prostředky poskytnuté a prostředky použité </t>
    </r>
    <r>
      <rPr>
        <sz val="8"/>
        <rFont val="Calibri"/>
        <family val="2"/>
        <charset val="238"/>
      </rPr>
      <t>(1)</t>
    </r>
  </si>
  <si>
    <t>tis. Kč</t>
  </si>
  <si>
    <t>Název údaje</t>
  </si>
  <si>
    <t>č.ř.</t>
  </si>
  <si>
    <t>I. Běžné prostředky</t>
  </si>
  <si>
    <t>II. Kapitálové prostředky</t>
  </si>
  <si>
    <t>III. Celkem</t>
  </si>
  <si>
    <r>
      <t xml:space="preserve">poskytnuto </t>
    </r>
    <r>
      <rPr>
        <sz val="8"/>
        <rFont val="Calibri"/>
        <family val="2"/>
        <charset val="238"/>
      </rPr>
      <t>(2)</t>
    </r>
  </si>
  <si>
    <t>použito</t>
  </si>
  <si>
    <t>poskytnuto</t>
  </si>
  <si>
    <r>
      <t xml:space="preserve">Prostředky z veřejných zdrojů (dotace a příspěvky) národní i zahraniční  </t>
    </r>
    <r>
      <rPr>
        <b/>
        <sz val="8"/>
        <rFont val="Calibri"/>
        <family val="2"/>
        <charset val="238"/>
      </rPr>
      <t>(ř.2+ř.27)</t>
    </r>
  </si>
  <si>
    <r>
      <t xml:space="preserve"> v tom: </t>
    </r>
    <r>
      <rPr>
        <b/>
        <sz val="10"/>
        <rFont val="Calibri"/>
        <family val="2"/>
        <charset val="238"/>
      </rPr>
      <t xml:space="preserve">1. prostředky plynoucí přes (z) veřejné rozpočty ČR   </t>
    </r>
    <r>
      <rPr>
        <b/>
        <sz val="8"/>
        <rFont val="Calibri"/>
        <family val="2"/>
        <charset val="238"/>
      </rPr>
      <t>(ř.3+ř.13+ř.20)</t>
    </r>
  </si>
  <si>
    <t>v tom:</t>
  </si>
  <si>
    <r>
      <t xml:space="preserve">získané přes kapitolu MŠMT  </t>
    </r>
    <r>
      <rPr>
        <sz val="8"/>
        <rFont val="Calibri"/>
        <family val="2"/>
        <charset val="238"/>
      </rPr>
      <t>(ř.4+ř.7)</t>
    </r>
  </si>
  <si>
    <t xml:space="preserve">v tom: </t>
  </si>
  <si>
    <r>
      <t xml:space="preserve">dotace na programy strukturálních fondů </t>
    </r>
    <r>
      <rPr>
        <sz val="8"/>
        <rFont val="Calibri"/>
        <family val="2"/>
        <charset val="238"/>
      </rPr>
      <t xml:space="preserve">(3) </t>
    </r>
    <r>
      <rPr>
        <sz val="8"/>
        <rFont val="Calibri"/>
        <family val="2"/>
        <charset val="238"/>
      </rPr>
      <t xml:space="preserve"> (ř.5+ř.6)</t>
    </r>
  </si>
  <si>
    <t>dotace spojené se vzdělávací činností</t>
  </si>
  <si>
    <t>dotace na VaV</t>
  </si>
  <si>
    <r>
      <t xml:space="preserve">dotace ostatní  </t>
    </r>
    <r>
      <rPr>
        <sz val="8"/>
        <rFont val="Calibri"/>
        <family val="2"/>
        <charset val="238"/>
      </rPr>
      <t>(ř.8+ř.12)</t>
    </r>
  </si>
  <si>
    <r>
      <t xml:space="preserve">dotace spojené se vzdělávací činností  </t>
    </r>
    <r>
      <rPr>
        <sz val="8"/>
        <rFont val="Calibri"/>
        <family val="2"/>
        <charset val="238"/>
      </rPr>
      <t>(ř.9+ř.10+ř.11)</t>
    </r>
  </si>
  <si>
    <t xml:space="preserve">       příspěvek</t>
  </si>
  <si>
    <t xml:space="preserve">       dotace spojené s programy reprodukce majetku</t>
  </si>
  <si>
    <t xml:space="preserve">       ostatní dotace</t>
  </si>
  <si>
    <r>
      <t xml:space="preserve">získané přes ostatní kapitoly státního rozpočtu  </t>
    </r>
    <r>
      <rPr>
        <sz val="8"/>
        <rFont val="Calibri"/>
        <family val="2"/>
        <charset val="238"/>
      </rPr>
      <t>(ř.14+ř.17)</t>
    </r>
  </si>
  <si>
    <r>
      <t xml:space="preserve">dotace na operační programy EU  </t>
    </r>
    <r>
      <rPr>
        <sz val="8"/>
        <rFont val="Calibri"/>
        <family val="2"/>
        <charset val="238"/>
      </rPr>
      <t>(ř.15+ř.16)</t>
    </r>
  </si>
  <si>
    <r>
      <t xml:space="preserve">dotace ostatní  </t>
    </r>
    <r>
      <rPr>
        <sz val="8"/>
        <rFont val="Calibri"/>
        <family val="2"/>
        <charset val="238"/>
      </rPr>
      <t>(ř.18+ř.19)</t>
    </r>
  </si>
  <si>
    <r>
      <t xml:space="preserve">získané přes územní rozpočty  </t>
    </r>
    <r>
      <rPr>
        <sz val="8"/>
        <rFont val="Calibri"/>
        <family val="2"/>
        <charset val="238"/>
      </rPr>
      <t>(ř.21+ř.24)</t>
    </r>
  </si>
  <si>
    <r>
      <t xml:space="preserve">dotace na operační programy EU  </t>
    </r>
    <r>
      <rPr>
        <sz val="8"/>
        <rFont val="Calibri"/>
        <family val="2"/>
        <charset val="238"/>
      </rPr>
      <t>(ř.22+ř.23)</t>
    </r>
  </si>
  <si>
    <r>
      <t xml:space="preserve">dotace ostatní  </t>
    </r>
    <r>
      <rPr>
        <sz val="8"/>
        <rFont val="Calibri"/>
        <family val="2"/>
        <charset val="238"/>
      </rPr>
      <t>(ř.25+ř.26)</t>
    </r>
  </si>
  <si>
    <r>
      <t xml:space="preserve">v tom: </t>
    </r>
    <r>
      <rPr>
        <b/>
        <sz val="10"/>
        <rFont val="Calibri"/>
        <family val="2"/>
        <charset val="238"/>
      </rPr>
      <t xml:space="preserve">2. veřejné prostředky ze zahraničí </t>
    </r>
    <r>
      <rPr>
        <sz val="10"/>
        <rFont val="Calibri"/>
        <family val="2"/>
        <charset val="238"/>
      </rPr>
      <t xml:space="preserve">(získané přímo VVŠ)  </t>
    </r>
    <r>
      <rPr>
        <sz val="8"/>
        <rFont val="Calibri"/>
        <family val="2"/>
        <charset val="238"/>
      </rPr>
      <t>(ř.28+ř.29)</t>
    </r>
  </si>
  <si>
    <t>v tom</t>
  </si>
  <si>
    <t>získané přes kapitolu MŠMT</t>
  </si>
  <si>
    <r>
      <t xml:space="preserve">SOUHRN 1 </t>
    </r>
    <r>
      <rPr>
        <sz val="8"/>
        <rFont val="Calibri"/>
        <family val="2"/>
        <charset val="238"/>
      </rPr>
      <t>(4)  (ř.31+ř.36)</t>
    </r>
  </si>
  <si>
    <r>
      <t xml:space="preserve">dotace spojené se vzdělávací činností  </t>
    </r>
    <r>
      <rPr>
        <sz val="8"/>
        <rFont val="Calibri"/>
        <family val="2"/>
        <charset val="238"/>
      </rPr>
      <t>(ř.32+ř.33+ř.34+ř.35)</t>
    </r>
  </si>
  <si>
    <r>
      <t xml:space="preserve">získané přes kapitolu MŠMT  </t>
    </r>
    <r>
      <rPr>
        <sz val="8"/>
        <rFont val="Calibri"/>
        <family val="2"/>
        <charset val="238"/>
      </rPr>
      <t>(ř.5+ř.8)</t>
    </r>
  </si>
  <si>
    <r>
      <t xml:space="preserve">získané přes ostatní kapitoly státního rozpočtu </t>
    </r>
    <r>
      <rPr>
        <sz val="8"/>
        <rFont val="Calibri"/>
        <family val="2"/>
        <charset val="238"/>
      </rPr>
      <t xml:space="preserve"> (ř.15+ř.18)</t>
    </r>
  </si>
  <si>
    <r>
      <t xml:space="preserve">získané přes územní rozpočty  </t>
    </r>
    <r>
      <rPr>
        <sz val="8"/>
        <rFont val="Calibri"/>
        <family val="2"/>
        <charset val="238"/>
      </rPr>
      <t xml:space="preserve"> (ř.22+ř.25)</t>
    </r>
  </si>
  <si>
    <r>
      <t xml:space="preserve">veřejné prostředky ze zahraničí (získané přímo VVŠ) </t>
    </r>
    <r>
      <rPr>
        <sz val="8"/>
        <rFont val="Calibri"/>
        <family val="2"/>
        <charset val="238"/>
      </rPr>
      <t xml:space="preserve"> (ř.28)</t>
    </r>
  </si>
  <si>
    <r>
      <t xml:space="preserve">dotace na VaV  </t>
    </r>
    <r>
      <rPr>
        <sz val="8"/>
        <rFont val="Calibri"/>
        <family val="2"/>
        <charset val="238"/>
      </rPr>
      <t>(ř.37+ř.38+ř.39+ř.40)</t>
    </r>
  </si>
  <si>
    <r>
      <t xml:space="preserve">získané přes kapitolu MŠMT  </t>
    </r>
    <r>
      <rPr>
        <sz val="8"/>
        <rFont val="Calibri"/>
        <family val="2"/>
        <charset val="238"/>
      </rPr>
      <t>(ř.6+ř.12)</t>
    </r>
  </si>
  <si>
    <r>
      <t xml:space="preserve">získané přes ostatní kapitoly státního rozpočtu  </t>
    </r>
    <r>
      <rPr>
        <sz val="8"/>
        <rFont val="Calibri"/>
        <family val="2"/>
        <charset val="238"/>
      </rPr>
      <t>(ř.16+ř.19)</t>
    </r>
  </si>
  <si>
    <r>
      <t xml:space="preserve">získané přes územní rozpočty </t>
    </r>
    <r>
      <rPr>
        <sz val="8"/>
        <rFont val="Calibri"/>
        <family val="2"/>
        <charset val="238"/>
      </rPr>
      <t>(ř.23+ř.26)</t>
    </r>
  </si>
  <si>
    <r>
      <t xml:space="preserve">veřejné prostředky ze zahraničí (získané přímo VVŠ) </t>
    </r>
    <r>
      <rPr>
        <sz val="8"/>
        <rFont val="Calibri"/>
        <family val="2"/>
        <charset val="238"/>
      </rPr>
      <t>(ř.29)</t>
    </r>
  </si>
  <si>
    <r>
      <t xml:space="preserve">SOUHRN 2  </t>
    </r>
    <r>
      <rPr>
        <b/>
        <sz val="8"/>
        <rFont val="Calibri"/>
        <family val="2"/>
        <charset val="238"/>
      </rPr>
      <t>(ř.42+ř.46)</t>
    </r>
  </si>
  <si>
    <r>
      <t xml:space="preserve">dotace spojené se vzdělávací činností  </t>
    </r>
    <r>
      <rPr>
        <sz val="8"/>
        <rFont val="Calibri"/>
        <family val="2"/>
        <charset val="238"/>
      </rPr>
      <t>(ř.43+ř.44+ř.45)</t>
    </r>
  </si>
  <si>
    <r>
      <t xml:space="preserve">dotace na programy strukturálních fondů </t>
    </r>
    <r>
      <rPr>
        <sz val="8"/>
        <rFont val="Calibri"/>
        <family val="2"/>
        <charset val="238"/>
      </rPr>
      <t>(ř.5+ř.15+ř.22)</t>
    </r>
  </si>
  <si>
    <r>
      <t xml:space="preserve">dotace ostatní  </t>
    </r>
    <r>
      <rPr>
        <sz val="8"/>
        <rFont val="Calibri"/>
        <family val="2"/>
        <charset val="238"/>
      </rPr>
      <t>(ř.8+ř.18+ř.25)</t>
    </r>
  </si>
  <si>
    <r>
      <t xml:space="preserve">veřejné prostředky ze zahraničí (získané přímo VVŠ)  </t>
    </r>
    <r>
      <rPr>
        <sz val="8"/>
        <rFont val="Calibri"/>
        <family val="2"/>
        <charset val="238"/>
      </rPr>
      <t>(ř.28)</t>
    </r>
  </si>
  <si>
    <r>
      <t xml:space="preserve">dotace na VaV </t>
    </r>
    <r>
      <rPr>
        <sz val="8"/>
        <rFont val="Calibri"/>
        <family val="2"/>
        <charset val="238"/>
      </rPr>
      <t xml:space="preserve"> (ř.47+ř.48+ř.49)</t>
    </r>
  </si>
  <si>
    <r>
      <t>dotace na programy strukturálních fondů</t>
    </r>
    <r>
      <rPr>
        <sz val="8"/>
        <rFont val="Calibri"/>
        <family val="2"/>
        <charset val="238"/>
      </rPr>
      <t xml:space="preserve">  (ř.6+ř.16+ř.23)</t>
    </r>
  </si>
  <si>
    <r>
      <t xml:space="preserve">dotace ostatní </t>
    </r>
    <r>
      <rPr>
        <sz val="8"/>
        <rFont val="Calibri"/>
        <family val="2"/>
        <charset val="238"/>
      </rPr>
      <t xml:space="preserve"> (ř.12+ř.19+ř.26)</t>
    </r>
  </si>
  <si>
    <r>
      <t xml:space="preserve">veřejné prostředky ze zahraničí (získané přímo VVŠ)   </t>
    </r>
    <r>
      <rPr>
        <sz val="8"/>
        <rFont val="Calibri"/>
        <family val="2"/>
        <charset val="238"/>
      </rPr>
      <t>(ř.29)</t>
    </r>
  </si>
  <si>
    <r>
      <rPr>
        <sz val="8"/>
        <rFont val="Calibri"/>
        <family val="2"/>
        <charset val="238"/>
      </rPr>
      <t>(1)</t>
    </r>
    <r>
      <rPr>
        <sz val="10"/>
        <rFont val="Calibri"/>
        <family val="2"/>
        <charset val="238"/>
      </rPr>
      <t xml:space="preserve"> Tato tabulka zahrnuje všechny veřejné zdroje vysoké školy, tedy včetně finančních prostředků souvisejících s hospodařením Kolejí a menz (KaM) a Vysokoškolských zemědělských a lesních statků (VZaLS).</t>
    </r>
  </si>
  <si>
    <r>
      <rPr>
        <sz val="8"/>
        <rFont val="Calibri"/>
        <family val="2"/>
        <charset val="238"/>
      </rPr>
      <t>(2)</t>
    </r>
    <r>
      <rPr>
        <sz val="10"/>
        <rFont val="Calibri"/>
        <family val="2"/>
        <charset val="238"/>
      </rPr>
      <t xml:space="preserve"> Jedná se o finanční prostředky poskytnuté  vysoké škole rozhodnutím (sloupec 1, 3, 5) a použité na určitý účel v souladu s rozhodnutím (sloupec 2, 4, 6). 
</t>
    </r>
    <r>
      <rPr>
        <u/>
        <sz val="10"/>
        <rFont val="Calibri"/>
        <family val="2"/>
        <charset val="238"/>
      </rPr>
      <t>Poskytnuto</t>
    </r>
    <r>
      <rPr>
        <sz val="10"/>
        <rFont val="Calibri"/>
        <family val="2"/>
        <charset val="238"/>
      </rPr>
      <t xml:space="preserve">: jedná se o finanční prostředky, které vysoká škola v daném kalendářním roce získala na základě rozhodnutí. </t>
    </r>
    <r>
      <rPr>
        <u/>
        <sz val="10"/>
        <rFont val="Calibri"/>
        <family val="2"/>
        <charset val="238"/>
      </rPr>
      <t>Použito</t>
    </r>
    <r>
      <rPr>
        <sz val="10"/>
        <rFont val="Calibri"/>
        <family val="2"/>
        <charset val="238"/>
      </rPr>
      <t>: jedná se o finanční prostředky, které VŠ v daném kalendářním roce použila na účel v souladu s rozhodnutím.</t>
    </r>
  </si>
  <si>
    <r>
      <rPr>
        <sz val="8"/>
        <rFont val="Calibri"/>
        <family val="2"/>
        <charset val="238"/>
      </rPr>
      <t>(3)</t>
    </r>
    <r>
      <rPr>
        <sz val="10"/>
        <rFont val="Calibri"/>
        <family val="2"/>
        <charset val="238"/>
      </rPr>
      <t xml:space="preserve"> Jedná se o veřejné prostředky na financování projektů strukturálních fondů, zahrnuje všechny veřejné prostředky (jak evropskou, tak českou část spolufinancování).</t>
    </r>
  </si>
  <si>
    <r>
      <rPr>
        <sz val="8"/>
        <rFont val="Calibri"/>
        <family val="2"/>
        <charset val="238"/>
      </rPr>
      <t xml:space="preserve">(4) </t>
    </r>
    <r>
      <rPr>
        <sz val="10"/>
        <rFont val="Calibri"/>
        <family val="2"/>
        <charset val="238"/>
      </rPr>
      <t>Část tabulky Souhrn 1 a Souhrn 2 slouží k třídění údajů uvedených v předchozích řádcích tabulky 5.</t>
    </r>
  </si>
  <si>
    <t>Tabulka 5.a   Financování vzdělávací a vědecké, výzkumné, vývojové a inovační, umělecké a další tvůrčí činnosti</t>
  </si>
  <si>
    <t xml:space="preserve">  (bez prostředků poskytovaných na programové financování, na operační programy a VaV)</t>
  </si>
  <si>
    <r>
      <t xml:space="preserve">Druh podpory (dotační položky a ukazatele) </t>
    </r>
    <r>
      <rPr>
        <sz val="8"/>
        <color indexed="8"/>
        <rFont val="Calibri"/>
        <family val="2"/>
        <charset val="238"/>
      </rPr>
      <t>(1)</t>
    </r>
  </si>
  <si>
    <r>
      <t xml:space="preserve">Prostředky z veřejných zdrojů </t>
    </r>
    <r>
      <rPr>
        <b/>
        <sz val="10"/>
        <color indexed="8"/>
        <rFont val="Calibri"/>
        <family val="2"/>
        <charset val="238"/>
      </rPr>
      <t>běžné</t>
    </r>
  </si>
  <si>
    <r>
      <t xml:space="preserve">Prostředky z veřejných zdrojů </t>
    </r>
    <r>
      <rPr>
        <b/>
        <sz val="10"/>
        <color indexed="8"/>
        <rFont val="Calibri"/>
        <family val="2"/>
        <charset val="238"/>
      </rPr>
      <t>kapitálové</t>
    </r>
  </si>
  <si>
    <r>
      <t xml:space="preserve">Prostředky z veřejných zdrojů </t>
    </r>
    <r>
      <rPr>
        <b/>
        <sz val="10"/>
        <color indexed="8"/>
        <rFont val="Calibri"/>
        <family val="2"/>
        <charset val="238"/>
      </rPr>
      <t>celkem</t>
    </r>
  </si>
  <si>
    <r>
      <t xml:space="preserve">Převody do fondů </t>
    </r>
    <r>
      <rPr>
        <sz val="8"/>
        <color indexed="8"/>
        <rFont val="Calibri"/>
        <family val="2"/>
        <charset val="238"/>
      </rPr>
      <t>(4)</t>
    </r>
  </si>
  <si>
    <t>Vratka nevyčerpaných prostředků</t>
  </si>
  <si>
    <r>
      <t xml:space="preserve">Ostatní použité neveřej. zdroje </t>
    </r>
    <r>
      <rPr>
        <sz val="8"/>
        <color indexed="8"/>
        <rFont val="Calibri"/>
        <family val="2"/>
        <charset val="238"/>
      </rPr>
      <t>(5)</t>
    </r>
  </si>
  <si>
    <t>Použité zdroje celkem</t>
  </si>
  <si>
    <r>
      <t>poskytnuté</t>
    </r>
    <r>
      <rPr>
        <sz val="8"/>
        <color indexed="8"/>
        <rFont val="Calibri"/>
        <family val="2"/>
        <charset val="238"/>
      </rPr>
      <t xml:space="preserve"> (2)</t>
    </r>
  </si>
  <si>
    <r>
      <t>použité</t>
    </r>
    <r>
      <rPr>
        <sz val="8"/>
        <color indexed="8"/>
        <rFont val="Calibri"/>
        <family val="2"/>
        <charset val="238"/>
      </rPr>
      <t xml:space="preserve"> (3)</t>
    </r>
  </si>
  <si>
    <t>poskytnuté</t>
  </si>
  <si>
    <t>použité</t>
  </si>
  <si>
    <t>FRIM</t>
  </si>
  <si>
    <t>FPP</t>
  </si>
  <si>
    <t>FÚUP</t>
  </si>
  <si>
    <t>a</t>
  </si>
  <si>
    <t>b</t>
  </si>
  <si>
    <t>c</t>
  </si>
  <si>
    <t>d</t>
  </si>
  <si>
    <t>e=a+c</t>
  </si>
  <si>
    <t>f=b+d</t>
  </si>
  <si>
    <t>g</t>
  </si>
  <si>
    <t>h</t>
  </si>
  <si>
    <t>i</t>
  </si>
  <si>
    <t>j=e-f</t>
  </si>
  <si>
    <t>k</t>
  </si>
  <si>
    <t>l= f+k</t>
  </si>
  <si>
    <t>MŠMT</t>
  </si>
  <si>
    <t xml:space="preserve">          Příspěvek</t>
  </si>
  <si>
    <t>A+K</t>
  </si>
  <si>
    <r>
      <t>Studijní programy a s nimi spojená tvůrčí činnost</t>
    </r>
    <r>
      <rPr>
        <sz val="8"/>
        <color indexed="8"/>
        <rFont val="Calibri"/>
        <family val="2"/>
        <charset val="238"/>
      </rPr>
      <t xml:space="preserve"> </t>
    </r>
  </si>
  <si>
    <t>C</t>
  </si>
  <si>
    <t>Stipendia pro studenty doktorských studijních programů</t>
  </si>
  <si>
    <t>D</t>
  </si>
  <si>
    <t>Mezinárodní spolupráce</t>
  </si>
  <si>
    <t>F</t>
  </si>
  <si>
    <t>Fond vzdělávací politiky</t>
  </si>
  <si>
    <t>I</t>
  </si>
  <si>
    <t>Institucionální plány</t>
  </si>
  <si>
    <t>S1</t>
  </si>
  <si>
    <t>Sociální stipendia</t>
  </si>
  <si>
    <t>U1</t>
  </si>
  <si>
    <t>Ubytovací stipendia</t>
  </si>
  <si>
    <t>další dle specifikace VVŠ</t>
  </si>
  <si>
    <t xml:space="preserve">          Dotace</t>
  </si>
  <si>
    <t>Rozvojové programy - centralizované rozvojové projekty</t>
  </si>
  <si>
    <t>J</t>
  </si>
  <si>
    <t>Dotace na ubytování a stravování</t>
  </si>
  <si>
    <t>Ostatní kapitoly státního rozpočtu</t>
  </si>
  <si>
    <t xml:space="preserve">          součtový řádek pro poskytovatele</t>
  </si>
  <si>
    <t xml:space="preserve">MSMT jiné odbory </t>
  </si>
  <si>
    <t xml:space="preserve">Dům zahraniční spolupráce </t>
  </si>
  <si>
    <t xml:space="preserve">MF ČR - FMN a jiné </t>
  </si>
  <si>
    <t>Územní rozpočty</t>
  </si>
  <si>
    <t>dotace města Brna</t>
  </si>
  <si>
    <t xml:space="preserve">JM kraj Programy spolufin. EU </t>
  </si>
  <si>
    <t>JM kraj SoMoPro</t>
  </si>
  <si>
    <r>
      <t xml:space="preserve">Prostředky ze zahraničí </t>
    </r>
    <r>
      <rPr>
        <sz val="10"/>
        <color indexed="8"/>
        <rFont val="Calibri"/>
        <family val="2"/>
        <charset val="238"/>
      </rPr>
      <t>(získané přímo VVŠ)</t>
    </r>
  </si>
  <si>
    <t xml:space="preserve">LLP ERASMUS ze zahraničí </t>
  </si>
  <si>
    <t xml:space="preserve">Ostatní dotace ze zahraničí </t>
  </si>
  <si>
    <t xml:space="preserve">Ostatní příjmy ze zahraniční </t>
  </si>
  <si>
    <t>C  e  l  k  e  m</t>
  </si>
  <si>
    <r>
      <rPr>
        <sz val="8"/>
        <color indexed="8"/>
        <rFont val="Calibri"/>
        <family val="2"/>
        <charset val="238"/>
      </rPr>
      <t>(1)</t>
    </r>
    <r>
      <rPr>
        <sz val="10"/>
        <color indexed="8"/>
        <rFont val="Calibri"/>
        <family val="2"/>
        <charset val="238"/>
      </rPr>
      <t xml:space="preserve"> Součtové údaje řádků označených tmavě šedou barvou  se musí ve sloupcích a-f shodovat s údaji uvedenými v tabulce 5. Součtový údaj za MŠMT = Tab. 5, ř.9+ř.11; za dotace ostatních kapitol státního rozpočtu = Tab. 5, ř.18; za územní rozpočty = Tab. 5, ř.25; za prostředky ze zahraničí = Tab. 5, ř.28. Tabulka je tříděna podle poskytovatele, za každého poskytovatele VŠ vždy uvede součtový údaj (předpokládá se, že příspěvek poskytuje vysoké škole pouze MŠMT, v ostatních případech se bude jednat o dotaci). U každého poskytovatele pak budou uvedeny v řádcích zdroje z jednotlivých programů, které VŠ získala (nejpodrobnější údaj bude na úrovni programu, není třeba vyplňovat tabulku na úroveň projektů). </t>
    </r>
    <r>
      <rPr>
        <sz val="10"/>
        <color indexed="8"/>
        <rFont val="Calibri"/>
        <family val="2"/>
        <charset val="238"/>
      </rPr>
      <t>Pokud škola realizuje vzdělávací projekt/program financovaný pouze z neveřejných zdrojů, realizuje aktivity v rámci doplňkové činnosti za úplatu, apod., do této tabulky je uvádět v řádcích nebude.</t>
    </r>
  </si>
  <si>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na základě rozhodnutí (sloupec a, c, e). </t>
    </r>
  </si>
  <si>
    <r>
      <rPr>
        <sz val="8"/>
        <color indexed="8"/>
        <rFont val="Calibri"/>
        <family val="2"/>
        <charset val="238"/>
      </rPr>
      <t>(3)</t>
    </r>
    <r>
      <rPr>
        <sz val="10"/>
        <color indexed="8"/>
        <rFont val="Calibri"/>
        <family val="2"/>
        <charset val="238"/>
      </rPr>
      <t xml:space="preserve"> Použito: jedná se o finanční prostředky, které VVŠ v daném kalendářním roce použila na účel v souladu s rozhodnutím (sloupec b, d, f). Pokud by škola používala veřejné prostředky institucionálního charakteru (např. příspěvek) k dofinancování programů/aktivit uvedených v dalších řádcích této tabulky nebo projektů zde neuvedených, takové použití pro jiný účel financovaný z veřejných zdrojů je nutné specifikovat v komentáři.</t>
    </r>
  </si>
  <si>
    <r>
      <rPr>
        <sz val="8"/>
        <color indexed="8"/>
        <rFont val="Calibri"/>
        <family val="2"/>
        <charset val="238"/>
      </rPr>
      <t>(4)</t>
    </r>
    <r>
      <rPr>
        <sz val="10"/>
        <color indexed="8"/>
        <rFont val="Calibri"/>
        <family val="2"/>
        <charset val="238"/>
      </rPr>
      <t xml:space="preserve"> Fond reprodukce investičního majetku (FRIM), fond provozních prostředků (FPP), fond účelově určených prostředků(FÚUP), § 18, odst. 6 zákona o VŠ. Jedná se o finanční prostředky, které nebyly v daném kalendářním roce použity, ale byly převedeny do fondů - jsou součástí "použitých" prostředků uvedených v této tabulce (sl. b, d, f).</t>
    </r>
  </si>
  <si>
    <r>
      <rPr>
        <sz val="8"/>
        <color indexed="8"/>
        <rFont val="Calibri"/>
        <family val="2"/>
        <charset val="238"/>
      </rPr>
      <t xml:space="preserve">(5) </t>
    </r>
    <r>
      <rPr>
        <sz val="10"/>
        <color indexed="8"/>
        <rFont val="Calibri"/>
        <family val="2"/>
        <charset val="238"/>
      </rPr>
      <t xml:space="preserve">Sloupec "k" uvádí "ostatní použité neveřejné zdroje celkem" a obsahuje prostředky na dofinancování programů/aktivit uvedených v jednotlivých řádcích (a to pouze z neveřejných zdrojů). </t>
    </r>
  </si>
  <si>
    <t>V případě potřeby vložit další řádky.</t>
  </si>
  <si>
    <t xml:space="preserve">Tabulka 5.b   Financování výzkumu a vývoje  </t>
  </si>
  <si>
    <t xml:space="preserve">               (bez prostředků poskytovaných na operační programy EU) </t>
  </si>
  <si>
    <r>
      <t xml:space="preserve">Druh podpory/název programu </t>
    </r>
    <r>
      <rPr>
        <sz val="8"/>
        <color indexed="8"/>
        <rFont val="Calibri"/>
        <family val="2"/>
        <charset val="238"/>
      </rPr>
      <t>(1)</t>
    </r>
  </si>
  <si>
    <r>
      <t>z toho zdroje zahr. v</t>
    </r>
    <r>
      <rPr>
        <sz val="10"/>
        <color indexed="8"/>
        <rFont val="Calibri"/>
        <family val="2"/>
        <charset val="238"/>
      </rPr>
      <t xml:space="preserve"> %</t>
    </r>
    <r>
      <rPr>
        <sz val="8"/>
        <color indexed="8"/>
        <rFont val="Calibri"/>
        <family val="2"/>
        <charset val="238"/>
      </rPr>
      <t xml:space="preserve"> (4)</t>
    </r>
  </si>
  <si>
    <r>
      <t>z toho zajištěno spoluřešit.</t>
    </r>
    <r>
      <rPr>
        <sz val="8"/>
        <color indexed="8"/>
        <rFont val="Calibri"/>
        <family val="2"/>
        <charset val="238"/>
      </rPr>
      <t xml:space="preserve"> (5)</t>
    </r>
  </si>
  <si>
    <r>
      <t>z toho převody do FÚUP</t>
    </r>
    <r>
      <rPr>
        <sz val="8"/>
        <color indexed="8"/>
        <rFont val="Calibri"/>
        <family val="2"/>
        <charset val="238"/>
      </rPr>
      <t xml:space="preserve"> (6)</t>
    </r>
  </si>
  <si>
    <r>
      <t>Vratka nevyčerpaných prostředků</t>
    </r>
    <r>
      <rPr>
        <sz val="6"/>
        <color indexed="8"/>
        <rFont val="Calibri"/>
        <family val="2"/>
        <charset val="238"/>
      </rPr>
      <t xml:space="preserve"> </t>
    </r>
    <r>
      <rPr>
        <sz val="8"/>
        <color indexed="8"/>
        <rFont val="Calibri"/>
        <family val="2"/>
        <charset val="238"/>
      </rPr>
      <t>(7)</t>
    </r>
  </si>
  <si>
    <r>
      <t xml:space="preserve">z toho na zákl. fin. vypořádání </t>
    </r>
    <r>
      <rPr>
        <sz val="8"/>
        <color indexed="8"/>
        <rFont val="Calibri"/>
        <family val="2"/>
        <charset val="238"/>
      </rPr>
      <t>(8)</t>
    </r>
  </si>
  <si>
    <r>
      <t xml:space="preserve">Ostatní použité neveřejné zdroje </t>
    </r>
    <r>
      <rPr>
        <sz val="8"/>
        <color indexed="8"/>
        <rFont val="Calibri"/>
        <family val="2"/>
        <charset val="238"/>
      </rPr>
      <t>(9)</t>
    </r>
  </si>
  <si>
    <r>
      <t xml:space="preserve">poskytnuté </t>
    </r>
    <r>
      <rPr>
        <sz val="8"/>
        <color indexed="8"/>
        <rFont val="Calibri"/>
        <family val="2"/>
        <charset val="238"/>
      </rPr>
      <t>(2)</t>
    </r>
  </si>
  <si>
    <r>
      <t xml:space="preserve">použité </t>
    </r>
    <r>
      <rPr>
        <sz val="8"/>
        <color indexed="8"/>
        <rFont val="Calibri"/>
        <family val="2"/>
        <charset val="238"/>
      </rPr>
      <t>(3)</t>
    </r>
  </si>
  <si>
    <t>f*</t>
  </si>
  <si>
    <t>f**</t>
  </si>
  <si>
    <t>h=e-f</t>
  </si>
  <si>
    <t>h*</t>
  </si>
  <si>
    <t>j=f+i</t>
  </si>
  <si>
    <t>Institucionální podpora (IP)</t>
  </si>
  <si>
    <t xml:space="preserve">     IP na dlouhodobý koncepční rozvoj výzk. org.</t>
  </si>
  <si>
    <t xml:space="preserve">     IP na mezinárodní spolupráci ČR ve VaV</t>
  </si>
  <si>
    <t>specifikovat dle programu</t>
  </si>
  <si>
    <t xml:space="preserve"> Učelová podpora </t>
  </si>
  <si>
    <t>EROSTARS</t>
  </si>
  <si>
    <t xml:space="preserve">Dotace na spoluf. Mezinár. Projektů </t>
  </si>
  <si>
    <t xml:space="preserve">MOBILITY </t>
  </si>
  <si>
    <t xml:space="preserve">Česko-norský výzk. program </t>
  </si>
  <si>
    <t>Specifický vysokoškolský výzkum</t>
  </si>
  <si>
    <t xml:space="preserve">Národní program udržitelnosti </t>
  </si>
  <si>
    <t xml:space="preserve">INTER-ACTION </t>
  </si>
  <si>
    <t xml:space="preserve">INTER COST </t>
  </si>
  <si>
    <t>Velké infrastruktury</t>
  </si>
  <si>
    <r>
      <t xml:space="preserve">     součtový řádek pro poskytovatele </t>
    </r>
    <r>
      <rPr>
        <sz val="8"/>
        <color indexed="8"/>
        <rFont val="Calibri"/>
        <family val="2"/>
        <charset val="238"/>
      </rPr>
      <t>(8)</t>
    </r>
  </si>
  <si>
    <t xml:space="preserve">GAČR </t>
  </si>
  <si>
    <t xml:space="preserve">Ministerstvo kultury </t>
  </si>
  <si>
    <t xml:space="preserve">Ministerstvo zdravotnictví </t>
  </si>
  <si>
    <t xml:space="preserve">Ministerstvo zemědělství </t>
  </si>
  <si>
    <t xml:space="preserve">TAČR </t>
  </si>
  <si>
    <t xml:space="preserve">Ministerstvo pro místní rozvoj </t>
  </si>
  <si>
    <t xml:space="preserve">     součtový řádek pro poskytovatele</t>
  </si>
  <si>
    <t>specifikace VVŠ</t>
  </si>
  <si>
    <r>
      <t>Prostředky ze zahraničí</t>
    </r>
    <r>
      <rPr>
        <b/>
        <sz val="10"/>
        <color indexed="8"/>
        <rFont val="Calibri"/>
        <family val="2"/>
        <charset val="238"/>
      </rPr>
      <t xml:space="preserve"> (získané přímo VVŠ)</t>
    </r>
  </si>
  <si>
    <t xml:space="preserve">    součtový řádek pro poskytovatele</t>
  </si>
  <si>
    <t>EU VaV 7. RP</t>
  </si>
  <si>
    <t>EU VaV H2020</t>
  </si>
  <si>
    <r>
      <rPr>
        <sz val="8"/>
        <color indexed="8"/>
        <rFont val="Calibri"/>
        <family val="2"/>
        <charset val="238"/>
      </rPr>
      <t>(1)</t>
    </r>
    <r>
      <rPr>
        <sz val="10"/>
        <color indexed="8"/>
        <rFont val="Calibri"/>
        <family val="2"/>
        <charset val="238"/>
      </rPr>
      <t xml:space="preserve"> Součtové údaje řádků označených tmavě šedou barvou  se musí shodovat s údaji uvedenými v tabulce 5. Součtový údaj za MŠMT = Tab. 5, ř.12; za dotace ostatních kapitol státního rozpočtu = Tab. 5, ř.19; za územní rozpočty = Tab. 5, ř.26; za prostředky ze zahraničí = Tab. 5, ř.29. Tabulka je tříděna podle poskytovatele, dále podle institucionální a účelové podpory a dále podle jednotlivých programů (nejpodrobnější údaj bude na úrovni programu, není třeba vyplňovat tabulku na úroveň projektů). VŠ uvede pouze ty programy, ve kterých získává finanční prostředky. Za každého poskytovatele VŠ vždy uvede součtový údaj. Pokud škola realizuje výzkumný projekt/program financovaný pouze z neveřejných zdrojů, realizuje aktivity v rámci doplňkové činnosti za úplatu, spoluřeší projekty, apod., do této tabulky je uvádět v řádcích nebude.</t>
    </r>
  </si>
  <si>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jako podpora VaV podle zákona 130/2002 Sb. Uvádí se ve shodě s objemem finančních prostředků uvedených v rozhodnutí (sl. a, c, e).</t>
    </r>
  </si>
  <si>
    <r>
      <rPr>
        <sz val="8"/>
        <color indexed="8"/>
        <rFont val="Calibri"/>
        <family val="2"/>
        <charset val="238"/>
      </rPr>
      <t>(3)</t>
    </r>
    <r>
      <rPr>
        <sz val="10"/>
        <color indexed="8"/>
        <rFont val="Calibri"/>
        <family val="2"/>
        <charset val="238"/>
      </rPr>
      <t xml:space="preserve"> Použito: jedná se o finanční prostředky, které VŠ v daném kalendářním roce použila na účel v souladu s rozhodnutím (sloupec b, d, f). Pokud by škola používala veřejné prostředky institucionálního charakteru (např. IP na rozvoj VO) k dofinancování programů/aktivit uvedených v dalších řádcích této tabulky nebo projektů zde neuvedených, takové použití pro jiný účel financovaný z veřejných zdrojů je nutné specifikovat v komentáři.</t>
    </r>
  </si>
  <si>
    <r>
      <rPr>
        <sz val="8"/>
        <color indexed="8"/>
        <rFont val="Calibri"/>
        <family val="2"/>
        <charset val="238"/>
      </rPr>
      <t>(4)</t>
    </r>
    <r>
      <rPr>
        <sz val="10"/>
        <color indexed="8"/>
        <rFont val="Calibri"/>
        <family val="2"/>
        <charset val="238"/>
      </rPr>
      <t xml:space="preserve"> Z celkových veřejných prostředků poskytnutých i použitých k financování projektů v dané kategorii se uvede procentuální podíl zdrojů pocházejících mimo veřejné rozpočty ČR - z veřejných rozpočtu EU nebo jiných zahraničních veřejných zdrojů.</t>
    </r>
  </si>
  <si>
    <r>
      <rPr>
        <sz val="8"/>
        <color indexed="8"/>
        <rFont val="Calibri"/>
        <family val="2"/>
        <charset val="238"/>
      </rPr>
      <t>(5)</t>
    </r>
    <r>
      <rPr>
        <sz val="10"/>
        <color indexed="8"/>
        <rFont val="Calibri"/>
        <family val="2"/>
        <charset val="238"/>
      </rPr>
      <t xml:space="preserve"> Uvedou se prostředky, které byly převedeny k řešení projektů/aktivit ostatním spoluřešitelům.</t>
    </r>
  </si>
  <si>
    <r>
      <rPr>
        <sz val="8"/>
        <color indexed="8"/>
        <rFont val="Calibri"/>
        <family val="2"/>
        <charset val="238"/>
      </rPr>
      <t>(6)</t>
    </r>
    <r>
      <rPr>
        <sz val="10"/>
        <color indexed="8"/>
        <rFont val="Calibri"/>
        <family val="2"/>
        <charset val="238"/>
      </rPr>
      <t xml:space="preserve"> Fond účelově určených prostředků (§ 18, odst. 6 zákona o VŠ). Jedná se o finanční prostředky, které nebyly v daném kalendářním roce použity, ale byly převedeny do FÚUP. Jsou součástí "použitých" prostředků uvedených v této tabulce.</t>
    </r>
  </si>
  <si>
    <r>
      <rPr>
        <sz val="8"/>
        <color indexed="8"/>
        <rFont val="Calibri"/>
        <family val="2"/>
        <charset val="238"/>
      </rPr>
      <t>(7)</t>
    </r>
    <r>
      <rPr>
        <sz val="10"/>
        <color indexed="8"/>
        <rFont val="Calibri"/>
        <family val="2"/>
        <charset val="238"/>
      </rPr>
      <t xml:space="preserve"> VVŠ uvede </t>
    </r>
    <r>
      <rPr>
        <b/>
        <sz val="10"/>
        <color indexed="8"/>
        <rFont val="Calibri"/>
        <family val="2"/>
        <charset val="238"/>
      </rPr>
      <t>celkovou výši vratky nevyčerpaných prostředků odvedených na depozitní účet</t>
    </r>
  </si>
  <si>
    <r>
      <rPr>
        <sz val="8"/>
        <color indexed="8"/>
        <rFont val="Calibri"/>
        <family val="2"/>
        <charset val="238"/>
      </rPr>
      <t>(8)</t>
    </r>
    <r>
      <rPr>
        <sz val="10"/>
        <color indexed="8"/>
        <rFont val="Calibri"/>
        <family val="2"/>
        <charset val="238"/>
      </rPr>
      <t xml:space="preserve"> VVŠ uvede ty prostředky ze sloupce "h", které byly převedeny na depozitní účet při finančním vypořádání daného roku dle vyhlášky č. 367/2015 Sb., o zásadách a lhůtách finančního vypořádání vztahů se státním rozpočtem, státními finančními aktivy a Národním fondem (vyhláška o finančním vypořádání)</t>
    </r>
  </si>
  <si>
    <r>
      <rPr>
        <sz val="8"/>
        <color indexed="8"/>
        <rFont val="Calibri"/>
        <family val="2"/>
        <charset val="238"/>
      </rPr>
      <t>(9)</t>
    </r>
    <r>
      <rPr>
        <sz val="10"/>
        <color indexed="8"/>
        <rFont val="Calibri"/>
        <family val="2"/>
        <charset val="238"/>
      </rPr>
      <t xml:space="preserve"> Sloupec "i" uvádí "ostatní použité neveřejné zdroje celkem" a obsahuje prostředky na dofinancování programů/aktivit uvedených v jednotlivých řádcích (a to z neveřejných zdrojů). </t>
    </r>
  </si>
  <si>
    <r>
      <rPr>
        <sz val="8"/>
        <color indexed="8"/>
        <rFont val="Calibri"/>
        <family val="2"/>
        <charset val="238"/>
      </rPr>
      <t>(10)</t>
    </r>
    <r>
      <rPr>
        <sz val="10"/>
        <color indexed="8"/>
        <rFont val="Calibri"/>
        <family val="2"/>
        <charset val="238"/>
      </rPr>
      <t xml:space="preserve"> VVŠ uvede v členění dle povahy poskytovaných prostředků. Podle potřeby lze vložit další řádky</t>
    </r>
  </si>
  <si>
    <t>Tabulka 5.c  Financování programů reprodukce majetku</t>
  </si>
  <si>
    <t>Identifikační číslo EDS (ISPROFIN)</t>
  </si>
  <si>
    <t xml:space="preserve">Název akce </t>
  </si>
  <si>
    <r>
      <t xml:space="preserve">Prostředky z veřejných zdrojů </t>
    </r>
    <r>
      <rPr>
        <b/>
        <sz val="10"/>
        <color indexed="8"/>
        <rFont val="Calibri"/>
        <family val="2"/>
        <charset val="238"/>
      </rPr>
      <t xml:space="preserve">běžné </t>
    </r>
    <r>
      <rPr>
        <sz val="8"/>
        <color indexed="8"/>
        <rFont val="Calibri"/>
        <family val="2"/>
        <charset val="238"/>
      </rPr>
      <t>(1)</t>
    </r>
  </si>
  <si>
    <r>
      <t xml:space="preserve">Prostředky z veřejných zdrojů </t>
    </r>
    <r>
      <rPr>
        <b/>
        <sz val="10"/>
        <color indexed="8"/>
        <rFont val="Calibri"/>
        <family val="2"/>
        <charset val="238"/>
      </rPr>
      <t>celkem</t>
    </r>
    <r>
      <rPr>
        <sz val="10"/>
        <color indexed="8"/>
        <rFont val="Calibri"/>
        <family val="2"/>
        <charset val="238"/>
      </rPr>
      <t xml:space="preserve"> </t>
    </r>
  </si>
  <si>
    <r>
      <t>Vlastní použité</t>
    </r>
    <r>
      <rPr>
        <sz val="8"/>
        <color indexed="8"/>
        <rFont val="Calibri"/>
        <family val="2"/>
        <charset val="238"/>
      </rPr>
      <t xml:space="preserve"> (3)</t>
    </r>
  </si>
  <si>
    <r>
      <t>Ostatní použité neveřejné zdroje celkem</t>
    </r>
    <r>
      <rPr>
        <sz val="8"/>
        <color indexed="8"/>
        <rFont val="Calibri"/>
        <family val="2"/>
        <charset val="238"/>
      </rPr>
      <t xml:space="preserve"> (4)</t>
    </r>
  </si>
  <si>
    <t xml:space="preserve">poskytnuté </t>
  </si>
  <si>
    <t>g=e-f</t>
  </si>
  <si>
    <t>j=f+h+i</t>
  </si>
  <si>
    <r>
      <t xml:space="preserve">  C  e  l  k  e  m</t>
    </r>
    <r>
      <rPr>
        <sz val="11"/>
        <rFont val="Calibri"/>
        <family val="2"/>
        <charset val="238"/>
      </rPr>
      <t xml:space="preserve"> </t>
    </r>
    <r>
      <rPr>
        <sz val="8"/>
        <rFont val="Calibri"/>
        <family val="2"/>
        <charset val="238"/>
      </rPr>
      <t xml:space="preserve"> (5)</t>
    </r>
  </si>
  <si>
    <t xml:space="preserve">Poznámky: </t>
  </si>
  <si>
    <r>
      <rPr>
        <sz val="8"/>
        <rFont val="Calibri"/>
        <family val="2"/>
        <charset val="238"/>
      </rPr>
      <t>(1)</t>
    </r>
    <r>
      <rPr>
        <sz val="10"/>
        <rFont val="Calibri"/>
        <family val="2"/>
        <charset val="238"/>
      </rPr>
      <t xml:space="preserve"> Uvedou se prostředky, které VVŠ v roce přijala/použila v souladu s Rozhodnutím o poskytnutí dotace na přípravu a realizaci akcí programů reprodukce majetku. V případě, že uvedená hodnota zahrnuje i jiné veřejné prostředky než prostředky MŠMT, uvede se tato skutečnost spolu s výší této částky v připojeném komentáři.</t>
    </r>
  </si>
  <si>
    <r>
      <rPr>
        <sz val="8"/>
        <rFont val="Calibri"/>
        <family val="2"/>
        <charset val="238"/>
      </rPr>
      <t>(2)</t>
    </r>
    <r>
      <rPr>
        <sz val="10"/>
        <rFont val="Calibri"/>
        <family val="2"/>
        <charset val="238"/>
      </rPr>
      <t xml:space="preserve"> Uvedou se finanční prostředky ve výši dle vystavených limitek k 31. 12. </t>
    </r>
  </si>
  <si>
    <r>
      <rPr>
        <sz val="8"/>
        <rFont val="Calibri"/>
        <family val="2"/>
        <charset val="238"/>
      </rPr>
      <t>(3)</t>
    </r>
    <r>
      <rPr>
        <sz val="10"/>
        <rFont val="Calibri"/>
        <family val="2"/>
        <charset val="238"/>
      </rPr>
      <t xml:space="preserve"> Uvedou se prostředky fondu reprodukce majetku VVŠ, případně investičního příspěvku daného roku.  Pokud v hodnotě bude investiční příspěvek obsažen, je třeba tuto skutečnost specifikovat v komentáři.</t>
    </r>
  </si>
  <si>
    <r>
      <rPr>
        <sz val="8"/>
        <rFont val="Calibri"/>
        <family val="2"/>
        <charset val="238"/>
      </rPr>
      <t>(4)</t>
    </r>
    <r>
      <rPr>
        <sz val="9"/>
        <rFont val="Calibri"/>
        <family val="2"/>
        <charset val="238"/>
      </rPr>
      <t xml:space="preserve"> Uvedou se </t>
    </r>
    <r>
      <rPr>
        <sz val="10"/>
        <rFont val="Calibri"/>
        <family val="2"/>
        <charset val="238"/>
      </rPr>
      <t>prostředky nezařazené v předchozích sloupcích.</t>
    </r>
  </si>
  <si>
    <r>
      <rPr>
        <sz val="8"/>
        <rFont val="Calibri"/>
        <family val="2"/>
        <charset val="238"/>
      </rPr>
      <t xml:space="preserve">(5)  </t>
    </r>
    <r>
      <rPr>
        <sz val="10"/>
        <rFont val="Calibri"/>
        <family val="2"/>
        <charset val="238"/>
      </rPr>
      <t>Součtová hodnota této tabulky se musí rovnat údaji uvedeném v tabulce 5, ř.10.</t>
    </r>
  </si>
  <si>
    <t>Podle potřeby vložit další řádky.</t>
  </si>
  <si>
    <t>Tabulka 5.d   Financování programů strukturálních fondů</t>
  </si>
  <si>
    <t>(v tis. Kč)</t>
  </si>
  <si>
    <r>
      <t xml:space="preserve">Operační program/prioritní osa/oblast podpory  </t>
    </r>
    <r>
      <rPr>
        <sz val="8"/>
        <color indexed="8"/>
        <rFont val="Calibri"/>
        <family val="2"/>
        <charset val="238"/>
      </rPr>
      <t>(1)</t>
    </r>
  </si>
  <si>
    <r>
      <t xml:space="preserve">VaV </t>
    </r>
    <r>
      <rPr>
        <sz val="8"/>
        <color indexed="8"/>
        <rFont val="Calibri"/>
        <family val="2"/>
        <charset val="238"/>
      </rPr>
      <t>(2)</t>
    </r>
  </si>
  <si>
    <r>
      <t>z toho zdroje EU v</t>
    </r>
    <r>
      <rPr>
        <sz val="10"/>
        <color indexed="8"/>
        <rFont val="Calibri"/>
        <family val="2"/>
        <charset val="238"/>
      </rPr>
      <t xml:space="preserve"> %</t>
    </r>
    <r>
      <rPr>
        <sz val="8"/>
        <color indexed="8"/>
        <rFont val="Calibri"/>
        <family val="2"/>
        <charset val="238"/>
      </rPr>
      <t xml:space="preserve"> (5)</t>
    </r>
  </si>
  <si>
    <r>
      <t>z toho zajištěno spoluřešit.</t>
    </r>
    <r>
      <rPr>
        <sz val="8"/>
        <color indexed="8"/>
        <rFont val="Calibri"/>
        <family val="2"/>
        <charset val="238"/>
      </rPr>
      <t xml:space="preserve"> (6)</t>
    </r>
  </si>
  <si>
    <r>
      <t xml:space="preserve">Nevyčerp. z poskyt. veřejných prostředků v roce </t>
    </r>
    <r>
      <rPr>
        <sz val="8"/>
        <color indexed="8"/>
        <rFont val="Calibri"/>
        <family val="2"/>
        <charset val="238"/>
      </rPr>
      <t>(7)</t>
    </r>
  </si>
  <si>
    <r>
      <t xml:space="preserve">Vratka nevyčerp. prostředků  </t>
    </r>
    <r>
      <rPr>
        <sz val="8"/>
        <color indexed="8"/>
        <rFont val="Calibri"/>
        <family val="2"/>
        <charset val="238"/>
      </rPr>
      <t>(8)</t>
    </r>
  </si>
  <si>
    <r>
      <t xml:space="preserve">Ostatní použ. neveřejné zdroje celkem </t>
    </r>
    <r>
      <rPr>
        <sz val="8"/>
        <color indexed="8"/>
        <rFont val="Calibri"/>
        <family val="2"/>
        <charset val="238"/>
      </rPr>
      <t>(9)</t>
    </r>
  </si>
  <si>
    <r>
      <t xml:space="preserve">poskytnuté </t>
    </r>
    <r>
      <rPr>
        <sz val="8"/>
        <color indexed="8"/>
        <rFont val="Calibri"/>
        <family val="2"/>
        <charset val="238"/>
      </rPr>
      <t>(3)</t>
    </r>
  </si>
  <si>
    <r>
      <t xml:space="preserve">použité </t>
    </r>
    <r>
      <rPr>
        <sz val="8"/>
        <color indexed="8"/>
        <rFont val="Calibri"/>
        <family val="2"/>
        <charset val="238"/>
      </rPr>
      <t>(4)</t>
    </r>
  </si>
  <si>
    <t>j= f+i</t>
  </si>
  <si>
    <t xml:space="preserve">     OP VVV - Výzkum, vývoj a vzdělávání</t>
  </si>
  <si>
    <t>OP VVV mimo VaV (č. 1196)</t>
  </si>
  <si>
    <t>OP VVV (VaV) (č. 2196)</t>
  </si>
  <si>
    <t>další dle operačního programu a PO</t>
  </si>
  <si>
    <r>
      <rPr>
        <sz val="8"/>
        <color indexed="8"/>
        <rFont val="Calibri"/>
        <family val="2"/>
        <charset val="238"/>
      </rPr>
      <t>(1)</t>
    </r>
    <r>
      <rPr>
        <sz val="10"/>
        <color indexed="8"/>
        <rFont val="Calibri"/>
        <family val="2"/>
        <charset val="238"/>
      </rPr>
      <t xml:space="preserve"> Součtové údaje řádků označených tmavě šedou barvou  se musí shodovat s údaji uvedenými v tabulce 5. Součtový údaj za MŠMT </t>
    </r>
    <r>
      <rPr>
        <u/>
        <sz val="10"/>
        <color indexed="8"/>
        <rFont val="Calibri"/>
        <family val="2"/>
        <charset val="238"/>
      </rPr>
      <t>v částech označených VaV</t>
    </r>
    <r>
      <rPr>
        <sz val="10"/>
        <color indexed="8"/>
        <rFont val="Calibri"/>
        <family val="2"/>
        <charset val="238"/>
      </rPr>
      <t xml:space="preserve"> = Tab. 5, ř.6; za dotace ostatních kapitol státního rozpočtu = Tab. 5, ř.16; za územní rozpočty = Tab. 5, ř.23. Součtový údaj za MŠMT</t>
    </r>
    <r>
      <rPr>
        <u/>
        <sz val="10"/>
        <color indexed="8"/>
        <rFont val="Calibri"/>
        <family val="2"/>
        <charset val="238"/>
      </rPr>
      <t xml:space="preserve"> v částech neoznačených VaV</t>
    </r>
    <r>
      <rPr>
        <sz val="10"/>
        <color indexed="8"/>
        <rFont val="Calibri"/>
        <family val="2"/>
        <charset val="238"/>
      </rPr>
      <t xml:space="preserve"> = Tab. 5, ř.5; za dotace ostatních kapitol státního rozpočtu = Tab. 5, ř.15; za územní rozpočty = Tab. 5, ř.22.
Tabulka je tříděna podle poskytovatele, dále podle operačního programu, prioritní osy, oblasti podpory (nejpodrobnější údaj bude na úrovni oblasti podpory, není třeba vyplňovat tabulku na úroveň projektů). VVŠ uvede ty programy, ve kterých získává finanční prostředky (tzn. včetně IPN). Za každého poskytovatele VŠ vždy uvede součtový údaj. </t>
    </r>
  </si>
  <si>
    <r>
      <rPr>
        <sz val="8"/>
        <color indexed="8"/>
        <rFont val="Calibri"/>
        <family val="2"/>
        <charset val="238"/>
      </rPr>
      <t xml:space="preserve">(2) </t>
    </r>
    <r>
      <rPr>
        <sz val="10"/>
        <color indexed="8"/>
        <rFont val="Calibri"/>
        <family val="2"/>
        <charset val="238"/>
      </rPr>
      <t xml:space="preserve">VVŠ uvede pro oblast podpory financovanou z prostředků VaV dle zákona č. 130/2002 Sb. o podpoře výzkumu a vývoje zkratku: VaV. </t>
    </r>
  </si>
  <si>
    <r>
      <rPr>
        <sz val="8"/>
        <color indexed="8"/>
        <rFont val="Calibri"/>
        <family val="2"/>
        <charset val="238"/>
      </rPr>
      <t>(3)</t>
    </r>
    <r>
      <rPr>
        <sz val="10"/>
        <color indexed="8"/>
        <rFont val="Calibri"/>
        <family val="2"/>
        <charset val="238"/>
      </rPr>
      <t xml:space="preserve"> Uvedou se prostředky, které byly vysoké škole poskytnuty v daném roce na základě Rozhodnutí o poskytnutí dotace na přípravu a realizaci všech projektů uvedeného operačního programu a prioritní osy. </t>
    </r>
  </si>
  <si>
    <r>
      <rPr>
        <sz val="8"/>
        <color indexed="8"/>
        <rFont val="Calibri"/>
        <family val="2"/>
        <charset val="238"/>
      </rPr>
      <t>(4)</t>
    </r>
    <r>
      <rPr>
        <sz val="10"/>
        <color indexed="8"/>
        <rFont val="Calibri"/>
        <family val="2"/>
        <charset val="238"/>
      </rPr>
      <t xml:space="preserve"> Uvedou se prostředky použité daném roce na přípravu a realizaci projektů v souladu s Rozhodnutím.</t>
    </r>
  </si>
  <si>
    <r>
      <rPr>
        <sz val="8"/>
        <color indexed="8"/>
        <rFont val="Calibri"/>
        <family val="2"/>
        <charset val="238"/>
      </rPr>
      <t>(5)</t>
    </r>
    <r>
      <rPr>
        <sz val="10"/>
        <color indexed="8"/>
        <rFont val="Calibri"/>
        <family val="2"/>
        <charset val="238"/>
      </rPr>
      <t xml:space="preserve"> Z celkových prostředků poskytnutých i použitých k financování projektů v dané kategorii se uvede procentuální podíl zdrojů pocházejících mimo veřejné rozpočty ČR - z EU; např. v případě OP VK zde bude uvedeno 85%.</t>
    </r>
  </si>
  <si>
    <r>
      <rPr>
        <sz val="8"/>
        <color indexed="8"/>
        <rFont val="Calibri"/>
        <family val="2"/>
        <charset val="238"/>
      </rPr>
      <t>(6)</t>
    </r>
    <r>
      <rPr>
        <sz val="10"/>
        <color indexed="8"/>
        <rFont val="Calibri"/>
        <family val="2"/>
        <charset val="238"/>
      </rPr>
      <t xml:space="preserve"> Uvedou se prostředky, které byly převedeny k řešení projektů/aktivit ostatním spoluřešitelům.</t>
    </r>
  </si>
  <si>
    <r>
      <rPr>
        <sz val="8"/>
        <color indexed="8"/>
        <rFont val="Calibri"/>
        <family val="2"/>
        <charset val="238"/>
      </rPr>
      <t>(7)</t>
    </r>
    <r>
      <rPr>
        <sz val="10"/>
        <color indexed="8"/>
        <rFont val="Calibri"/>
        <family val="2"/>
        <charset val="238"/>
      </rPr>
      <t xml:space="preserve"> Lze vyplnit, pokud se nejedná o poslední rok projektu.</t>
    </r>
  </si>
  <si>
    <r>
      <rPr>
        <sz val="8"/>
        <rFont val="Calibri"/>
        <family val="2"/>
        <charset val="238"/>
      </rPr>
      <t>(8)</t>
    </r>
    <r>
      <rPr>
        <sz val="10"/>
        <rFont val="Calibri"/>
        <family val="2"/>
        <charset val="238"/>
      </rPr>
      <t xml:space="preserve"> Lze vyplnit pouze v posledním roce projektu nebo při předčasném ukončení projektu. Jedná se o souhrnný údaj za všechny roky trvání projektu.</t>
    </r>
  </si>
  <si>
    <r>
      <rPr>
        <sz val="8"/>
        <color indexed="8"/>
        <rFont val="Calibri"/>
        <family val="2"/>
        <charset val="238"/>
      </rPr>
      <t>(9)</t>
    </r>
    <r>
      <rPr>
        <sz val="10"/>
        <color indexed="8"/>
        <rFont val="Calibri"/>
        <family val="2"/>
        <charset val="238"/>
      </rPr>
      <t xml:space="preserve"> Uvedou se prostředky nezařazené  v předchozích sloupcích. Pokud jsou v uvedené hodnotě obsaženy i veřejné zdroje, poskytnuté škole ve sledovaném roce prostřednictvím jiného dotačního titulu,  je nutné tuto skutečnost specifikovat v komentáři.</t>
    </r>
  </si>
  <si>
    <t xml:space="preserve">Tabulka 6  Přehled vybraných výnosů </t>
  </si>
  <si>
    <t>Vybrané činnosti</t>
  </si>
  <si>
    <r>
      <t xml:space="preserve">Výnosy za rok </t>
    </r>
    <r>
      <rPr>
        <sz val="8"/>
        <rFont val="Calibri"/>
        <family val="2"/>
        <charset val="238"/>
      </rPr>
      <t xml:space="preserve"> (1)</t>
    </r>
  </si>
  <si>
    <t>Hlavní   činnost</t>
  </si>
  <si>
    <t>Doplňková činnost</t>
  </si>
  <si>
    <t>Celkem</t>
  </si>
  <si>
    <t>A</t>
  </si>
  <si>
    <r>
      <t xml:space="preserve">Transfer znalostí </t>
    </r>
    <r>
      <rPr>
        <sz val="8"/>
        <rFont val="Calibri"/>
        <family val="2"/>
        <charset val="238"/>
      </rPr>
      <t>(1)</t>
    </r>
  </si>
  <si>
    <t>A.1</t>
  </si>
  <si>
    <r>
      <t xml:space="preserve">Příjmy z licenčních smluv </t>
    </r>
    <r>
      <rPr>
        <sz val="8"/>
        <rFont val="Calibri"/>
        <family val="2"/>
        <charset val="238"/>
      </rPr>
      <t>(2)</t>
    </r>
  </si>
  <si>
    <t>A.2</t>
  </si>
  <si>
    <r>
      <t xml:space="preserve">Příjmy ze smluvního výzkumu </t>
    </r>
    <r>
      <rPr>
        <sz val="8"/>
        <rFont val="Calibri"/>
        <family val="2"/>
        <charset val="238"/>
      </rPr>
      <t>(3)</t>
    </r>
  </si>
  <si>
    <t>A.3</t>
  </si>
  <si>
    <r>
      <t xml:space="preserve">Placené vzdělávací kurzy pro zaměstnance subjektů aplikační sféry </t>
    </r>
    <r>
      <rPr>
        <sz val="8"/>
        <rFont val="Calibri"/>
        <family val="2"/>
        <charset val="238"/>
      </rPr>
      <t>(4)</t>
    </r>
  </si>
  <si>
    <t>A.4</t>
  </si>
  <si>
    <r>
      <t xml:space="preserve">Konzultace a poradenství </t>
    </r>
    <r>
      <rPr>
        <sz val="8"/>
        <rFont val="Calibri"/>
        <family val="2"/>
        <charset val="238"/>
      </rPr>
      <t>(5)</t>
    </r>
  </si>
  <si>
    <t>B</t>
  </si>
  <si>
    <r>
      <t xml:space="preserve">Tržby  za vlastní služby </t>
    </r>
    <r>
      <rPr>
        <sz val="8"/>
        <rFont val="Calibri"/>
        <family val="2"/>
        <charset val="238"/>
      </rPr>
      <t>(6)</t>
    </r>
  </si>
  <si>
    <t>Pronájem</t>
  </si>
  <si>
    <t>C.1</t>
  </si>
  <si>
    <t>budovy, stavby, haly</t>
  </si>
  <si>
    <t>C.2</t>
  </si>
  <si>
    <t>pozemky</t>
  </si>
  <si>
    <t>C.3</t>
  </si>
  <si>
    <r>
      <t xml:space="preserve">prostory </t>
    </r>
    <r>
      <rPr>
        <sz val="8"/>
        <rFont val="Calibri"/>
        <family val="2"/>
        <charset val="238"/>
      </rPr>
      <t>(7)</t>
    </r>
  </si>
  <si>
    <t>C.4</t>
  </si>
  <si>
    <t>ostatní</t>
  </si>
  <si>
    <t>Tržby z prodeje majetku</t>
  </si>
  <si>
    <t>D.1</t>
  </si>
  <si>
    <t>D.2</t>
  </si>
  <si>
    <t>D.3</t>
  </si>
  <si>
    <t>E</t>
  </si>
  <si>
    <t>Dary</t>
  </si>
  <si>
    <t>Dědictví</t>
  </si>
  <si>
    <r>
      <rPr>
        <sz val="8"/>
        <rFont val="Calibri"/>
        <family val="2"/>
        <charset val="238"/>
      </rPr>
      <t>(1)</t>
    </r>
    <r>
      <rPr>
        <sz val="10"/>
        <rFont val="Calibri"/>
        <family val="2"/>
        <charset val="238"/>
      </rPr>
      <t xml:space="preserve"> Údaje budou vyplněny v souladu s účetní evidencí vysoké školy.</t>
    </r>
  </si>
  <si>
    <r>
      <rPr>
        <sz val="8"/>
        <color indexed="8"/>
        <rFont val="Calibri"/>
        <family val="2"/>
        <charset val="238"/>
      </rPr>
      <t>(2)</t>
    </r>
    <r>
      <rPr>
        <sz val="10"/>
        <color indexed="8"/>
        <rFont val="Calibri"/>
        <family val="2"/>
        <charset val="238"/>
      </rPr>
      <t xml:space="preserve"> </t>
    </r>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</si>
  <si>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r>
      <rPr>
        <sz val="8"/>
        <color indexed="8"/>
        <rFont val="Calibri"/>
        <family val="2"/>
        <charset val="238"/>
      </rPr>
      <t>(3)</t>
    </r>
    <r>
      <rPr>
        <sz val="10"/>
        <color indexed="8"/>
        <rFont val="Calibri"/>
        <family val="2"/>
        <charset val="238"/>
      </rPr>
      <t xml:space="preserve"> </t>
    </r>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</si>
  <si>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sz val="8"/>
        <color indexed="8"/>
        <rFont val="Calibri"/>
        <family val="2"/>
        <charset val="238"/>
      </rPr>
      <t>(4)</t>
    </r>
    <r>
      <rPr>
        <sz val="10"/>
        <color indexed="8"/>
        <rFont val="Calibri"/>
        <family val="2"/>
        <charset val="238"/>
      </rPr>
      <t xml:space="preserve"> </t>
    </r>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</si>
  <si>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sz val="8"/>
        <color indexed="8"/>
        <rFont val="Calibri"/>
        <family val="2"/>
        <charset val="238"/>
      </rPr>
      <t>(5)</t>
    </r>
    <r>
      <rPr>
        <b/>
        <sz val="10"/>
        <color indexed="8"/>
        <rFont val="Calibri"/>
        <family val="2"/>
        <charset val="238"/>
      </rPr>
      <t xml:space="preserve"> 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</si>
  <si>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sz val="8"/>
        <color indexed="8"/>
        <rFont val="Calibri"/>
        <family val="2"/>
        <charset val="238"/>
      </rPr>
      <t>(6)</t>
    </r>
    <r>
      <rPr>
        <sz val="10"/>
        <color indexed="8"/>
        <rFont val="Calibri"/>
        <family val="2"/>
        <charset val="238"/>
      </rPr>
      <t xml:space="preserve"> Do řádku "</t>
    </r>
    <r>
      <rPr>
        <b/>
        <sz val="10"/>
        <color indexed="8"/>
        <rFont val="Calibri"/>
        <family val="2"/>
        <charset val="238"/>
      </rPr>
      <t>Tržby za vlastní služby</t>
    </r>
    <r>
      <rPr>
        <sz val="10"/>
        <color indexed="8"/>
        <rFont val="Calibri"/>
        <family val="2"/>
        <charset val="238"/>
      </rPr>
      <t>" se doplní výnosy z hlavní a doplňkové činnosti uvedené ve výkazu zisku a ztráty na syntetickém účtu 602 "Tržby z prodeje služeb" bez zahrnutí výnosů z pronájmu. Současně v případě, že vysoká škola účtuje výnosy z pronájmu i na jiných syntetických účtech než na účtu 602 Tržby z prodeje služeb uvede tuto informaci do komentáře v textu výroční zprávy VŠ k tabulce č. 6.</t>
    </r>
  </si>
  <si>
    <r>
      <rPr>
        <sz val="8"/>
        <color indexed="8"/>
        <rFont val="Calibri"/>
        <family val="2"/>
        <charset val="238"/>
      </rPr>
      <t>(7)</t>
    </r>
    <r>
      <rPr>
        <sz val="10"/>
        <color indexed="8"/>
        <rFont val="Calibri"/>
        <family val="2"/>
        <charset val="238"/>
      </rPr>
      <t xml:space="preserve"> Do řádku</t>
    </r>
    <r>
      <rPr>
        <b/>
        <sz val="10"/>
        <color indexed="8"/>
        <rFont val="Calibri"/>
        <family val="2"/>
        <charset val="238"/>
      </rPr>
      <t xml:space="preserve"> "Prostory" </t>
    </r>
    <r>
      <rPr>
        <sz val="10"/>
        <color indexed="8"/>
        <rFont val="Calibri"/>
        <family val="2"/>
        <charset val="238"/>
      </rPr>
      <t>se doplní výnosy z nájmů, pokud se nejedná o celé budovy, stavby nebo haly.</t>
    </r>
  </si>
  <si>
    <t>Tabulka 7   Příjmy z poplatků a úhrad za další činnosti poskytované veřejnou vysokou školou</t>
  </si>
  <si>
    <t>(tis. kč)</t>
  </si>
  <si>
    <t>Položka</t>
  </si>
  <si>
    <t>Výnosy (1)</t>
  </si>
  <si>
    <r>
      <t xml:space="preserve">Z toho stipendijní fond - tvorba </t>
    </r>
    <r>
      <rPr>
        <sz val="8"/>
        <rFont val="Calibri"/>
        <family val="2"/>
        <charset val="238"/>
      </rPr>
      <t>(1)</t>
    </r>
  </si>
  <si>
    <r>
      <t>Počet studentů</t>
    </r>
    <r>
      <rPr>
        <sz val="8"/>
        <rFont val="Calibri"/>
        <family val="2"/>
        <charset val="238"/>
      </rPr>
      <t xml:space="preserve"> (2)</t>
    </r>
  </si>
  <si>
    <r>
      <t xml:space="preserve">Průměrná částka na 1 studenta </t>
    </r>
    <r>
      <rPr>
        <sz val="8"/>
        <rFont val="Calibri"/>
        <family val="2"/>
        <charset val="238"/>
      </rPr>
      <t>(3)</t>
    </r>
  </si>
  <si>
    <t>Poplatky stanovené dle § 58 zákona 111/1998 Sb.</t>
  </si>
  <si>
    <t>poplatky za úkony spojené s příjímacím řízením (§ 58 odst. 1)</t>
  </si>
  <si>
    <t>poplatky za nadstandardní dobu studia (§58 odst. 3)</t>
  </si>
  <si>
    <t>poplatky za studium v dalším stud. programu (§58 odst. 4)</t>
  </si>
  <si>
    <t>poplatky za studium v cizím jazyce (§58 odst. 5)</t>
  </si>
  <si>
    <r>
      <t xml:space="preserve">Úhrada za další činnosti poskytované vysokou školou </t>
    </r>
    <r>
      <rPr>
        <sz val="8"/>
        <rFont val="Calibri"/>
        <family val="2"/>
        <charset val="238"/>
      </rPr>
      <t>(4) (5)</t>
    </r>
  </si>
  <si>
    <t>úplata za poskytování programů CŽV (§ 60) mimo U3V</t>
  </si>
  <si>
    <t>úplata za poskytování U3V</t>
  </si>
  <si>
    <r>
      <rPr>
        <sz val="8"/>
        <rFont val="Calibri"/>
        <family val="2"/>
        <charset val="238"/>
      </rPr>
      <t>(1)</t>
    </r>
    <r>
      <rPr>
        <sz val="10"/>
        <rFont val="Calibri"/>
        <family val="2"/>
        <charset val="238"/>
      </rPr>
      <t xml:space="preserve"> VŠ uvede celkovou částku v tis. Kč, kterou na daném typu poplatku / úhradou za další činnosti poskytované veřejnou vysokou školou přijala od studentů/dalších účastníků vzdělávání v daném kalendářním roce.  </t>
    </r>
  </si>
  <si>
    <r>
      <rPr>
        <sz val="8"/>
        <rFont val="Calibri"/>
        <family val="2"/>
        <charset val="238"/>
      </rPr>
      <t>(2)</t>
    </r>
    <r>
      <rPr>
        <sz val="10"/>
        <rFont val="Calibri"/>
        <family val="2"/>
        <charset val="238"/>
      </rPr>
      <t xml:space="preserve"> VŠ uvede počet studentů (resp. studií) nebo dalších účastníků vzdělávání, kteří poplatek/úhradu za další činosti zaplatili.</t>
    </r>
  </si>
  <si>
    <r>
      <rPr>
        <sz val="8"/>
        <rFont val="Calibri"/>
        <family val="2"/>
        <charset val="238"/>
      </rPr>
      <t>(3)</t>
    </r>
    <r>
      <rPr>
        <sz val="10"/>
        <rFont val="Calibri"/>
        <family val="2"/>
        <charset val="238"/>
      </rPr>
      <t xml:space="preserve"> Položku v každém řádku sloupce "a" vydělí VŠ počtem studentů /účastníků vzdělávání ve sloupci "c". Pokud existuje jednotková sazba, stačí zde uvést tuto. </t>
    </r>
  </si>
  <si>
    <r>
      <rPr>
        <sz val="8"/>
        <rFont val="Calibri"/>
        <family val="2"/>
        <charset val="238"/>
      </rPr>
      <t>(4)</t>
    </r>
    <r>
      <rPr>
        <sz val="10"/>
        <rFont val="Calibri"/>
        <family val="2"/>
        <charset val="238"/>
      </rPr>
      <t xml:space="preserve"> Jedná se o činnosti související se studiem jiné než podle § 58 zák.111/1998 Sb.</t>
    </r>
  </si>
  <si>
    <r>
      <rPr>
        <sz val="8"/>
        <rFont val="Calibri"/>
        <family val="2"/>
        <charset val="238"/>
      </rPr>
      <t xml:space="preserve">(5) </t>
    </r>
    <r>
      <rPr>
        <sz val="10"/>
        <rFont val="Calibri"/>
        <family val="2"/>
        <charset val="238"/>
      </rPr>
      <t>VŠ vloží řádky dle potřeby. Může se jednat např. o úhradu nákladů spojených se zakončením studia, cizojazyčné potvrzení o studiu, duplikát výkazu o studiu, dodatečný zápis, atp. To se týká i případných příjmů podle § 60a novely zákona 111/1998 Sb.</t>
    </r>
  </si>
  <si>
    <t>Kontrolní vazba</t>
  </si>
  <si>
    <t>sl. b" Celkem = vazba na stipendijní fond (Tab. 11.c)</t>
  </si>
  <si>
    <t xml:space="preserve">Tabulka 8   Pracovníci a mzdové prostředky </t>
  </si>
  <si>
    <r>
      <t xml:space="preserve">Tab. 8.a:    Pracovníci a mzdové prostředky </t>
    </r>
    <r>
      <rPr>
        <sz val="11"/>
        <rFont val="Calibri"/>
        <family val="2"/>
        <charset val="238"/>
      </rPr>
      <t>(v podrobném členění dle zdroje financování - mzdy vč. OON)</t>
    </r>
    <r>
      <rPr>
        <sz val="8"/>
        <rFont val="Calibri"/>
        <family val="2"/>
        <charset val="238"/>
      </rPr>
      <t xml:space="preserve"> (1)</t>
    </r>
  </si>
  <si>
    <t>Ukazatel</t>
  </si>
  <si>
    <t>Zdroj financování</t>
  </si>
  <si>
    <t>Kapitola 333 - MŠMT</t>
  </si>
  <si>
    <t>VaV z ostatních zdrojů (bez operačních progr.)</t>
  </si>
  <si>
    <t>Operační programy EU</t>
  </si>
  <si>
    <t>Fondy</t>
  </si>
  <si>
    <t>Ostatní zdroje</t>
  </si>
  <si>
    <t>CELKEM</t>
  </si>
  <si>
    <t>bez VaV</t>
  </si>
  <si>
    <t>VaV</t>
  </si>
  <si>
    <r>
      <t>VaV z národních zdrojů</t>
    </r>
    <r>
      <rPr>
        <sz val="8"/>
        <rFont val="Calibri"/>
        <family val="2"/>
        <charset val="238"/>
      </rPr>
      <t xml:space="preserve"> (2)</t>
    </r>
  </si>
  <si>
    <t>VaV ze zahraničí</t>
  </si>
  <si>
    <t xml:space="preserve">v gesci MŠMT </t>
  </si>
  <si>
    <t>ostatní poskytovatelé</t>
  </si>
  <si>
    <t>mzdy</t>
  </si>
  <si>
    <t>OON</t>
  </si>
  <si>
    <r>
      <t xml:space="preserve">mzdy </t>
    </r>
    <r>
      <rPr>
        <sz val="8"/>
        <rFont val="Calibri"/>
        <family val="2"/>
        <charset val="238"/>
      </rPr>
      <t>(7)</t>
    </r>
  </si>
  <si>
    <t>vysoká škola</t>
  </si>
  <si>
    <t>akademičtí pracovníci</t>
  </si>
  <si>
    <t>vědečtí pracovníci</t>
  </si>
  <si>
    <t>KaM</t>
  </si>
  <si>
    <t>VZaLS</t>
  </si>
  <si>
    <r>
      <t xml:space="preserve">Tab. 8.b:    Pracovníci a mzdové prostředky </t>
    </r>
    <r>
      <rPr>
        <sz val="11"/>
        <rFont val="Calibri"/>
        <family val="2"/>
        <charset val="238"/>
      </rPr>
      <t>(v podrobném členění dle akademických kategorií -bez OON)</t>
    </r>
  </si>
  <si>
    <t>kapitola 333 - MŠMT</t>
  </si>
  <si>
    <t>ostatní zdroje rozpočtu VŠ</t>
  </si>
  <si>
    <r>
      <t xml:space="preserve">Počet pracovníků </t>
    </r>
    <r>
      <rPr>
        <sz val="8"/>
        <rFont val="Calibri"/>
        <family val="2"/>
        <charset val="238"/>
      </rPr>
      <t>(3)</t>
    </r>
  </si>
  <si>
    <t>Mzdy</t>
  </si>
  <si>
    <t>Průměrná měsíční mzda</t>
  </si>
  <si>
    <t>Počet pracovníků</t>
  </si>
  <si>
    <t>3=sl.2/12/sl.1</t>
  </si>
  <si>
    <t>6=sl.5/12     /sl.4</t>
  </si>
  <si>
    <t>9=sl.8/12   /sl.7</t>
  </si>
  <si>
    <t>Vysoká škola</t>
  </si>
  <si>
    <r>
      <t xml:space="preserve">akademičtí pracovníci </t>
    </r>
    <r>
      <rPr>
        <sz val="8"/>
        <rFont val="Calibri"/>
        <family val="2"/>
        <charset val="238"/>
      </rPr>
      <t>(4)</t>
    </r>
  </si>
  <si>
    <t>profesoři</t>
  </si>
  <si>
    <t>docenti</t>
  </si>
  <si>
    <t>odborní asistenti</t>
  </si>
  <si>
    <t>asistenti</t>
  </si>
  <si>
    <t>lektoři</t>
  </si>
  <si>
    <t>VVV pracovníci</t>
  </si>
  <si>
    <r>
      <t xml:space="preserve">vědečtí pracovníci </t>
    </r>
    <r>
      <rPr>
        <sz val="8"/>
        <rFont val="Calibri"/>
        <family val="2"/>
        <charset val="238"/>
      </rPr>
      <t>(5)</t>
    </r>
  </si>
  <si>
    <r>
      <t xml:space="preserve">ostatní </t>
    </r>
    <r>
      <rPr>
        <sz val="8"/>
        <rFont val="Calibri"/>
        <family val="2"/>
        <charset val="238"/>
      </rPr>
      <t>(6)</t>
    </r>
  </si>
  <si>
    <r>
      <rPr>
        <sz val="8"/>
        <color indexed="8"/>
        <rFont val="Calibri"/>
        <family val="2"/>
        <charset val="238"/>
      </rPr>
      <t>(1)</t>
    </r>
    <r>
      <rPr>
        <sz val="10"/>
        <color indexed="8"/>
        <rFont val="Calibri"/>
        <family val="2"/>
        <charset val="238"/>
      </rPr>
      <t xml:space="preserve"> Mzdy = plnění poskytované za vykonanou práci či v přímé souvislosti s prací poskytovanou na základě pracovního poměru, a to bez sociálního a zdravotního pojištění, které odvádí zaměstnavatel; OON obsahuje pouze platby za provedenou práci (DPP, DPČ), neobsahuje sociální a zdravotní pojištění, které odvádí zaměstnavatel.</t>
    </r>
  </si>
  <si>
    <r>
      <rPr>
        <sz val="8"/>
        <color indexed="8"/>
        <rFont val="Calibri"/>
        <family val="2"/>
        <charset val="238"/>
      </rPr>
      <t>(2)</t>
    </r>
    <r>
      <rPr>
        <sz val="10"/>
        <color indexed="8"/>
        <rFont val="Calibri"/>
        <family val="2"/>
        <charset val="238"/>
      </rPr>
      <t xml:space="preserve"> Obsahuje prostředky z GA ČR, TA ČR, ministerstev a dalších národních zdrojů (bez operačních programů EU).</t>
    </r>
  </si>
  <si>
    <r>
      <rPr>
        <sz val="8"/>
        <color indexed="8"/>
        <rFont val="Calibri"/>
        <family val="2"/>
        <charset val="238"/>
      </rPr>
      <t>(3)</t>
    </r>
    <r>
      <rPr>
        <sz val="10"/>
        <color indexed="8"/>
        <rFont val="Calibri"/>
        <family val="2"/>
        <charset val="238"/>
      </rPr>
      <t xml:space="preserve"> Počet pracovníků = průměrný počet zaměstnanců přepočtený na plný úvazek (full-time equivalent). Zahrnuje počty zaměstnanců v jednotlivých kategoriích za celý sledovaný rok přepočtené na zaměstnance s plným pracovním úvazkem, zaokrouhlené na celé číslo.  Počet pracovníků ve sl.1 je odvozený od mzdových prostředků hrazených z kapitoly 333-MŠMT; ve sl. 4 je odvozený od mzdových prostředků hrazených z ostatních zdrojů rozpočtu VŠ.</t>
    </r>
  </si>
  <si>
    <r>
      <rPr>
        <sz val="8"/>
        <color indexed="8"/>
        <rFont val="Calibri"/>
        <family val="2"/>
        <charset val="238"/>
      </rPr>
      <t>(4)</t>
    </r>
    <r>
      <rPr>
        <sz val="10"/>
        <color indexed="8"/>
        <rFont val="Calibri"/>
        <family val="2"/>
        <charset val="238"/>
      </rPr>
      <t xml:space="preserve"> Jedná se o pracovníky vysoké školy, kteří jsou vnitřním předpisem vysoké školy zařazeni mezi akademické pracovníky. Zároveň platí, že se v rámci svého úvazku věnují pedagogické nebo vědecké činnosti; není možné mezi akademické pracovníky zařadit vědecké pracovníky, kteří na vysoké škole pouze vědecky pracují a vůbec nevyučují. Vědečtí, výzkumní a vývojoví pracovníci podílející se na pedagogické činnosti budou započteni do vyznačených kategorií akademických pracovníků.
Pokud vysoká škola v rámci svých vnitřních předpisů eviduje i jiné kategorie akademických pracovníků, doplní řádek "ostatní" a v komentáři blíže vysvětlí, o jaké pracovníky se jedná. Výčet v jednotlivých kategoriích (řádcích) akademických pracovníků se nesmí překrývat, celkový součet musí odpovídat skutečným přepočteným "full-time" akademickým pracovníkům. Celkový součet za kategorii akademických pracovníků a vědeckých pracovníků musí souhlasit s údajem vykázaným ve výroční zprávě o činnosti, tabulka 7.1.</t>
    </r>
  </si>
  <si>
    <r>
      <rPr>
        <sz val="8"/>
        <color indexed="8"/>
        <rFont val="Calibri"/>
        <family val="2"/>
        <charset val="238"/>
      </rPr>
      <t>(5)</t>
    </r>
    <r>
      <rPr>
        <sz val="10"/>
        <color indexed="8"/>
        <rFont val="Calibri"/>
        <family val="2"/>
        <charset val="238"/>
      </rPr>
      <t xml:space="preserve"> Jedná se o vědecké pracovníky, kteří v rámci svého úvazku na vysoké škole pouze vědecky pracují. Pedagogické činnosti se nevěnují vůbec.</t>
    </r>
  </si>
  <si>
    <r>
      <rPr>
        <sz val="8"/>
        <color indexed="8"/>
        <rFont val="Calibri"/>
        <family val="2"/>
        <charset val="238"/>
      </rPr>
      <t>(6)</t>
    </r>
    <r>
      <rPr>
        <sz val="10"/>
        <color indexed="8"/>
        <rFont val="Calibri"/>
        <family val="2"/>
        <charset val="238"/>
      </rPr>
      <t xml:space="preserve"> Úvazky pracovníků, kteří se nevěnují ani pedagogické ani vědecké činnosti. Jde zejména o technicko- hospodářské pracovníky, provozní a obchodně provozní pracovníky, zdravotní a ostatní pracovníky, atp.</t>
    </r>
  </si>
  <si>
    <r>
      <rPr>
        <sz val="8"/>
        <color indexed="8"/>
        <rFont val="Calibri"/>
        <family val="2"/>
        <charset val="238"/>
      </rPr>
      <t>(7)</t>
    </r>
    <r>
      <rPr>
        <sz val="10"/>
        <color indexed="8"/>
        <rFont val="Calibri"/>
        <family val="2"/>
        <charset val="238"/>
      </rPr>
      <t xml:space="preserve"> Hodnota mezd CELKEM v řádku 6 (CELKEM) tab. 8.a se rovná hodnotě mezd CELKEM ve sl. 8, ř. 11 tabulky 8.b.</t>
    </r>
  </si>
  <si>
    <r>
      <rPr>
        <sz val="8"/>
        <color indexed="8"/>
        <rFont val="Calibri"/>
        <family val="2"/>
        <charset val="238"/>
      </rPr>
      <t>(8)</t>
    </r>
    <r>
      <rPr>
        <sz val="10"/>
        <color indexed="8"/>
        <rFont val="Calibri"/>
        <family val="2"/>
        <charset val="238"/>
      </rPr>
      <t xml:space="preserve"> Hodnota mezd CELKEM ve sl. 2, ř. 11 tabulky 8.b. se rovná součtu hodnot mezd CELKEM ve sloupcích 1 a 3  řádku 6 tabulky 8.a.                                                 Hodnota mezd CELKEM ve sl. 5, ř. 11 tabulky 8.b. se rovná součtu hodnot mezd CELKEM ve sloupcích 5, 7, 9, 11, 13, 15 a 17  řádku 6 tabulky 8.a</t>
    </r>
  </si>
  <si>
    <t xml:space="preserve">Tabulka 9  Stipendia - Bc. a NMgr. </t>
  </si>
  <si>
    <t>Druh stipendia</t>
  </si>
  <si>
    <t>Zdroje</t>
  </si>
  <si>
    <r>
      <t xml:space="preserve">Celkem vyplaceno </t>
    </r>
    <r>
      <rPr>
        <sz val="8"/>
        <rFont val="Calibri"/>
        <family val="2"/>
        <charset val="238"/>
      </rPr>
      <t>(2)</t>
    </r>
  </si>
  <si>
    <t>Příspěvek / dotace MŠMT</t>
  </si>
  <si>
    <t>Stipendijní fond VŠ</t>
  </si>
  <si>
    <r>
      <t xml:space="preserve">Ostatní </t>
    </r>
    <r>
      <rPr>
        <sz val="8"/>
        <rFont val="Calibri"/>
        <family val="2"/>
        <charset val="238"/>
      </rPr>
      <t>(1)</t>
    </r>
  </si>
  <si>
    <t>Studenti</t>
  </si>
  <si>
    <t>Ostatní</t>
  </si>
  <si>
    <t>d=a+b+c</t>
  </si>
  <si>
    <t>e</t>
  </si>
  <si>
    <t>f</t>
  </si>
  <si>
    <t>STIPENDIA přiznána a vyplacena</t>
  </si>
  <si>
    <t>za vynikající studijní výsledky dle § 91 odst. 2 písm. a)</t>
  </si>
  <si>
    <t>za vynikající vědecké, výzkumné, vývojové, umělecké nebo další tvůrčí výsledky přispívající k prohloubení znalostí dle § 91 odst. 2 písm. b)</t>
  </si>
  <si>
    <t>na výzkumnou, vývojovou a inovační činnost podle zvláštního právního předpisu, § 91 odst.2 písm. c)</t>
  </si>
  <si>
    <t>v případě tíživé sociální situace studenta dle § 91 odst. 2 písm. d)</t>
  </si>
  <si>
    <t>v případě tíživé sociální situace studenta dle § 91 odst. 3)</t>
  </si>
  <si>
    <t>v případech zvláštního zřetele hodných dle § 91 odst. 2 písm. e)</t>
  </si>
  <si>
    <t>z toho</t>
  </si>
  <si>
    <t>ubytovací stipendium</t>
  </si>
  <si>
    <t>na podporu studia v zahraničí dle § 91 odst. 4 písm. a)</t>
  </si>
  <si>
    <t>SOCRATES</t>
  </si>
  <si>
    <t>CEEPUS</t>
  </si>
  <si>
    <t>(1)</t>
  </si>
  <si>
    <t>na podporu studia v ČR dle § 91 odst. 4 písm. b)</t>
  </si>
  <si>
    <t>AKTION</t>
  </si>
  <si>
    <t>KOSMUS</t>
  </si>
  <si>
    <r>
      <t xml:space="preserve">(1) </t>
    </r>
    <r>
      <rPr>
        <sz val="8"/>
        <color indexed="10"/>
        <rFont val="Calibri"/>
        <family val="2"/>
        <charset val="238"/>
      </rPr>
      <t>vládní stipendisté</t>
    </r>
  </si>
  <si>
    <t xml:space="preserve">studentům doktorských studijních programů dle § 91 odst. 4 písm. c) </t>
  </si>
  <si>
    <r>
      <t xml:space="preserve">jiná stipendia </t>
    </r>
    <r>
      <rPr>
        <sz val="10"/>
        <color indexed="10"/>
        <rFont val="Calibri"/>
        <family val="2"/>
        <charset val="238"/>
      </rPr>
      <t>na podporu aktivit</t>
    </r>
  </si>
  <si>
    <r>
      <rPr>
        <sz val="8"/>
        <rFont val="Calibri"/>
        <family val="2"/>
        <charset val="238"/>
      </rPr>
      <t>(1)</t>
    </r>
    <r>
      <rPr>
        <sz val="10"/>
        <rFont val="Calibri"/>
        <family val="2"/>
        <charset val="238"/>
      </rPr>
      <t xml:space="preserve"> VVŠ uvede, jaké další zdroje použila k financování stipendií.</t>
    </r>
  </si>
  <si>
    <r>
      <rPr>
        <sz val="8"/>
        <rFont val="Calibri"/>
        <family val="2"/>
        <charset val="238"/>
      </rPr>
      <t>(2)</t>
    </r>
    <r>
      <rPr>
        <sz val="10"/>
        <rFont val="Calibri"/>
        <family val="2"/>
        <charset val="238"/>
      </rPr>
      <t xml:space="preserve"> VVŠ uvede celkovou částku, kterou vyplatila na stipendiích - odděleně pro studenty a pro ostatní účastníky vzdělávání.</t>
    </r>
  </si>
  <si>
    <t>Přf v Bc. a Mgr. studiu vyplatila celkově za rok 2018 8 873 000,-</t>
  </si>
  <si>
    <t>Tabulka 9  Stipendia - DSP</t>
  </si>
  <si>
    <t>(1) Erasmus Mundus, Visegrad Fund</t>
  </si>
  <si>
    <t>jiná stipendia</t>
  </si>
  <si>
    <t>Tabulka 9  Stipendia</t>
  </si>
  <si>
    <t>(1) vládní stipendisté, Erasmus Mundus, Visegrad Fund</t>
  </si>
  <si>
    <r>
      <t xml:space="preserve">Tabulka 10   Neinvestiční náklady a výnosy - Koleje a menzy </t>
    </r>
    <r>
      <rPr>
        <sz val="12"/>
        <rFont val="Calibri"/>
        <family val="2"/>
        <charset val="238"/>
      </rPr>
      <t>(KaM)</t>
    </r>
  </si>
  <si>
    <t>Tabulka 10.a   Neinvestiční náklady a výnosy - oblast stravování</t>
  </si>
  <si>
    <t>(v tis.Kč)</t>
  </si>
  <si>
    <r>
      <t xml:space="preserve">Menzy a ostatní stravovací zařízení na zákl. smluvního vztahu </t>
    </r>
    <r>
      <rPr>
        <sz val="8"/>
        <rFont val="Calibri"/>
        <family val="2"/>
        <charset val="238"/>
      </rPr>
      <t>(1)</t>
    </r>
  </si>
  <si>
    <t>Výnosy</t>
  </si>
  <si>
    <t>Výsledek hospodaření</t>
  </si>
  <si>
    <t>v hlavní činnosti</t>
  </si>
  <si>
    <t>v doplňkové činnosti</t>
  </si>
  <si>
    <t xml:space="preserve">od studentů </t>
  </si>
  <si>
    <r>
      <t xml:space="preserve">od zaměst-  nanců </t>
    </r>
    <r>
      <rPr>
        <sz val="8"/>
        <rFont val="Calibri"/>
        <family val="2"/>
        <charset val="238"/>
      </rPr>
      <t>(2)</t>
    </r>
  </si>
  <si>
    <r>
      <t xml:space="preserve">ostatní </t>
    </r>
    <r>
      <rPr>
        <sz val="8"/>
        <rFont val="Calibri"/>
        <family val="2"/>
        <charset val="238"/>
      </rPr>
      <t>(3)</t>
    </r>
  </si>
  <si>
    <t xml:space="preserve">z dotace MŠMT </t>
  </si>
  <si>
    <t>celkem</t>
  </si>
  <si>
    <t>od cizích strávníků</t>
  </si>
  <si>
    <t xml:space="preserve">ostatní </t>
  </si>
  <si>
    <t>j</t>
  </si>
  <si>
    <t>l=h-b</t>
  </si>
  <si>
    <t>m=k-c</t>
  </si>
  <si>
    <r>
      <rPr>
        <sz val="8"/>
        <rFont val="Calibri"/>
        <family val="2"/>
        <charset val="238"/>
      </rPr>
      <t>(1)</t>
    </r>
    <r>
      <rPr>
        <sz val="10"/>
        <rFont val="Calibri"/>
        <family val="2"/>
        <charset val="238"/>
      </rPr>
      <t xml:space="preserve"> V případě potřeby rozšířit počet řádků.</t>
    </r>
  </si>
  <si>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</si>
  <si>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rFont val="Calibri"/>
        <family val="2"/>
        <charset val="238"/>
      </rPr>
      <t>(3)</t>
    </r>
    <r>
      <rPr>
        <sz val="10"/>
        <rFont val="Calibri"/>
        <family val="2"/>
        <charset val="238"/>
      </rPr>
      <t xml:space="preserve"> V případě získání prostředků na činnost v oblasti stravování z jiných veřejných zdrojů než prostředků kap. 333, VŠ uvede tuto skutečnost do sl "f" a pod tabulkou stručně upřesní, o co se jedná.</t>
    </r>
  </si>
  <si>
    <t>Tabulka 10.b   Neinvestiční náklady a výnosy - oblast ubytování</t>
  </si>
  <si>
    <r>
      <t xml:space="preserve">Koleje a ostatní ubytovací zařízení provozované VVŠ </t>
    </r>
    <r>
      <rPr>
        <sz val="8"/>
        <rFont val="Calibri"/>
        <family val="2"/>
        <charset val="238"/>
      </rPr>
      <t>(1)</t>
    </r>
  </si>
  <si>
    <t>od cizích ubytovaných</t>
  </si>
  <si>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</si>
  <si>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rFont val="Calibri"/>
        <family val="2"/>
        <charset val="238"/>
      </rPr>
      <t>(3)</t>
    </r>
    <r>
      <rPr>
        <sz val="10"/>
        <rFont val="Calibri"/>
        <family val="2"/>
        <charset val="238"/>
      </rPr>
      <t xml:space="preserve"> V případě získání prostředků na činnost v oblasti ubytování z jiných veřejných zdrojů než prostředků kap. 333, VŠ uvede tuto skutečnost do sl "f" a pod tabulkou stručně upřesní, o co se jedná.</t>
    </r>
  </si>
  <si>
    <t>Kontrolní vazby</t>
  </si>
  <si>
    <t>Součet hodnot sloupku "b", resp. "c"  za oblast stravování a sloupku "b", resp. "c" za oblast ubytování se rovná součtu hodnot z řádku 0038 sl. 1, resp. sl. 2 dílčího výkazu zisku a ztrát (Tab. 2) za součást školy KaM.</t>
  </si>
  <si>
    <t>Součet hodnot sloupků "h", resp. "k"  za oblast stravování a sloupků "h", resp. "k" za oblast ubytování se rovná součtu hodnot z řádku 0060 sl. 1, resp. sl. 2 dílčího výkazu zisku a ztrát (Tab. 2) za součást školy KaM.</t>
  </si>
  <si>
    <t xml:space="preserve">Tabulka 11   Fondy a návrh na příděly do fondů v následujícím roce </t>
  </si>
  <si>
    <t xml:space="preserve">
Název údaje</t>
  </si>
  <si>
    <t>počáteční stav k 1. 1.</t>
  </si>
  <si>
    <t>tvorba</t>
  </si>
  <si>
    <t>čerpání</t>
  </si>
  <si>
    <t>zůstatek</t>
  </si>
  <si>
    <r>
      <t xml:space="preserve">Návrh na příděl ze zisku do fondů v násled. roce </t>
    </r>
    <r>
      <rPr>
        <sz val="9"/>
        <rFont val="Calibri"/>
        <family val="2"/>
        <charset val="238"/>
      </rPr>
      <t>(1)</t>
    </r>
  </si>
  <si>
    <t>celkem (+)</t>
  </si>
  <si>
    <t xml:space="preserve">z toho příděl ze zisku za předchozí r. </t>
  </si>
  <si>
    <t xml:space="preserve">  (+)</t>
  </si>
  <si>
    <t>k 31.12.</t>
  </si>
  <si>
    <t>e=a+b-d</t>
  </si>
  <si>
    <t xml:space="preserve">Fondy celkem  </t>
  </si>
  <si>
    <t>Fond rezervní</t>
  </si>
  <si>
    <t>Fond reprodukce investičního majetku</t>
  </si>
  <si>
    <t>Stipendijní fond</t>
  </si>
  <si>
    <t>Fond odměn</t>
  </si>
  <si>
    <t>Fond účelově určených prostředků</t>
  </si>
  <si>
    <t>6a</t>
  </si>
  <si>
    <t>z toho:</t>
  </si>
  <si>
    <t>na jednotlivé projekty VaV či výzkumné záměry</t>
  </si>
  <si>
    <t>6b</t>
  </si>
  <si>
    <t>jiné podpory z veřejných prostředků</t>
  </si>
  <si>
    <t>Fond sociální</t>
  </si>
  <si>
    <t>Fond provozních prostředků</t>
  </si>
  <si>
    <r>
      <rPr>
        <sz val="8"/>
        <rFont val="Calibri"/>
        <family val="2"/>
        <charset val="238"/>
      </rPr>
      <t>(1)</t>
    </r>
    <r>
      <rPr>
        <sz val="10"/>
        <rFont val="Calibri"/>
        <family val="2"/>
        <charset val="238"/>
      </rPr>
      <t xml:space="preserve"> Do projednání výroční zprávy o hospodaření s MŠMT se jedná o návrh.</t>
    </r>
  </si>
  <si>
    <r>
      <rPr>
        <sz val="8"/>
        <rFont val="Calibri"/>
        <family val="2"/>
        <charset val="238"/>
      </rPr>
      <t>(2)</t>
    </r>
    <r>
      <rPr>
        <sz val="10"/>
        <rFont val="Calibri"/>
        <family val="2"/>
        <charset val="238"/>
      </rPr>
      <t xml:space="preserve"> Údaje v podbarvených polích se načtou automaticky z vyplněných tabulek 11.a až 11.g.</t>
    </r>
  </si>
  <si>
    <t>Součet počátečních stavů fondů k 1. 1. roku (pole a1) se rovná  údaji z řádku 0086 sl. 1 tab. 1 - Rozvaha.</t>
  </si>
  <si>
    <t>Součet koncových stavů fondů k 31. 12. roku (pole e1) se rovná  údaji z řádku 0086 sl. 2 tab. 1 - Rozvaha.</t>
  </si>
  <si>
    <t xml:space="preserve">Tabulka 11.a   Rezervní fond </t>
  </si>
  <si>
    <t xml:space="preserve">   Stav k 1.1.</t>
  </si>
  <si>
    <t>Tvorba</t>
  </si>
  <si>
    <t>ze zisku za předchozí rok</t>
  </si>
  <si>
    <t>z fondu reprodukce inv. majetku</t>
  </si>
  <si>
    <t>z fondu odměn</t>
  </si>
  <si>
    <t>z fondu provozních prostředků</t>
  </si>
  <si>
    <t xml:space="preserve">Celkem </t>
  </si>
  <si>
    <t>Čerpání</t>
  </si>
  <si>
    <t>krytí ztrát minulých účetních období</t>
  </si>
  <si>
    <t>do fondu reprodukce inv. majetku</t>
  </si>
  <si>
    <t>do fondu odměn</t>
  </si>
  <si>
    <t>do fondu provozních prostředků</t>
  </si>
  <si>
    <r>
      <t xml:space="preserve">ostatní užití </t>
    </r>
    <r>
      <rPr>
        <sz val="10"/>
        <rFont val="Calibri"/>
        <family val="2"/>
        <charset val="238"/>
      </rPr>
      <t>(1)</t>
    </r>
  </si>
  <si>
    <t>Stav k 31.12.</t>
  </si>
  <si>
    <t>Poznámka</t>
  </si>
  <si>
    <r>
      <rPr>
        <sz val="8"/>
        <rFont val="Calibri"/>
        <family val="2"/>
        <charset val="238"/>
      </rPr>
      <t>(1)</t>
    </r>
    <r>
      <rPr>
        <sz val="10"/>
        <rFont val="Calibri"/>
        <family val="2"/>
        <charset val="238"/>
      </rPr>
      <t xml:space="preserve"> V případě použití tohoto řádku, VVŠ blíže specifikuje.</t>
    </r>
  </si>
  <si>
    <t xml:space="preserve">Tabulka 11.b   Fond reprodukce investičního majetku </t>
  </si>
  <si>
    <t>Stav k 1.1.</t>
  </si>
  <si>
    <t>z odpisů</t>
  </si>
  <si>
    <t>ze  zisku za předchozí rok</t>
  </si>
  <si>
    <t>příjmy z prodeje nehm. a hmot.dlouhod.majetku</t>
  </si>
  <si>
    <t xml:space="preserve">ze zůstatku příspěvku </t>
  </si>
  <si>
    <t xml:space="preserve">zůstat.cena nehm. a hmot.dlouhod. majektu </t>
  </si>
  <si>
    <r>
      <t>ostatní příjmy celkem</t>
    </r>
    <r>
      <rPr>
        <sz val="10"/>
        <rFont val="Calibri"/>
        <family val="2"/>
        <charset val="238"/>
      </rPr>
      <t xml:space="preserve"> </t>
    </r>
    <r>
      <rPr>
        <sz val="8"/>
        <rFont val="Calibri"/>
        <family val="2"/>
        <charset val="238"/>
      </rPr>
      <t>(1)</t>
    </r>
  </si>
  <si>
    <t>Převod z fondů celkem</t>
  </si>
  <si>
    <t>v tom: z fondu odměn</t>
  </si>
  <si>
    <t xml:space="preserve">            z fondu provozních prostředků</t>
  </si>
  <si>
    <t xml:space="preserve">            z rezervního fondu</t>
  </si>
  <si>
    <t>Investiční celkem</t>
  </si>
  <si>
    <t>v tom: stavby</t>
  </si>
  <si>
    <t xml:space="preserve">            stroje a zařízení</t>
  </si>
  <si>
    <t xml:space="preserve">            nákupy nemovitostí</t>
  </si>
  <si>
    <r>
      <t xml:space="preserve">            ostatní inv. užití </t>
    </r>
    <r>
      <rPr>
        <sz val="8"/>
        <rFont val="Calibri"/>
        <family val="2"/>
        <charset val="238"/>
      </rPr>
      <t>(1)</t>
    </r>
  </si>
  <si>
    <r>
      <t>Neinvestiční celkem</t>
    </r>
    <r>
      <rPr>
        <sz val="8"/>
        <rFont val="Calibri"/>
        <family val="2"/>
        <charset val="238"/>
      </rPr>
      <t xml:space="preserve"> (1)</t>
    </r>
  </si>
  <si>
    <t>Převod do fondů celkem</t>
  </si>
  <si>
    <t>v tom: do fondu odměn</t>
  </si>
  <si>
    <t xml:space="preserve">            do fondu provozních prostředků</t>
  </si>
  <si>
    <t xml:space="preserve">            do rezervního fondu</t>
  </si>
  <si>
    <r>
      <rPr>
        <sz val="8"/>
        <rFont val="Calibri"/>
        <family val="2"/>
        <charset val="238"/>
      </rPr>
      <t>(1)</t>
    </r>
    <r>
      <rPr>
        <sz val="10"/>
        <rFont val="Calibri"/>
        <family val="2"/>
        <charset val="238"/>
      </rPr>
      <t xml:space="preserve"> V případě použití tohoto řádku VVŠ blíže specifikuje.</t>
    </r>
  </si>
  <si>
    <t xml:space="preserve">Tabulka 11.c   Stipendijní fond </t>
  </si>
  <si>
    <r>
      <t xml:space="preserve">poplatky za studium dle § 58 zákona 111/81998 Sb. </t>
    </r>
    <r>
      <rPr>
        <sz val="10"/>
        <color indexed="8"/>
        <rFont val="Calibri"/>
        <family val="2"/>
        <charset val="238"/>
      </rPr>
      <t>(1)</t>
    </r>
  </si>
  <si>
    <t>daňově uznatelné výdaje podle zák. 586/1992 Sb. o daních z příjmů</t>
  </si>
  <si>
    <r>
      <t xml:space="preserve">ostatní příjmy </t>
    </r>
    <r>
      <rPr>
        <sz val="10"/>
        <color indexed="8"/>
        <rFont val="Calibri"/>
        <family val="2"/>
        <charset val="238"/>
      </rPr>
      <t>(2)</t>
    </r>
  </si>
  <si>
    <t xml:space="preserve">Stav k 31.12. </t>
  </si>
  <si>
    <r>
      <rPr>
        <sz val="8"/>
        <rFont val="Calibri"/>
        <family val="2"/>
        <charset val="238"/>
      </rPr>
      <t>(1)</t>
    </r>
    <r>
      <rPr>
        <sz val="10"/>
        <rFont val="Calibri"/>
        <family val="2"/>
        <charset val="238"/>
      </rPr>
      <t xml:space="preserve"> Jedná se o poplatky definované v § 58, odst. 3 a 4 - zákona č. 111/1998 Sb.</t>
    </r>
  </si>
  <si>
    <r>
      <rPr>
        <sz val="8"/>
        <rFont val="Calibri"/>
        <family val="2"/>
        <charset val="238"/>
      </rPr>
      <t>(2)</t>
    </r>
    <r>
      <rPr>
        <sz val="10"/>
        <rFont val="Calibri"/>
        <family val="2"/>
        <charset val="238"/>
      </rPr>
      <t xml:space="preserve"> V případě použití tohoto řádku VVŠ blíže specifikuje.</t>
    </r>
  </si>
  <si>
    <t xml:space="preserve">Tabulka 11.d   Fond odměn </t>
  </si>
  <si>
    <t>z rezervního fondu</t>
  </si>
  <si>
    <r>
      <t xml:space="preserve">ostatní příjmy </t>
    </r>
    <r>
      <rPr>
        <sz val="10"/>
        <rFont val="Calibri"/>
        <family val="2"/>
        <charset val="238"/>
      </rPr>
      <t>(1)</t>
    </r>
  </si>
  <si>
    <t>mzdové náklady</t>
  </si>
  <si>
    <t>do rezervního fondu</t>
  </si>
  <si>
    <t xml:space="preserve">Tabulka 11.e   Fond účelově určených prostředků </t>
  </si>
  <si>
    <t>Neinvestice</t>
  </si>
  <si>
    <t>Investice</t>
  </si>
  <si>
    <t>účelově určené dary § 18 odst. 9 a) zák. č. 111/1998 Sb.</t>
  </si>
  <si>
    <t>účelově určené peněžní prostředky ze zahraničí § 18 odst. 9 b) zák. č. 111/1998 Sb.</t>
  </si>
  <si>
    <t>účelově určené prostředky na VaV kapitoly 333-MŠMT, § 18 odst.9 c) zák. č. 111/1998 Sb.</t>
  </si>
  <si>
    <t>účelově určené prostředky z jiné podpory z veř. prostředků, § 18 odst.9 c) zák. č. 111/1998 Sb.</t>
  </si>
  <si>
    <t xml:space="preserve">Tvorba </t>
  </si>
  <si>
    <t xml:space="preserve">Čerpání </t>
  </si>
  <si>
    <t xml:space="preserve">Tabulka 11.f   Fond sociální </t>
  </si>
  <si>
    <t>Příděl podle § 18 odst. 12 zák. č. 111/1998 Sb.</t>
  </si>
  <si>
    <r>
      <t xml:space="preserve">užití  </t>
    </r>
    <r>
      <rPr>
        <sz val="10"/>
        <rFont val="Calibri"/>
        <family val="2"/>
        <charset val="238"/>
      </rPr>
      <t>(1)</t>
    </r>
  </si>
  <si>
    <t xml:space="preserve">penzijní připojištění </t>
  </si>
  <si>
    <t xml:space="preserve">očkování </t>
  </si>
  <si>
    <t xml:space="preserve">stravování </t>
  </si>
  <si>
    <r>
      <rPr>
        <sz val="8"/>
        <rFont val="Calibri"/>
        <family val="2"/>
        <charset val="238"/>
      </rPr>
      <t>(1)</t>
    </r>
    <r>
      <rPr>
        <sz val="10"/>
        <rFont val="Calibri"/>
        <family val="2"/>
        <charset val="238"/>
      </rPr>
      <t xml:space="preserve"> VVŠ uvede čerpání ve struktuře podle svých vnitřních předpisů</t>
    </r>
  </si>
  <si>
    <t xml:space="preserve">Tabulka 11.g   Fond provozních prostředků </t>
  </si>
  <si>
    <t>ze zůstatku příspěvku</t>
  </si>
  <si>
    <t>na provozní náklady dle vnitřního předpisu VŠ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</si>
</sst>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 ;[Red]\-#,##0\ ;\–\ "/>
    <numFmt numFmtId="165" formatCode="#,##0_ ;[Red]\-#,##0\ "/>
    <numFmt numFmtId="166" formatCode="#,##0.0"/>
    <numFmt numFmtId="167" formatCode="0.0"/>
    <numFmt numFmtId="168" formatCode="_(* #,##0_);_(* \(#,##0\);_(* &quot;-&quot;??_);_(@_)"/>
  </numFmts>
  <fonts count="59">
    <font>
      <sz val="11"/>
      <color theme="1"/>
      <name val="Calibri"/>
      <family val="2"/>
      <charset val="238"/>
      <scheme val="minor"/>
    </font>
    <font>
      <sz val="11"/>
      <color indexed="8"/>
      <name val="Calibri"/>
      <family val="2"/>
      <charset val="238"/>
    </font>
    <font>
      <sz val="10"/>
      <name val="Arial CE"/>
      <charset val="238"/>
    </font>
    <font>
      <sz val="8"/>
      <name val="Arial CE"/>
      <charset val="238"/>
    </font>
    <font>
      <sz val="10"/>
      <name val="Arial"/>
      <family val="2"/>
      <charset val="238"/>
    </font>
    <font>
      <sz val="10"/>
      <name val="Times New Roman"/>
      <family val="1"/>
      <charset val="238"/>
    </font>
    <font>
      <sz val="10"/>
      <name val="Calibri"/>
      <family val="2"/>
      <charset val="238"/>
    </font>
    <font>
      <b/>
      <sz val="12"/>
      <name val="Calibri"/>
      <family val="2"/>
      <charset val="238"/>
    </font>
    <font>
      <b/>
      <sz val="10"/>
      <name val="Calibri"/>
      <family val="2"/>
      <charset val="238"/>
    </font>
    <font>
      <i/>
      <sz val="10"/>
      <name val="Calibri"/>
      <family val="2"/>
      <charset val="238"/>
    </font>
    <font>
      <sz val="9"/>
      <name val="Calibri"/>
      <family val="2"/>
      <charset val="238"/>
    </font>
    <font>
      <b/>
      <sz val="9"/>
      <name val="Calibri"/>
      <family val="2"/>
      <charset val="238"/>
    </font>
    <font>
      <sz val="10"/>
      <color indexed="8"/>
      <name val="Calibri"/>
      <family val="2"/>
      <charset val="238"/>
    </font>
    <font>
      <b/>
      <sz val="10"/>
      <color indexed="8"/>
      <name val="Calibri"/>
      <family val="2"/>
      <charset val="238"/>
    </font>
    <font>
      <sz val="11"/>
      <name val="Calibri"/>
      <family val="2"/>
      <charset val="238"/>
    </font>
    <font>
      <sz val="8"/>
      <name val="Calibri"/>
      <family val="2"/>
      <charset val="238"/>
    </font>
    <font>
      <sz val="8"/>
      <color indexed="8"/>
      <name val="Calibri"/>
      <family val="2"/>
      <charset val="238"/>
    </font>
    <font>
      <b/>
      <sz val="8"/>
      <name val="Calibri"/>
      <family val="2"/>
      <charset val="238"/>
    </font>
    <font>
      <u/>
      <sz val="10"/>
      <name val="Calibri"/>
      <family val="2"/>
      <charset val="238"/>
    </font>
    <font>
      <sz val="12"/>
      <name val="Calibri"/>
      <family val="2"/>
      <charset val="238"/>
    </font>
    <font>
      <sz val="10"/>
      <color indexed="10"/>
      <name val="Calibri"/>
      <family val="2"/>
      <charset val="238"/>
    </font>
    <font>
      <b/>
      <sz val="11"/>
      <color indexed="8"/>
      <name val="Calibri"/>
      <family val="2"/>
      <charset val="238"/>
    </font>
    <font>
      <b/>
      <sz val="11"/>
      <name val="Calibri"/>
      <family val="2"/>
      <charset val="238"/>
    </font>
    <font>
      <b/>
      <sz val="12"/>
      <color indexed="8"/>
      <name val="Calibri"/>
      <family val="2"/>
      <charset val="238"/>
    </font>
    <font>
      <i/>
      <sz val="10"/>
      <color indexed="8"/>
      <name val="Calibri"/>
      <family val="2"/>
      <charset val="238"/>
    </font>
    <font>
      <u/>
      <sz val="10"/>
      <color indexed="8"/>
      <name val="Calibri"/>
      <family val="2"/>
      <charset val="238"/>
    </font>
    <font>
      <sz val="10"/>
      <color indexed="48"/>
      <name val="Calibri"/>
      <family val="2"/>
      <charset val="238"/>
    </font>
    <font>
      <sz val="6"/>
      <color indexed="8"/>
      <name val="Calibri"/>
      <family val="2"/>
      <charset val="238"/>
    </font>
    <font>
      <sz val="8"/>
      <color indexed="10"/>
      <name val="Calibri"/>
      <family val="2"/>
      <charset val="238"/>
    </font>
    <font>
      <b/>
      <sz val="11"/>
      <color theme="1"/>
      <name val="Calibri"/>
      <family val="2"/>
      <charset val="238"/>
      <scheme val="minor"/>
    </font>
    <font>
      <sz val="11"/>
      <color rgb="FFFF0000"/>
      <name val="Calibri"/>
      <family val="2"/>
      <charset val="238"/>
      <scheme val="minor"/>
    </font>
    <font>
      <b/>
      <sz val="12"/>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sz val="10"/>
      <color indexed="10"/>
      <name val="Calibri"/>
      <family val="2"/>
      <charset val="238"/>
      <scheme val="minor"/>
    </font>
    <font>
      <sz val="10"/>
      <color indexed="12"/>
      <name val="Calibri"/>
      <family val="2"/>
      <charset val="238"/>
      <scheme val="minor"/>
    </font>
    <font>
      <sz val="12"/>
      <name val="Calibri"/>
      <family val="2"/>
      <charset val="238"/>
      <scheme val="minor"/>
    </font>
    <font>
      <sz val="10"/>
      <color indexed="8"/>
      <name val="Calibri"/>
      <family val="2"/>
      <charset val="238"/>
      <scheme val="minor"/>
    </font>
    <font>
      <sz val="12"/>
      <color indexed="8"/>
      <name val="Calibri"/>
      <family val="2"/>
      <charset val="238"/>
      <scheme val="minor"/>
    </font>
    <font>
      <sz val="10"/>
      <color rgb="FFFF0000"/>
      <name val="Calibri"/>
      <family val="2"/>
      <charset val="238"/>
      <scheme val="minor"/>
    </font>
    <font>
      <sz val="10"/>
      <color rgb="FF0070C0"/>
      <name val="Calibri"/>
      <family val="2"/>
      <charset val="238"/>
      <scheme val="minor"/>
    </font>
    <font>
      <sz val="10"/>
      <color theme="1"/>
      <name val="Calibri"/>
      <family val="2"/>
      <charset val="238"/>
      <scheme val="minor"/>
    </font>
    <font>
      <b/>
      <sz val="11"/>
      <name val="Calibri"/>
      <family val="2"/>
      <charset val="238"/>
      <scheme val="minor"/>
    </font>
    <font>
      <b/>
      <sz val="12"/>
      <color theme="1"/>
      <name val="Calibri"/>
      <family val="2"/>
      <scheme val="minor"/>
    </font>
    <font>
      <b/>
      <sz val="10"/>
      <color theme="1"/>
      <name val="Calibri"/>
      <family val="2"/>
      <charset val="238"/>
      <scheme val="minor"/>
    </font>
    <font>
      <sz val="9"/>
      <name val="Calibri"/>
      <family val="2"/>
      <charset val="238"/>
      <scheme val="minor"/>
    </font>
    <font>
      <sz val="8"/>
      <name val="Calibri"/>
      <family val="2"/>
      <charset val="238"/>
      <scheme val="minor"/>
    </font>
    <font>
      <sz val="12"/>
      <color theme="1"/>
      <name val="Calibri"/>
      <family val="2"/>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i/>
      <sz val="10"/>
      <name val="Calibri"/>
      <family val="2"/>
      <charset val="238"/>
      <scheme val="minor"/>
    </font>
    <font>
      <sz val="10"/>
      <color rgb="FF0070C0"/>
      <name val="Calibri"/>
      <family val="2"/>
      <charset val="238"/>
    </font>
    <font>
      <sz val="10"/>
      <color rgb="FF3366FF"/>
      <name val="Calibri"/>
      <family val="2"/>
      <charset val="238"/>
    </font>
    <font>
      <b/>
      <sz val="10"/>
      <color indexed="8"/>
      <name val="Calibri"/>
      <family val="2"/>
      <charset val="238"/>
      <scheme val="minor"/>
    </font>
    <font>
      <vertAlign val="superscript"/>
      <sz val="10"/>
      <color theme="1"/>
      <name val="Calibri"/>
      <family val="2"/>
      <charset val="238"/>
    </font>
    <font>
      <sz val="10"/>
      <color rgb="FFFF0000"/>
      <name val="Calibri"/>
      <family val="2"/>
      <charset val="238"/>
    </font>
    <font>
      <sz val="11"/>
      <color theme="1"/>
      <name val="Calibri"/>
      <family val="2"/>
      <charset val="238"/>
      <scheme val="minor"/>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BDBDB"/>
        <bgColor indexed="64"/>
      </patternFill>
    </fill>
    <fill>
      <patternFill patternType="solid">
        <fgColor theme="9" tint="-0.249977111117893"/>
        <bgColor indexed="64"/>
      </patternFill>
    </fill>
    <fill>
      <patternFill patternType="solid">
        <fgColor rgb="FFFFFF00"/>
        <bgColor indexed="64"/>
      </patternFill>
    </fill>
    <fill>
      <patternFill patternType="solid">
        <fgColor theme="3" tint="0.39997558519241921"/>
        <bgColor indexed="64"/>
      </patternFill>
    </fill>
    <fill>
      <patternFill patternType="solid">
        <fgColor rgb="FF92D050"/>
        <bgColor indexed="64"/>
      </patternFill>
    </fill>
    <fill>
      <patternFill patternType="solid">
        <fgColor rgb="FFE8E8E8"/>
        <bgColor indexed="64"/>
      </patternFill>
    </fill>
  </fills>
  <borders count="158">
    <border>
      <left/>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55"/>
      </left>
      <right style="thin">
        <color indexed="55"/>
      </right>
      <top style="thin">
        <color indexed="55"/>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55"/>
      </right>
      <top style="thin">
        <color indexed="55"/>
      </top>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top style="thin">
        <color indexed="55"/>
      </top>
      <bottom style="thin">
        <color indexed="55"/>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top style="thin">
        <color indexed="55"/>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style="thin">
        <color indexed="64"/>
      </top>
      <bottom/>
      <diagonal/>
    </border>
    <border>
      <left/>
      <right style="hair">
        <color indexed="64"/>
      </right>
      <top/>
      <bottom style="medium">
        <color indexed="64"/>
      </bottom>
      <diagonal/>
    </border>
    <border>
      <left style="medium">
        <color indexed="64"/>
      </left>
      <right/>
      <top/>
      <bottom style="thin">
        <color indexed="55"/>
      </bottom>
      <diagonal/>
    </border>
    <border>
      <left style="medium">
        <color indexed="64"/>
      </left>
      <right/>
      <top style="medium">
        <color indexed="64"/>
      </top>
      <bottom style="thin">
        <color indexed="55"/>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55"/>
      </bottom>
      <diagonal/>
    </border>
    <border>
      <left style="thin">
        <color indexed="55"/>
      </left>
      <right/>
      <top style="thin">
        <color indexed="55"/>
      </top>
      <bottom/>
      <diagonal/>
    </border>
    <border>
      <left/>
      <right/>
      <top/>
      <bottom style="thin">
        <color indexed="64"/>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thin">
        <color indexed="55"/>
      </bottom>
      <diagonal/>
    </border>
    <border>
      <left style="thin">
        <color indexed="64"/>
      </left>
      <right style="medium">
        <color indexed="64"/>
      </right>
      <top style="medium">
        <color indexed="64"/>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22"/>
      </bottom>
      <diagonal/>
    </border>
    <border>
      <left/>
      <right/>
      <top/>
      <bottom style="thin">
        <color indexed="22"/>
      </bottom>
      <diagonal/>
    </border>
    <border>
      <left/>
      <right style="medium">
        <color indexed="64"/>
      </right>
      <top/>
      <bottom style="thin">
        <color indexed="22"/>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style="medium">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6">
    <xf numFmtId="0" fontId="0" fillId="0" borderId="0"/>
    <xf numFmtId="0" fontId="4" fillId="0" borderId="0"/>
    <xf numFmtId="0" fontId="2" fillId="0" borderId="0"/>
    <xf numFmtId="0" fontId="3" fillId="0" borderId="0"/>
    <xf numFmtId="0" fontId="2" fillId="0" borderId="0"/>
    <xf numFmtId="43" fontId="58" fillId="0" borderId="0" applyFont="0" applyFill="0" applyBorder="0" applyAlignment="0" applyProtection="0"/>
  </cellStyleXfs>
  <cellXfs count="1230">
    <xf numFmtId="0" fontId="0" fillId="0" borderId="0" xfId="0"/>
    <xf numFmtId="0" fontId="4" fillId="0" borderId="0" xfId="1"/>
    <xf numFmtId="0" fontId="4" fillId="0" borderId="0" xfId="1" applyAlignment="1" applyProtection="1">
      <alignment vertical="center"/>
      <protection locked="0"/>
    </xf>
    <xf numFmtId="0" fontId="4" fillId="0" borderId="0" xfId="1" applyAlignment="1">
      <alignment vertical="center"/>
    </xf>
    <xf numFmtId="0" fontId="4" fillId="0" borderId="0" xfId="1" applyProtection="1">
      <protection locked="0"/>
    </xf>
    <xf numFmtId="0" fontId="5" fillId="0" borderId="0" xfId="1" applyFont="1" applyAlignment="1" applyProtection="1">
      <alignment vertical="center"/>
      <protection locked="0"/>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Border="1" applyAlignment="1" applyProtection="1">
      <alignment vertical="center"/>
      <protection locked="0"/>
    </xf>
    <xf numFmtId="49" fontId="5" fillId="0" borderId="0" xfId="1" applyNumberFormat="1" applyFont="1" applyAlignment="1" applyProtection="1">
      <alignment vertical="center"/>
      <protection locked="0"/>
    </xf>
    <xf numFmtId="49" fontId="5" fillId="0" borderId="0" xfId="1" applyNumberFormat="1" applyFont="1" applyAlignment="1">
      <alignment vertical="center"/>
    </xf>
    <xf numFmtId="0" fontId="31" fillId="0" borderId="0" xfId="1" applyFont="1" applyAlignment="1" applyProtection="1">
      <alignment vertical="center"/>
      <protection locked="0"/>
    </xf>
    <xf numFmtId="0" fontId="32" fillId="0" borderId="0" xfId="1" applyFont="1" applyAlignment="1" applyProtection="1">
      <alignment vertical="center"/>
      <protection locked="0"/>
    </xf>
    <xf numFmtId="0" fontId="32" fillId="0" borderId="0" xfId="1" applyFont="1" applyAlignment="1" applyProtection="1">
      <alignment horizontal="right" vertical="center"/>
      <protection locked="0"/>
    </xf>
    <xf numFmtId="0" fontId="32" fillId="0" borderId="1" xfId="1" applyFont="1" applyBorder="1" applyAlignment="1" applyProtection="1">
      <alignment horizontal="center" vertical="center" wrapText="1"/>
      <protection locked="0"/>
    </xf>
    <xf numFmtId="49" fontId="32" fillId="0" borderId="0" xfId="1" applyNumberFormat="1" applyFont="1" applyAlignment="1" applyProtection="1">
      <alignment vertical="center"/>
      <protection locked="0"/>
    </xf>
    <xf numFmtId="0" fontId="32" fillId="0" borderId="0" xfId="1" applyFont="1" applyAlignment="1">
      <alignment vertical="center"/>
    </xf>
    <xf numFmtId="0" fontId="6" fillId="0" borderId="0" xfId="1" applyFont="1" applyAlignment="1" applyProtection="1">
      <alignment vertical="center"/>
      <protection locked="0"/>
    </xf>
    <xf numFmtId="0" fontId="6" fillId="0" borderId="0" xfId="1" applyFont="1" applyAlignment="1">
      <alignment vertical="center"/>
    </xf>
    <xf numFmtId="0" fontId="6" fillId="0" borderId="0" xfId="1" applyFont="1" applyAlignment="1">
      <alignment horizontal="center" vertical="center"/>
    </xf>
    <xf numFmtId="49" fontId="6" fillId="0" borderId="0" xfId="1" applyNumberFormat="1" applyFont="1" applyAlignment="1" applyProtection="1">
      <alignment vertical="center"/>
      <protection locked="0"/>
    </xf>
    <xf numFmtId="49" fontId="6" fillId="0" borderId="0" xfId="1" applyNumberFormat="1" applyFont="1" applyAlignment="1">
      <alignment vertical="center"/>
    </xf>
    <xf numFmtId="0" fontId="7" fillId="0" borderId="0" xfId="1" applyFont="1" applyAlignment="1" applyProtection="1">
      <alignment vertical="center"/>
      <protection locked="0"/>
    </xf>
    <xf numFmtId="0" fontId="6" fillId="0" borderId="0" xfId="1" applyFont="1" applyAlignment="1" applyProtection="1">
      <alignment horizontal="right" vertical="center"/>
      <protection locked="0"/>
    </xf>
    <xf numFmtId="0" fontId="9" fillId="0" borderId="0" xfId="1" applyFont="1" applyAlignment="1" applyProtection="1">
      <alignment vertical="center"/>
      <protection locked="0"/>
    </xf>
    <xf numFmtId="0" fontId="33" fillId="0" borderId="0" xfId="1" applyFont="1" applyAlignment="1" applyProtection="1">
      <alignment vertical="center"/>
      <protection locked="0"/>
    </xf>
    <xf numFmtId="0" fontId="34" fillId="0" borderId="0" xfId="1" applyFont="1" applyAlignment="1" applyProtection="1">
      <alignment vertical="center"/>
      <protection locked="0"/>
    </xf>
    <xf numFmtId="0" fontId="34" fillId="0" borderId="0" xfId="1" applyFont="1" applyAlignment="1">
      <alignment vertical="center"/>
    </xf>
    <xf numFmtId="0" fontId="32" fillId="0" borderId="0" xfId="1" applyFont="1" applyAlignment="1">
      <alignment horizontal="center" vertical="center"/>
    </xf>
    <xf numFmtId="0" fontId="32" fillId="0" borderId="0" xfId="1" applyFont="1" applyBorder="1" applyAlignment="1">
      <alignment vertical="center" wrapText="1"/>
    </xf>
    <xf numFmtId="0" fontId="32" fillId="0" borderId="0" xfId="1" applyFont="1" applyBorder="1" applyAlignment="1" applyProtection="1">
      <alignment vertical="center"/>
      <protection locked="0"/>
    </xf>
    <xf numFmtId="0" fontId="32" fillId="0" borderId="0" xfId="1" applyFont="1"/>
    <xf numFmtId="0" fontId="33" fillId="0" borderId="0" xfId="1" applyFont="1"/>
    <xf numFmtId="0" fontId="32" fillId="0" borderId="0" xfId="1" applyFont="1" applyProtection="1">
      <protection locked="0"/>
    </xf>
    <xf numFmtId="0" fontId="33" fillId="0" borderId="2" xfId="1" applyFont="1" applyBorder="1" applyAlignment="1" applyProtection="1">
      <alignment horizontal="center" vertical="center" wrapText="1"/>
      <protection locked="0"/>
    </xf>
    <xf numFmtId="0" fontId="33" fillId="0" borderId="3" xfId="1" applyFont="1" applyBorder="1" applyAlignment="1" applyProtection="1">
      <alignment horizontal="center" vertical="center" wrapText="1"/>
      <protection locked="0"/>
    </xf>
    <xf numFmtId="0" fontId="33" fillId="0" borderId="4" xfId="1" applyFont="1" applyBorder="1" applyAlignment="1" applyProtection="1">
      <alignment horizontal="center" vertical="center" wrapText="1"/>
      <protection locked="0"/>
    </xf>
    <xf numFmtId="0" fontId="33" fillId="0" borderId="5" xfId="1" applyFont="1" applyBorder="1" applyAlignment="1" applyProtection="1">
      <alignment horizontal="center" vertical="center" wrapText="1"/>
      <protection locked="0"/>
    </xf>
    <xf numFmtId="0" fontId="32" fillId="0" borderId="6" xfId="1" applyFont="1" applyBorder="1" applyAlignment="1" applyProtection="1">
      <alignment vertical="center" wrapText="1"/>
      <protection locked="0"/>
    </xf>
    <xf numFmtId="0" fontId="32" fillId="0" borderId="7" xfId="1" applyFont="1" applyBorder="1" applyAlignment="1" applyProtection="1">
      <alignment horizontal="left" vertical="center" wrapText="1"/>
      <protection locked="0"/>
    </xf>
    <xf numFmtId="0" fontId="35" fillId="0" borderId="0" xfId="1" applyFont="1" applyAlignment="1" applyProtection="1">
      <alignment vertical="center"/>
      <protection locked="0"/>
    </xf>
    <xf numFmtId="0" fontId="36" fillId="0" borderId="0" xfId="1" applyFont="1" applyAlignment="1" applyProtection="1">
      <alignment vertical="center"/>
      <protection locked="0"/>
    </xf>
    <xf numFmtId="0" fontId="33" fillId="0" borderId="0" xfId="1" applyFont="1" applyAlignment="1" applyProtection="1">
      <alignment horizontal="justify" vertical="center"/>
      <protection locked="0"/>
    </xf>
    <xf numFmtId="0" fontId="33" fillId="0" borderId="0" xfId="1" applyFont="1" applyAlignment="1">
      <alignment vertical="center"/>
    </xf>
    <xf numFmtId="0" fontId="32" fillId="0" borderId="0" xfId="1" applyFont="1" applyFill="1" applyAlignment="1" applyProtection="1">
      <alignment vertical="center"/>
      <protection locked="0"/>
    </xf>
    <xf numFmtId="0" fontId="31" fillId="0" borderId="0" xfId="1" applyFont="1" applyFill="1" applyAlignment="1" applyProtection="1">
      <alignment vertical="center"/>
      <protection locked="0"/>
    </xf>
    <xf numFmtId="0" fontId="37" fillId="0" borderId="0" xfId="1" applyFont="1" applyAlignment="1" applyProtection="1">
      <alignment horizontal="right" vertical="center"/>
      <protection locked="0"/>
    </xf>
    <xf numFmtId="0" fontId="32" fillId="0" borderId="0" xfId="1" applyFont="1" applyBorder="1" applyProtection="1">
      <protection locked="0"/>
    </xf>
    <xf numFmtId="0" fontId="32" fillId="0" borderId="0" xfId="1" applyFont="1" applyBorder="1" applyAlignment="1" applyProtection="1">
      <alignment horizontal="justify" vertical="center" wrapText="1"/>
      <protection locked="0"/>
    </xf>
    <xf numFmtId="0" fontId="31" fillId="0" borderId="0" xfId="1" applyFont="1" applyProtection="1">
      <protection locked="0"/>
    </xf>
    <xf numFmtId="0" fontId="32" fillId="0" borderId="0" xfId="1" applyFont="1" applyFill="1" applyAlignment="1" applyProtection="1">
      <alignment horizontal="left" vertical="center"/>
      <protection locked="0"/>
    </xf>
    <xf numFmtId="0" fontId="32" fillId="0" borderId="7" xfId="1" applyFont="1" applyBorder="1" applyAlignment="1" applyProtection="1">
      <alignment horizontal="center" vertical="center" wrapText="1"/>
      <protection locked="0"/>
    </xf>
    <xf numFmtId="0" fontId="32" fillId="0" borderId="0" xfId="1" applyFont="1" applyBorder="1" applyAlignment="1" applyProtection="1">
      <alignment horizontal="left" vertical="center"/>
      <protection locked="0"/>
    </xf>
    <xf numFmtId="0" fontId="32" fillId="0" borderId="0" xfId="1" applyFont="1" applyAlignment="1">
      <alignment horizontal="left" vertical="center"/>
    </xf>
    <xf numFmtId="4" fontId="32" fillId="0" borderId="0" xfId="1" applyNumberFormat="1" applyFont="1" applyAlignment="1" applyProtection="1">
      <alignment vertical="center"/>
      <protection locked="0"/>
    </xf>
    <xf numFmtId="4" fontId="32" fillId="0" borderId="0" xfId="1" applyNumberFormat="1" applyFont="1" applyAlignment="1">
      <alignment vertical="center"/>
    </xf>
    <xf numFmtId="4" fontId="32" fillId="0" borderId="0" xfId="1" applyNumberFormat="1" applyFont="1" applyAlignment="1" applyProtection="1">
      <alignment horizontal="right" vertical="center"/>
      <protection locked="0"/>
    </xf>
    <xf numFmtId="0" fontId="31" fillId="0" borderId="0" xfId="1" applyFont="1" applyAlignment="1" applyProtection="1">
      <protection locked="0"/>
    </xf>
    <xf numFmtId="4" fontId="32" fillId="0" borderId="0" xfId="1" applyNumberFormat="1" applyFont="1" applyProtection="1">
      <protection locked="0"/>
    </xf>
    <xf numFmtId="4" fontId="32" fillId="0" borderId="0" xfId="1" applyNumberFormat="1" applyFont="1" applyAlignment="1" applyProtection="1">
      <alignment horizontal="right"/>
      <protection locked="0"/>
    </xf>
    <xf numFmtId="4" fontId="32" fillId="0" borderId="10" xfId="1" applyNumberFormat="1" applyFont="1" applyBorder="1" applyAlignment="1" applyProtection="1">
      <alignment vertical="center"/>
      <protection locked="0"/>
    </xf>
    <xf numFmtId="4" fontId="32" fillId="0" borderId="0" xfId="1" applyNumberFormat="1" applyFont="1"/>
    <xf numFmtId="4" fontId="38" fillId="0" borderId="0" xfId="1" applyNumberFormat="1" applyFont="1" applyBorder="1" applyAlignment="1" applyProtection="1">
      <alignment horizontal="right" vertical="top" wrapText="1"/>
      <protection locked="0"/>
    </xf>
    <xf numFmtId="0" fontId="38" fillId="0" borderId="0" xfId="1" applyFont="1" applyAlignment="1">
      <alignment horizontal="right" vertical="top" wrapText="1"/>
    </xf>
    <xf numFmtId="0" fontId="38" fillId="0" borderId="0" xfId="1" applyFont="1" applyBorder="1" applyAlignment="1">
      <alignment horizontal="right" vertical="top" wrapText="1"/>
    </xf>
    <xf numFmtId="0" fontId="38" fillId="0" borderId="0" xfId="1" applyFont="1" applyBorder="1" applyAlignment="1">
      <alignment vertical="top" wrapText="1"/>
    </xf>
    <xf numFmtId="0" fontId="39" fillId="0" borderId="11" xfId="1" applyFont="1" applyBorder="1" applyAlignment="1" applyProtection="1">
      <alignment horizontal="left" vertical="center" wrapText="1"/>
      <protection locked="0"/>
    </xf>
    <xf numFmtId="0" fontId="38" fillId="0" borderId="0" xfId="1" applyFont="1" applyAlignment="1">
      <alignment vertical="top" wrapText="1"/>
    </xf>
    <xf numFmtId="0" fontId="32" fillId="0" borderId="0" xfId="1" applyFont="1" applyFill="1" applyBorder="1" applyProtection="1">
      <protection locked="0"/>
    </xf>
    <xf numFmtId="4" fontId="32" fillId="0" borderId="0" xfId="1" applyNumberFormat="1" applyFont="1" applyFill="1" applyBorder="1" applyProtection="1">
      <protection locked="0"/>
    </xf>
    <xf numFmtId="0" fontId="32" fillId="0" borderId="0" xfId="1" applyFont="1" applyFill="1" applyBorder="1"/>
    <xf numFmtId="0" fontId="36" fillId="0" borderId="0" xfId="1" applyFont="1" applyFill="1" applyBorder="1" applyAlignment="1">
      <alignment vertical="top" wrapText="1"/>
    </xf>
    <xf numFmtId="0" fontId="36" fillId="0" borderId="0" xfId="1" applyFont="1" applyFill="1" applyBorder="1" applyAlignment="1">
      <alignment horizontal="center" vertical="top" wrapText="1"/>
    </xf>
    <xf numFmtId="0" fontId="36" fillId="0" borderId="0" xfId="1" applyFont="1" applyFill="1" applyBorder="1" applyAlignment="1">
      <alignment horizontal="justify" vertical="top" wrapText="1"/>
    </xf>
    <xf numFmtId="4" fontId="32" fillId="0" borderId="0" xfId="1" applyNumberFormat="1" applyFont="1" applyFill="1" applyBorder="1"/>
    <xf numFmtId="4" fontId="38" fillId="0" borderId="0" xfId="1" applyNumberFormat="1" applyFont="1" applyBorder="1" applyAlignment="1" applyProtection="1">
      <alignment horizontal="right" vertical="center" wrapText="1"/>
      <protection locked="0"/>
    </xf>
    <xf numFmtId="0" fontId="32" fillId="0" borderId="3" xfId="1" applyFont="1" applyBorder="1" applyAlignment="1" applyProtection="1">
      <alignment horizontal="center" vertical="center"/>
      <protection locked="0"/>
    </xf>
    <xf numFmtId="0" fontId="32" fillId="0" borderId="12" xfId="1" applyFont="1" applyBorder="1" applyAlignment="1" applyProtection="1">
      <alignment horizontal="center" vertical="center"/>
      <protection locked="0"/>
    </xf>
    <xf numFmtId="0" fontId="32" fillId="0" borderId="13" xfId="1" applyFont="1" applyBorder="1" applyAlignment="1" applyProtection="1">
      <alignment horizontal="center" vertical="center"/>
      <protection locked="0"/>
    </xf>
    <xf numFmtId="4" fontId="32" fillId="0" borderId="4" xfId="1" applyNumberFormat="1" applyFont="1" applyBorder="1" applyAlignment="1" applyProtection="1">
      <alignment horizontal="center" vertical="center"/>
      <protection locked="0"/>
    </xf>
    <xf numFmtId="4" fontId="32" fillId="0" borderId="5" xfId="1" applyNumberFormat="1" applyFont="1" applyBorder="1" applyAlignment="1" applyProtection="1">
      <alignment horizontal="center" vertical="center"/>
      <protection locked="0"/>
    </xf>
    <xf numFmtId="0" fontId="38" fillId="0" borderId="0" xfId="1" applyFont="1" applyBorder="1" applyAlignment="1" applyProtection="1">
      <alignment vertical="center" wrapText="1"/>
      <protection locked="0"/>
    </xf>
    <xf numFmtId="0" fontId="38" fillId="0" borderId="0" xfId="1" applyFont="1" applyBorder="1" applyAlignment="1" applyProtection="1">
      <alignment horizontal="right" vertical="center" wrapText="1"/>
      <protection locked="0"/>
    </xf>
    <xf numFmtId="0" fontId="32" fillId="0" borderId="0" xfId="1" applyFont="1" applyFill="1" applyBorder="1" applyAlignment="1" applyProtection="1">
      <alignment vertical="center"/>
      <protection locked="0"/>
    </xf>
    <xf numFmtId="0" fontId="40" fillId="0" borderId="0" xfId="1" applyFont="1" applyAlignment="1">
      <alignment vertical="center"/>
    </xf>
    <xf numFmtId="4" fontId="41" fillId="0" borderId="0" xfId="1" applyNumberFormat="1" applyFont="1" applyAlignment="1">
      <alignment vertical="center"/>
    </xf>
    <xf numFmtId="0" fontId="32" fillId="0" borderId="0" xfId="1" applyFont="1" applyProtection="1"/>
    <xf numFmtId="4" fontId="32" fillId="0" borderId="0" xfId="1" applyNumberFormat="1" applyFont="1" applyProtection="1"/>
    <xf numFmtId="0" fontId="31" fillId="0" borderId="0" xfId="1" applyFont="1" applyProtection="1"/>
    <xf numFmtId="4" fontId="38" fillId="0" borderId="0" xfId="1" applyNumberFormat="1" applyFont="1" applyBorder="1" applyAlignment="1" applyProtection="1">
      <alignment horizontal="right" vertical="top" wrapText="1"/>
    </xf>
    <xf numFmtId="0" fontId="38" fillId="0" borderId="0" xfId="1" applyFont="1" applyBorder="1" applyAlignment="1" applyProtection="1">
      <alignment vertical="top" wrapText="1"/>
    </xf>
    <xf numFmtId="0" fontId="38" fillId="0" borderId="0" xfId="1" applyFont="1" applyBorder="1" applyAlignment="1" applyProtection="1">
      <alignment horizontal="right" vertical="top" wrapText="1"/>
    </xf>
    <xf numFmtId="0" fontId="32" fillId="0" borderId="0" xfId="1" applyFont="1" applyFill="1" applyBorder="1" applyProtection="1"/>
    <xf numFmtId="0" fontId="36" fillId="0" borderId="0" xfId="1" applyFont="1" applyFill="1" applyBorder="1" applyAlignment="1" applyProtection="1">
      <alignment vertical="top" wrapText="1"/>
    </xf>
    <xf numFmtId="0" fontId="36" fillId="0" borderId="0" xfId="1" applyFont="1" applyFill="1" applyBorder="1" applyAlignment="1" applyProtection="1">
      <alignment horizontal="center" vertical="top" wrapText="1"/>
    </xf>
    <xf numFmtId="0" fontId="36" fillId="0" borderId="0" xfId="1" applyFont="1" applyFill="1" applyBorder="1" applyAlignment="1" applyProtection="1">
      <alignment horizontal="justify" vertical="top" wrapText="1"/>
    </xf>
    <xf numFmtId="4" fontId="32" fillId="0" borderId="0" xfId="1" applyNumberFormat="1" applyFont="1" applyFill="1" applyBorder="1" applyProtection="1"/>
    <xf numFmtId="0" fontId="40" fillId="0" borderId="0" xfId="1" applyFont="1" applyFill="1" applyBorder="1" applyProtection="1"/>
    <xf numFmtId="0" fontId="41" fillId="0" borderId="0" xfId="1" applyFont="1" applyFill="1" applyBorder="1" applyProtection="1"/>
    <xf numFmtId="0" fontId="31" fillId="0" borderId="0" xfId="1" applyFont="1"/>
    <xf numFmtId="4" fontId="38" fillId="0" borderId="0" xfId="1" applyNumberFormat="1" applyFont="1" applyBorder="1" applyAlignment="1">
      <alignment horizontal="right" vertical="top" wrapText="1"/>
    </xf>
    <xf numFmtId="0" fontId="0" fillId="0" borderId="0" xfId="0"/>
    <xf numFmtId="0" fontId="40" fillId="0" borderId="0" xfId="1" applyFont="1" applyAlignment="1" applyProtection="1">
      <alignment vertical="center"/>
      <protection locked="0"/>
    </xf>
    <xf numFmtId="0" fontId="32" fillId="0" borderId="14" xfId="1" applyFont="1" applyBorder="1" applyAlignment="1" applyProtection="1">
      <alignment horizontal="center" vertical="center" wrapText="1"/>
      <protection locked="0"/>
    </xf>
    <xf numFmtId="0" fontId="42" fillId="0" borderId="0" xfId="1" applyFont="1" applyAlignment="1" applyProtection="1">
      <alignment horizontal="left" vertical="center"/>
      <protection locked="0"/>
    </xf>
    <xf numFmtId="0" fontId="33" fillId="0" borderId="0" xfId="1" applyFont="1" applyBorder="1" applyAlignment="1" applyProtection="1">
      <alignment vertical="center"/>
      <protection locked="0"/>
    </xf>
    <xf numFmtId="0" fontId="32" fillId="0" borderId="17" xfId="1" applyFont="1" applyBorder="1" applyAlignment="1" applyProtection="1">
      <alignment horizontal="center" vertical="center" wrapText="1"/>
      <protection locked="0"/>
    </xf>
    <xf numFmtId="0" fontId="33" fillId="0" borderId="18" xfId="1" applyFont="1" applyBorder="1" applyAlignment="1" applyProtection="1">
      <alignment horizontal="center" vertical="center" wrapText="1"/>
      <protection locked="0"/>
    </xf>
    <xf numFmtId="0" fontId="32" fillId="0" borderId="22" xfId="1" applyFont="1" applyBorder="1" applyAlignment="1">
      <alignment horizontal="center" vertical="center"/>
    </xf>
    <xf numFmtId="0" fontId="33" fillId="0" borderId="23" xfId="1" applyFont="1" applyBorder="1" applyAlignment="1" applyProtection="1">
      <alignment horizontal="center" vertical="center" wrapText="1"/>
      <protection locked="0"/>
    </xf>
    <xf numFmtId="0" fontId="32" fillId="0" borderId="24" xfId="1" applyFont="1" applyBorder="1" applyAlignment="1" applyProtection="1">
      <alignment horizontal="center" vertical="center" wrapText="1"/>
      <protection locked="0"/>
    </xf>
    <xf numFmtId="0" fontId="32" fillId="0" borderId="0" xfId="1" applyFont="1" applyFill="1" applyBorder="1" applyAlignment="1">
      <alignment vertical="center"/>
    </xf>
    <xf numFmtId="0" fontId="0" fillId="0" borderId="0" xfId="0" applyAlignment="1">
      <alignment vertical="center"/>
    </xf>
    <xf numFmtId="0" fontId="43" fillId="0" borderId="0" xfId="1" applyFont="1" applyAlignment="1" applyProtection="1">
      <alignment vertical="center"/>
      <protection locked="0"/>
    </xf>
    <xf numFmtId="0" fontId="29" fillId="0" borderId="0" xfId="0" applyFont="1" applyAlignment="1">
      <alignment vertical="center"/>
    </xf>
    <xf numFmtId="0" fontId="0" fillId="0" borderId="0" xfId="0" applyAlignment="1">
      <alignment horizontal="center"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1" applyFont="1" applyAlignment="1">
      <alignment horizontal="center" vertical="center"/>
    </xf>
    <xf numFmtId="0" fontId="45" fillId="0" borderId="0" xfId="0" applyFont="1" applyFill="1" applyAlignment="1">
      <alignment vertical="center"/>
    </xf>
    <xf numFmtId="4" fontId="32" fillId="0" borderId="0" xfId="1" applyNumberFormat="1" applyFont="1" applyAlignment="1" applyProtection="1">
      <alignment horizontal="center" vertical="center"/>
      <protection locked="0"/>
    </xf>
    <xf numFmtId="0" fontId="36" fillId="0" borderId="0" xfId="1" applyFont="1" applyFill="1" applyBorder="1" applyAlignment="1" applyProtection="1">
      <alignment horizontal="center" vertical="center" wrapText="1"/>
      <protection locked="0"/>
    </xf>
    <xf numFmtId="4" fontId="32" fillId="0" borderId="0" xfId="1" applyNumberFormat="1" applyFont="1" applyFill="1" applyBorder="1" applyAlignment="1">
      <alignment vertical="center"/>
    </xf>
    <xf numFmtId="0" fontId="32" fillId="0" borderId="26" xfId="1" applyFont="1" applyBorder="1" applyAlignment="1" applyProtection="1">
      <alignment horizontal="center" vertical="center"/>
      <protection locked="0"/>
    </xf>
    <xf numFmtId="0" fontId="6" fillId="0" borderId="0" xfId="2" applyFont="1" applyFill="1" applyBorder="1" applyAlignment="1">
      <alignment vertical="center"/>
    </xf>
    <xf numFmtId="0" fontId="6" fillId="0" borderId="0" xfId="2" applyFont="1" applyBorder="1" applyAlignment="1">
      <alignment vertical="center"/>
    </xf>
    <xf numFmtId="0" fontId="32" fillId="0" borderId="0" xfId="1" applyFont="1" applyAlignment="1">
      <alignment horizontal="right" vertical="center"/>
    </xf>
    <xf numFmtId="3" fontId="32" fillId="0" borderId="0" xfId="1" applyNumberFormat="1" applyFont="1" applyFill="1" applyBorder="1" applyAlignment="1" applyProtection="1">
      <alignment vertical="center"/>
      <protection hidden="1"/>
    </xf>
    <xf numFmtId="3" fontId="32" fillId="0" borderId="0" xfId="1" applyNumberFormat="1" applyFont="1" applyBorder="1" applyAlignment="1" applyProtection="1">
      <alignment vertical="center"/>
      <protection hidden="1"/>
    </xf>
    <xf numFmtId="0" fontId="41" fillId="0" borderId="0" xfId="1" applyFont="1" applyAlignment="1" applyProtection="1">
      <alignment vertical="center"/>
      <protection locked="0"/>
    </xf>
    <xf numFmtId="3" fontId="32" fillId="0" borderId="19" xfId="1" applyNumberFormat="1" applyFont="1" applyBorder="1" applyAlignment="1" applyProtection="1">
      <alignment horizontal="center" vertical="center"/>
      <protection locked="0"/>
    </xf>
    <xf numFmtId="3" fontId="32" fillId="0" borderId="27" xfId="1" applyNumberFormat="1" applyFont="1" applyBorder="1" applyAlignment="1" applyProtection="1">
      <alignment horizontal="center" vertical="center"/>
      <protection locked="0"/>
    </xf>
    <xf numFmtId="0" fontId="32" fillId="0" borderId="29" xfId="1" applyFont="1" applyBorder="1" applyAlignment="1" applyProtection="1">
      <alignment horizontal="center" vertical="center" wrapText="1"/>
      <protection locked="0"/>
    </xf>
    <xf numFmtId="0" fontId="6" fillId="0" borderId="0" xfId="4" applyFont="1" applyFill="1" applyAlignment="1" applyProtection="1">
      <alignment vertical="center"/>
      <protection locked="0"/>
    </xf>
    <xf numFmtId="0" fontId="32" fillId="0" borderId="30" xfId="1" applyFont="1" applyFill="1" applyBorder="1" applyAlignment="1">
      <alignment horizontal="center" vertical="center"/>
    </xf>
    <xf numFmtId="0" fontId="32" fillId="0" borderId="31" xfId="1" applyFont="1" applyFill="1" applyBorder="1" applyAlignment="1">
      <alignment horizontal="center" vertical="center"/>
    </xf>
    <xf numFmtId="0" fontId="32" fillId="3" borderId="32" xfId="1" applyFont="1" applyFill="1" applyBorder="1" applyAlignment="1">
      <alignment vertical="center"/>
    </xf>
    <xf numFmtId="0" fontId="32" fillId="0" borderId="33" xfId="1" applyFont="1" applyBorder="1" applyAlignment="1">
      <alignment vertical="center"/>
    </xf>
    <xf numFmtId="0" fontId="32" fillId="2" borderId="33" xfId="1" applyFont="1" applyFill="1" applyBorder="1" applyAlignment="1">
      <alignment vertical="center"/>
    </xf>
    <xf numFmtId="0" fontId="32" fillId="0" borderId="34" xfId="1" applyFont="1" applyBorder="1" applyAlignment="1">
      <alignment vertical="center"/>
    </xf>
    <xf numFmtId="0" fontId="32" fillId="2" borderId="34" xfId="1" applyFont="1" applyFill="1" applyBorder="1" applyAlignment="1">
      <alignment vertical="center"/>
    </xf>
    <xf numFmtId="0" fontId="32" fillId="0" borderId="35" xfId="1" applyFont="1" applyBorder="1" applyAlignment="1">
      <alignment vertical="center"/>
    </xf>
    <xf numFmtId="0" fontId="32" fillId="2" borderId="35" xfId="1" applyFont="1" applyFill="1" applyBorder="1" applyAlignment="1">
      <alignment vertical="center"/>
    </xf>
    <xf numFmtId="4" fontId="34" fillId="0" borderId="0" xfId="1" applyNumberFormat="1" applyFont="1" applyAlignment="1">
      <alignment vertical="center"/>
    </xf>
    <xf numFmtId="3" fontId="6" fillId="0" borderId="36" xfId="1" applyNumberFormat="1" applyFont="1" applyBorder="1" applyAlignment="1" applyProtection="1">
      <alignment horizontal="right" vertical="center" wrapText="1" indent="1"/>
      <protection locked="0"/>
    </xf>
    <xf numFmtId="3" fontId="6" fillId="0" borderId="37" xfId="1" applyNumberFormat="1" applyFont="1" applyBorder="1" applyAlignment="1" applyProtection="1">
      <alignment horizontal="right" vertical="center" wrapText="1" indent="1"/>
      <protection locked="0"/>
    </xf>
    <xf numFmtId="3" fontId="32" fillId="0" borderId="36" xfId="1" applyNumberFormat="1" applyFont="1" applyBorder="1" applyAlignment="1" applyProtection="1">
      <alignment horizontal="right" vertical="center" wrapText="1" indent="1"/>
      <protection locked="0"/>
    </xf>
    <xf numFmtId="3" fontId="32" fillId="0" borderId="38" xfId="1" applyNumberFormat="1" applyFont="1" applyBorder="1" applyAlignment="1" applyProtection="1">
      <alignment horizontal="right" vertical="center" wrapText="1" indent="1"/>
      <protection locked="0"/>
    </xf>
    <xf numFmtId="3" fontId="32" fillId="0" borderId="14" xfId="1" applyNumberFormat="1" applyFont="1" applyBorder="1" applyAlignment="1" applyProtection="1">
      <alignment horizontal="right" vertical="center" wrapText="1" indent="1"/>
      <protection locked="0"/>
    </xf>
    <xf numFmtId="3" fontId="32" fillId="0" borderId="39" xfId="1" applyNumberFormat="1" applyFont="1" applyBorder="1" applyAlignment="1" applyProtection="1">
      <alignment horizontal="right" vertical="center" wrapText="1" indent="1"/>
      <protection locked="0"/>
    </xf>
    <xf numFmtId="3" fontId="6" fillId="0" borderId="19" xfId="1" applyNumberFormat="1" applyFont="1" applyBorder="1" applyAlignment="1" applyProtection="1">
      <alignment horizontal="right" vertical="center" wrapText="1" indent="1"/>
      <protection locked="0"/>
    </xf>
    <xf numFmtId="3" fontId="6" fillId="0" borderId="40" xfId="1" applyNumberFormat="1" applyFont="1" applyBorder="1" applyAlignment="1" applyProtection="1">
      <alignment horizontal="right" vertical="center" wrapText="1" indent="1"/>
      <protection locked="0"/>
    </xf>
    <xf numFmtId="3" fontId="32" fillId="0" borderId="19" xfId="1" applyNumberFormat="1" applyFont="1" applyBorder="1" applyAlignment="1" applyProtection="1">
      <alignment horizontal="right" vertical="center" wrapText="1" indent="1"/>
      <protection locked="0"/>
    </xf>
    <xf numFmtId="3" fontId="32" fillId="0" borderId="15" xfId="1" applyNumberFormat="1" applyFont="1" applyBorder="1" applyAlignment="1" applyProtection="1">
      <alignment horizontal="right" vertical="center" wrapText="1" indent="1"/>
      <protection locked="0"/>
    </xf>
    <xf numFmtId="3" fontId="32" fillId="0" borderId="16" xfId="1" applyNumberFormat="1" applyFont="1" applyBorder="1" applyAlignment="1" applyProtection="1">
      <alignment horizontal="right" vertical="center" wrapText="1" indent="1"/>
      <protection locked="0"/>
    </xf>
    <xf numFmtId="3" fontId="6" fillId="0" borderId="27" xfId="1" applyNumberFormat="1" applyFont="1" applyBorder="1" applyAlignment="1" applyProtection="1">
      <alignment horizontal="right" vertical="center" wrapText="1" indent="1"/>
      <protection locked="0"/>
    </xf>
    <xf numFmtId="3" fontId="6" fillId="0" borderId="41" xfId="1" applyNumberFormat="1" applyFont="1" applyBorder="1" applyAlignment="1" applyProtection="1">
      <alignment horizontal="right" vertical="center" wrapText="1" indent="1"/>
      <protection locked="0"/>
    </xf>
    <xf numFmtId="3" fontId="32" fillId="0" borderId="27" xfId="1" applyNumberFormat="1" applyFont="1" applyBorder="1" applyAlignment="1" applyProtection="1">
      <alignment horizontal="right" vertical="center" wrapText="1" indent="1"/>
      <protection locked="0"/>
    </xf>
    <xf numFmtId="3" fontId="32" fillId="0" borderId="42" xfId="1" applyNumberFormat="1" applyFont="1" applyBorder="1" applyAlignment="1" applyProtection="1">
      <alignment horizontal="right" vertical="center" wrapText="1" indent="1"/>
      <protection locked="0"/>
    </xf>
    <xf numFmtId="3" fontId="32" fillId="0" borderId="17" xfId="1" applyNumberFormat="1" applyFont="1" applyBorder="1" applyAlignment="1" applyProtection="1">
      <alignment horizontal="right" vertical="center" wrapText="1" indent="1"/>
      <protection locked="0"/>
    </xf>
    <xf numFmtId="3" fontId="8" fillId="0" borderId="3" xfId="1" applyNumberFormat="1" applyFont="1" applyBorder="1" applyAlignment="1" applyProtection="1">
      <alignment horizontal="right" vertical="center" wrapText="1" indent="1"/>
      <protection hidden="1"/>
    </xf>
    <xf numFmtId="3" fontId="8" fillId="0" borderId="13" xfId="1" applyNumberFormat="1" applyFont="1" applyBorder="1" applyAlignment="1" applyProtection="1">
      <alignment horizontal="right" vertical="center" wrapText="1" indent="1"/>
      <protection hidden="1"/>
    </xf>
    <xf numFmtId="3" fontId="33" fillId="0" borderId="3" xfId="1" applyNumberFormat="1" applyFont="1" applyBorder="1" applyAlignment="1" applyProtection="1">
      <alignment horizontal="right" vertical="center" wrapText="1" indent="1"/>
      <protection hidden="1"/>
    </xf>
    <xf numFmtId="3" fontId="33" fillId="0" borderId="4" xfId="1" applyNumberFormat="1" applyFont="1" applyBorder="1" applyAlignment="1" applyProtection="1">
      <alignment horizontal="right" vertical="center" wrapText="1" indent="1"/>
      <protection hidden="1"/>
    </xf>
    <xf numFmtId="3" fontId="8" fillId="0" borderId="10" xfId="1" applyNumberFormat="1" applyFont="1" applyBorder="1" applyAlignment="1" applyProtection="1">
      <alignment horizontal="right" vertical="center" wrapText="1" indent="1"/>
      <protection hidden="1"/>
    </xf>
    <xf numFmtId="0" fontId="38" fillId="0" borderId="0" xfId="1" applyFont="1" applyAlignment="1">
      <alignment horizontal="right" vertical="center" wrapText="1"/>
    </xf>
    <xf numFmtId="0" fontId="38" fillId="0" borderId="0" xfId="1" applyFont="1" applyBorder="1" applyAlignment="1">
      <alignment horizontal="right" vertical="center" wrapText="1"/>
    </xf>
    <xf numFmtId="0" fontId="38" fillId="0" borderId="0" xfId="1" applyFont="1" applyBorder="1" applyAlignment="1">
      <alignment vertical="center" wrapText="1"/>
    </xf>
    <xf numFmtId="4" fontId="32" fillId="0" borderId="0" xfId="1" applyNumberFormat="1" applyFont="1" applyBorder="1" applyAlignment="1" applyProtection="1">
      <alignment vertical="center"/>
      <protection hidden="1"/>
    </xf>
    <xf numFmtId="0" fontId="38" fillId="0" borderId="0" xfId="1" applyFont="1" applyAlignment="1" applyProtection="1">
      <alignment vertical="center" wrapText="1"/>
      <protection locked="0"/>
    </xf>
    <xf numFmtId="4" fontId="38" fillId="0" borderId="0" xfId="1" applyNumberFormat="1" applyFont="1" applyAlignment="1" applyProtection="1">
      <alignment vertical="center" wrapText="1"/>
      <protection locked="0"/>
    </xf>
    <xf numFmtId="0" fontId="38" fillId="0" borderId="0" xfId="1" applyFont="1" applyAlignment="1">
      <alignment vertical="center" wrapText="1"/>
    </xf>
    <xf numFmtId="4" fontId="40" fillId="0" borderId="0" xfId="1" applyNumberFormat="1" applyFont="1" applyAlignment="1" applyProtection="1">
      <alignment vertical="center" wrapText="1"/>
      <protection locked="0"/>
    </xf>
    <xf numFmtId="4" fontId="32" fillId="0" borderId="0" xfId="1" applyNumberFormat="1" applyFont="1" applyFill="1" applyBorder="1" applyAlignment="1" applyProtection="1">
      <alignment vertical="center"/>
      <protection locked="0"/>
    </xf>
    <xf numFmtId="4" fontId="36" fillId="0" borderId="0" xfId="1" applyNumberFormat="1" applyFont="1" applyFill="1" applyBorder="1" applyAlignment="1" applyProtection="1">
      <alignment vertical="center" wrapText="1"/>
      <protection locked="0"/>
    </xf>
    <xf numFmtId="0" fontId="36" fillId="0" borderId="0" xfId="1" applyFont="1" applyFill="1" applyBorder="1" applyAlignment="1" applyProtection="1">
      <alignment vertical="center" wrapText="1"/>
      <protection locked="0"/>
    </xf>
    <xf numFmtId="0" fontId="36" fillId="0" borderId="0" xfId="1" applyFont="1" applyFill="1" applyBorder="1" applyAlignment="1">
      <alignment vertical="center" wrapText="1"/>
    </xf>
    <xf numFmtId="0" fontId="36" fillId="0" borderId="0" xfId="1" applyFont="1" applyFill="1" applyBorder="1" applyAlignment="1">
      <alignment horizontal="center" vertical="center" wrapText="1"/>
    </xf>
    <xf numFmtId="4" fontId="36" fillId="0" borderId="0" xfId="1" applyNumberFormat="1" applyFont="1" applyFill="1" applyBorder="1" applyAlignment="1" applyProtection="1">
      <alignment horizontal="center" vertical="center" wrapText="1"/>
      <protection locked="0"/>
    </xf>
    <xf numFmtId="0" fontId="32" fillId="0" borderId="0" xfId="1" applyFont="1" applyFill="1" applyBorder="1" applyAlignment="1">
      <alignment vertical="center" wrapText="1"/>
    </xf>
    <xf numFmtId="4" fontId="36" fillId="0" borderId="0" xfId="1" applyNumberFormat="1" applyFont="1" applyFill="1" applyBorder="1" applyAlignment="1">
      <alignment horizontal="center" vertical="center" wrapText="1"/>
    </xf>
    <xf numFmtId="0" fontId="36" fillId="0" borderId="0" xfId="1" applyFont="1" applyFill="1" applyBorder="1" applyAlignment="1">
      <alignment horizontal="justify" vertical="center" wrapText="1"/>
    </xf>
    <xf numFmtId="4" fontId="36" fillId="0" borderId="0" xfId="1" applyNumberFormat="1" applyFont="1" applyFill="1" applyBorder="1" applyAlignment="1">
      <alignment horizontal="justify" vertical="center" wrapText="1"/>
    </xf>
    <xf numFmtId="3" fontId="32" fillId="0" borderId="5" xfId="1" applyNumberFormat="1" applyFont="1" applyBorder="1" applyAlignment="1" applyProtection="1">
      <alignment vertical="center"/>
      <protection locked="0"/>
    </xf>
    <xf numFmtId="0" fontId="38" fillId="0" borderId="0" xfId="1" applyFont="1" applyFill="1" applyAlignment="1" applyProtection="1">
      <alignment vertical="center" wrapText="1"/>
      <protection locked="0"/>
    </xf>
    <xf numFmtId="0" fontId="6" fillId="0" borderId="0" xfId="1" applyFont="1" applyFill="1" applyAlignment="1" applyProtection="1">
      <alignment vertical="center"/>
      <protection locked="0"/>
    </xf>
    <xf numFmtId="3" fontId="32" fillId="0" borderId="3" xfId="1" applyNumberFormat="1" applyFont="1" applyFill="1" applyBorder="1" applyAlignment="1" applyProtection="1">
      <alignment horizontal="center" vertical="center"/>
      <protection locked="0"/>
    </xf>
    <xf numFmtId="0" fontId="6" fillId="0" borderId="0" xfId="1" applyFont="1" applyAlignment="1" applyProtection="1">
      <alignment horizontal="left" vertical="center"/>
      <protection locked="0"/>
    </xf>
    <xf numFmtId="0" fontId="32" fillId="0" borderId="9" xfId="1" applyFont="1" applyFill="1" applyBorder="1" applyAlignment="1" applyProtection="1">
      <alignment vertical="center" wrapText="1"/>
      <protection locked="0"/>
    </xf>
    <xf numFmtId="0" fontId="32" fillId="0" borderId="43" xfId="1" applyFont="1" applyBorder="1" applyAlignment="1" applyProtection="1">
      <alignment vertical="center" wrapText="1"/>
      <protection locked="0"/>
    </xf>
    <xf numFmtId="0" fontId="32" fillId="0" borderId="44" xfId="1" applyFont="1" applyBorder="1" applyAlignment="1" applyProtection="1">
      <alignment horizontal="center" vertical="center"/>
      <protection locked="0"/>
    </xf>
    <xf numFmtId="0" fontId="32" fillId="4" borderId="45" xfId="1" applyFont="1" applyFill="1" applyBorder="1" applyAlignment="1" applyProtection="1">
      <alignment horizontal="center" vertical="center"/>
      <protection locked="0"/>
    </xf>
    <xf numFmtId="0" fontId="32" fillId="5" borderId="7" xfId="1" applyFont="1" applyFill="1" applyBorder="1" applyAlignment="1" applyProtection="1">
      <alignment horizontal="center" vertical="center"/>
      <protection locked="0"/>
    </xf>
    <xf numFmtId="0" fontId="32" fillId="5" borderId="46" xfId="1" applyFont="1" applyFill="1" applyBorder="1" applyAlignment="1" applyProtection="1">
      <alignment horizontal="center" vertical="center"/>
      <protection locked="0"/>
    </xf>
    <xf numFmtId="0" fontId="32" fillId="5" borderId="47" xfId="1" applyFont="1" applyFill="1" applyBorder="1" applyAlignment="1" applyProtection="1">
      <alignment horizontal="center" vertical="center"/>
      <protection locked="0"/>
    </xf>
    <xf numFmtId="0" fontId="32" fillId="6" borderId="0" xfId="1" applyFont="1" applyFill="1" applyAlignment="1">
      <alignment vertical="center"/>
    </xf>
    <xf numFmtId="4" fontId="34" fillId="6" borderId="0" xfId="1" applyNumberFormat="1" applyFont="1" applyFill="1" applyAlignment="1">
      <alignment vertical="center"/>
    </xf>
    <xf numFmtId="0" fontId="34" fillId="6" borderId="0" xfId="1" applyFont="1" applyFill="1" applyAlignment="1">
      <alignment vertical="center"/>
    </xf>
    <xf numFmtId="0" fontId="6" fillId="6" borderId="0" xfId="1" applyFont="1" applyFill="1" applyAlignment="1" applyProtection="1">
      <alignment vertical="center"/>
      <protection locked="0"/>
    </xf>
    <xf numFmtId="0" fontId="0" fillId="0" borderId="0" xfId="0" applyFill="1"/>
    <xf numFmtId="0" fontId="46" fillId="0" borderId="48" xfId="1" applyFont="1" applyBorder="1" applyAlignment="1" applyProtection="1">
      <alignment horizontal="center" vertical="center" wrapText="1"/>
      <protection locked="0"/>
    </xf>
    <xf numFmtId="0" fontId="46" fillId="0" borderId="48" xfId="1" applyFont="1" applyBorder="1" applyAlignment="1" applyProtection="1">
      <alignment horizontal="center" vertical="center"/>
      <protection locked="0"/>
    </xf>
    <xf numFmtId="0" fontId="46" fillId="0" borderId="49" xfId="1" applyFont="1" applyBorder="1" applyAlignment="1" applyProtection="1">
      <alignment horizontal="center" vertical="center"/>
      <protection locked="0"/>
    </xf>
    <xf numFmtId="0" fontId="46" fillId="0" borderId="0" xfId="1" applyFont="1" applyAlignment="1" applyProtection="1">
      <alignment vertical="center"/>
      <protection locked="0"/>
    </xf>
    <xf numFmtId="0" fontId="46" fillId="0" borderId="0" xfId="1" applyFont="1" applyAlignment="1">
      <alignment vertical="center"/>
    </xf>
    <xf numFmtId="2" fontId="46" fillId="0" borderId="28" xfId="1" applyNumberFormat="1" applyFont="1" applyBorder="1" applyAlignment="1" applyProtection="1">
      <alignment horizontal="center" vertical="center" wrapText="1"/>
      <protection locked="0"/>
    </xf>
    <xf numFmtId="0" fontId="32" fillId="7" borderId="50" xfId="1" applyFont="1" applyFill="1" applyBorder="1" applyAlignment="1">
      <alignment horizontal="center" vertical="center"/>
    </xf>
    <xf numFmtId="0" fontId="32" fillId="7" borderId="30" xfId="1" applyFont="1" applyFill="1" applyBorder="1" applyAlignment="1">
      <alignment horizontal="center" vertical="center"/>
    </xf>
    <xf numFmtId="0" fontId="42" fillId="0" borderId="32" xfId="0" applyFont="1" applyBorder="1" applyAlignment="1">
      <alignment horizontal="center" vertical="center"/>
    </xf>
    <xf numFmtId="0" fontId="31" fillId="0" borderId="0" xfId="1" applyFont="1" applyAlignment="1" applyProtection="1">
      <alignment horizontal="left" vertical="center"/>
      <protection locked="0"/>
    </xf>
    <xf numFmtId="0" fontId="33" fillId="0" borderId="0" xfId="1" applyFont="1" applyBorder="1" applyAlignment="1" applyProtection="1">
      <alignment horizontal="left" vertical="center"/>
      <protection locked="0"/>
    </xf>
    <xf numFmtId="3" fontId="32" fillId="0" borderId="0" xfId="1" applyNumberFormat="1" applyFont="1" applyFill="1" applyBorder="1" applyAlignment="1" applyProtection="1">
      <alignment horizontal="left" vertical="center"/>
      <protection hidden="1"/>
    </xf>
    <xf numFmtId="3" fontId="32" fillId="0" borderId="0" xfId="1" applyNumberFormat="1" applyFont="1" applyBorder="1" applyAlignment="1" applyProtection="1">
      <alignment horizontal="left" vertical="center"/>
      <protection hidden="1"/>
    </xf>
    <xf numFmtId="0" fontId="32" fillId="0" borderId="0" xfId="1" applyFont="1" applyAlignment="1" applyProtection="1">
      <alignment horizontal="left" vertical="center"/>
      <protection locked="0"/>
    </xf>
    <xf numFmtId="0" fontId="40" fillId="0" borderId="0" xfId="1" applyFont="1" applyAlignment="1" applyProtection="1">
      <alignment horizontal="left" vertical="center"/>
      <protection locked="0"/>
    </xf>
    <xf numFmtId="0" fontId="32" fillId="8" borderId="51" xfId="1" applyFont="1" applyFill="1" applyBorder="1" applyAlignment="1">
      <alignment horizontal="center" vertical="center"/>
    </xf>
    <xf numFmtId="0" fontId="32" fillId="8" borderId="52" xfId="1" applyFont="1" applyFill="1" applyBorder="1" applyAlignment="1">
      <alignment horizontal="center" vertical="center"/>
    </xf>
    <xf numFmtId="0" fontId="32" fillId="0" borderId="15" xfId="1" applyFont="1" applyBorder="1" applyAlignment="1" applyProtection="1">
      <alignment horizontal="center" vertical="center" wrapText="1"/>
      <protection locked="0"/>
    </xf>
    <xf numFmtId="0" fontId="32" fillId="8" borderId="19" xfId="1" applyFont="1" applyFill="1" applyBorder="1" applyAlignment="1" applyProtection="1">
      <alignment horizontal="center" vertical="center"/>
      <protection locked="0"/>
    </xf>
    <xf numFmtId="0" fontId="32" fillId="8" borderId="8" xfId="1" applyFont="1" applyFill="1" applyBorder="1" applyAlignment="1" applyProtection="1">
      <alignment horizontal="center" vertical="center"/>
      <protection locked="0"/>
    </xf>
    <xf numFmtId="0" fontId="32" fillId="8" borderId="36" xfId="1" applyFont="1" applyFill="1" applyBorder="1" applyAlignment="1" applyProtection="1">
      <alignment horizontal="center" vertical="center"/>
      <protection locked="0"/>
    </xf>
    <xf numFmtId="3" fontId="32" fillId="0" borderId="53" xfId="1" applyNumberFormat="1" applyFont="1" applyBorder="1" applyAlignment="1" applyProtection="1">
      <alignment horizontal="right" vertical="center" wrapText="1" indent="1"/>
      <protection locked="0"/>
    </xf>
    <xf numFmtId="3" fontId="32" fillId="0" borderId="9" xfId="1" applyNumberFormat="1" applyFont="1" applyBorder="1" applyAlignment="1" applyProtection="1">
      <alignment horizontal="right" vertical="center" wrapText="1" indent="1"/>
      <protection locked="0"/>
    </xf>
    <xf numFmtId="3" fontId="32" fillId="0" borderId="39" xfId="1" applyNumberFormat="1" applyFont="1" applyBorder="1" applyAlignment="1" applyProtection="1">
      <alignment horizontal="right" vertical="center" wrapText="1" indent="1"/>
      <protection hidden="1"/>
    </xf>
    <xf numFmtId="3" fontId="32" fillId="0" borderId="20" xfId="1" applyNumberFormat="1" applyFont="1" applyBorder="1" applyAlignment="1" applyProtection="1">
      <alignment horizontal="right" vertical="center" wrapText="1" indent="1"/>
      <protection locked="0"/>
    </xf>
    <xf numFmtId="3" fontId="32" fillId="0" borderId="54" xfId="1" applyNumberFormat="1" applyFont="1" applyBorder="1" applyAlignment="1" applyProtection="1">
      <alignment horizontal="right" vertical="center" wrapText="1" indent="1"/>
      <protection locked="0"/>
    </xf>
    <xf numFmtId="3" fontId="32" fillId="0" borderId="13" xfId="1" applyNumberFormat="1" applyFont="1" applyBorder="1" applyAlignment="1" applyProtection="1">
      <alignment horizontal="right" vertical="center" wrapText="1" indent="1"/>
      <protection hidden="1"/>
    </xf>
    <xf numFmtId="3" fontId="32" fillId="0" borderId="10" xfId="1" applyNumberFormat="1" applyFont="1" applyBorder="1" applyAlignment="1" applyProtection="1">
      <alignment horizontal="right" vertical="center" wrapText="1" indent="1"/>
      <protection hidden="1"/>
    </xf>
    <xf numFmtId="0" fontId="32" fillId="0" borderId="19" xfId="1" applyFont="1" applyBorder="1" applyAlignment="1" applyProtection="1">
      <alignment horizontal="center" vertical="center" wrapText="1"/>
      <protection locked="0"/>
    </xf>
    <xf numFmtId="0" fontId="32" fillId="0" borderId="56" xfId="1" applyFont="1" applyFill="1" applyBorder="1" applyAlignment="1">
      <alignment horizontal="center" vertical="center" wrapText="1"/>
    </xf>
    <xf numFmtId="0" fontId="33" fillId="3" borderId="16" xfId="3" applyFont="1" applyFill="1" applyBorder="1" applyAlignment="1">
      <alignment horizontal="left" vertical="center"/>
    </xf>
    <xf numFmtId="0" fontId="33" fillId="2" borderId="57" xfId="3" applyFont="1" applyFill="1" applyBorder="1" applyAlignment="1">
      <alignment horizontal="left" vertical="center"/>
    </xf>
    <xf numFmtId="0" fontId="33" fillId="2" borderId="58" xfId="3" applyFont="1" applyFill="1" applyBorder="1" applyAlignment="1">
      <alignment horizontal="left" vertical="center"/>
    </xf>
    <xf numFmtId="0" fontId="32" fillId="3" borderId="20" xfId="1" applyFont="1" applyFill="1" applyBorder="1" applyAlignment="1">
      <alignment vertical="center"/>
    </xf>
    <xf numFmtId="0" fontId="32" fillId="2" borderId="59" xfId="1" applyFont="1" applyFill="1" applyBorder="1" applyAlignment="1">
      <alignment vertical="center"/>
    </xf>
    <xf numFmtId="0" fontId="32" fillId="2" borderId="60" xfId="1" applyFont="1" applyFill="1" applyBorder="1" applyAlignment="1">
      <alignment vertical="center"/>
    </xf>
    <xf numFmtId="0" fontId="32" fillId="2" borderId="61" xfId="1" applyFont="1" applyFill="1" applyBorder="1" applyAlignment="1">
      <alignment vertical="center"/>
    </xf>
    <xf numFmtId="0" fontId="32" fillId="2" borderId="62" xfId="3" applyFont="1" applyFill="1" applyBorder="1" applyAlignment="1">
      <alignment horizontal="left" vertical="center"/>
    </xf>
    <xf numFmtId="0" fontId="32" fillId="0" borderId="37" xfId="1" applyFont="1" applyBorder="1" applyAlignment="1" applyProtection="1">
      <alignment vertical="center"/>
      <protection locked="0"/>
    </xf>
    <xf numFmtId="0" fontId="32" fillId="0" borderId="40" xfId="1" applyFont="1" applyBorder="1" applyAlignment="1" applyProtection="1">
      <alignment vertical="center"/>
      <protection locked="0"/>
    </xf>
    <xf numFmtId="0" fontId="32" fillId="0" borderId="41" xfId="1" applyFont="1" applyBorder="1" applyAlignment="1" applyProtection="1">
      <alignment vertical="center"/>
      <protection locked="0"/>
    </xf>
    <xf numFmtId="0" fontId="33" fillId="0" borderId="10" xfId="1" applyFont="1" applyFill="1" applyBorder="1" applyAlignment="1" applyProtection="1">
      <alignment vertical="center"/>
      <protection locked="0"/>
    </xf>
    <xf numFmtId="0" fontId="6" fillId="0" borderId="19" xfId="1" applyFont="1" applyBorder="1" applyAlignment="1">
      <alignment horizontal="center" vertical="center"/>
    </xf>
    <xf numFmtId="0" fontId="6" fillId="0" borderId="36" xfId="1" applyFont="1" applyBorder="1" applyAlignment="1">
      <alignment horizontal="center" vertical="center"/>
    </xf>
    <xf numFmtId="0" fontId="6" fillId="0" borderId="63" xfId="1" applyFont="1" applyBorder="1" applyAlignment="1" applyProtection="1">
      <alignment horizontal="center" vertical="center" wrapText="1"/>
      <protection locked="0"/>
    </xf>
    <xf numFmtId="0" fontId="6" fillId="0" borderId="55" xfId="1" applyFont="1" applyBorder="1" applyAlignment="1" applyProtection="1">
      <alignment horizontal="center" vertical="center" wrapText="1"/>
      <protection locked="0"/>
    </xf>
    <xf numFmtId="0" fontId="6" fillId="0" borderId="28" xfId="1" applyFont="1" applyBorder="1" applyAlignment="1" applyProtection="1">
      <alignment horizontal="center" vertical="center" wrapText="1"/>
      <protection locked="0"/>
    </xf>
    <xf numFmtId="0" fontId="6" fillId="0" borderId="64" xfId="1" applyFont="1" applyBorder="1" applyAlignment="1" applyProtection="1">
      <alignment horizontal="center" vertical="center" wrapText="1"/>
      <protection locked="0"/>
    </xf>
    <xf numFmtId="0" fontId="6" fillId="0" borderId="29" xfId="1" applyFont="1" applyBorder="1" applyAlignment="1" applyProtection="1">
      <alignment horizontal="center" vertical="center" wrapText="1"/>
      <protection locked="0"/>
    </xf>
    <xf numFmtId="0" fontId="6" fillId="0" borderId="19" xfId="1" applyFont="1" applyBorder="1" applyAlignment="1" applyProtection="1">
      <alignment horizontal="center" vertical="center" wrapText="1"/>
      <protection locked="0"/>
    </xf>
    <xf numFmtId="0" fontId="6" fillId="0" borderId="15" xfId="1" applyFont="1" applyBorder="1" applyAlignment="1" applyProtection="1">
      <alignment horizontal="center" vertical="center" wrapText="1"/>
      <protection locked="0"/>
    </xf>
    <xf numFmtId="0" fontId="6" fillId="0" borderId="16" xfId="1" applyFont="1" applyBorder="1" applyAlignment="1" applyProtection="1">
      <alignment horizontal="center" vertical="center" wrapText="1"/>
      <protection locked="0"/>
    </xf>
    <xf numFmtId="0" fontId="6" fillId="0" borderId="21" xfId="1" applyFont="1" applyBorder="1" applyAlignment="1" applyProtection="1">
      <alignment horizontal="center" vertical="center" wrapText="1"/>
      <protection locked="0"/>
    </xf>
    <xf numFmtId="0" fontId="6" fillId="0" borderId="8" xfId="1" applyFont="1" applyBorder="1" applyAlignment="1">
      <alignment horizontal="center" vertical="center"/>
    </xf>
    <xf numFmtId="0" fontId="32" fillId="0" borderId="63" xfId="1" applyFont="1" applyBorder="1" applyAlignment="1" applyProtection="1">
      <alignment horizontal="center" vertical="center" wrapText="1"/>
      <protection locked="0"/>
    </xf>
    <xf numFmtId="0" fontId="32" fillId="0" borderId="64" xfId="1" applyFont="1" applyBorder="1" applyAlignment="1" applyProtection="1">
      <alignment horizontal="center" vertical="center" wrapText="1"/>
      <protection locked="0"/>
    </xf>
    <xf numFmtId="0" fontId="32" fillId="0" borderId="21" xfId="1" applyFont="1" applyBorder="1" applyAlignment="1" applyProtection="1">
      <alignment horizontal="center" vertical="center" wrapText="1"/>
      <protection locked="0"/>
    </xf>
    <xf numFmtId="0" fontId="12" fillId="0" borderId="15" xfId="0" applyFont="1" applyBorder="1" applyAlignment="1">
      <alignment horizontal="center" vertical="center"/>
    </xf>
    <xf numFmtId="0" fontId="12" fillId="0" borderId="25"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38" fillId="0" borderId="49" xfId="0" applyFont="1" applyFill="1" applyBorder="1" applyAlignment="1">
      <alignment horizontal="center" vertical="center" wrapText="1" shrinkToFit="1"/>
    </xf>
    <xf numFmtId="0" fontId="38" fillId="0" borderId="20" xfId="0" applyFont="1" applyBorder="1" applyAlignment="1">
      <alignment horizontal="center" vertical="center"/>
    </xf>
    <xf numFmtId="0" fontId="38" fillId="0" borderId="15" xfId="0" applyFont="1" applyBorder="1" applyAlignment="1">
      <alignment horizontal="center" vertical="center"/>
    </xf>
    <xf numFmtId="0" fontId="38" fillId="0" borderId="25" xfId="0" applyFont="1" applyBorder="1" applyAlignment="1">
      <alignment horizontal="center" vertical="center" wrapText="1" shrinkToFit="1"/>
    </xf>
    <xf numFmtId="0" fontId="38" fillId="0" borderId="22" xfId="0" applyFont="1" applyBorder="1" applyAlignment="1">
      <alignment horizontal="center" vertical="center" wrapText="1" shrinkToFit="1"/>
    </xf>
    <xf numFmtId="0" fontId="38" fillId="0" borderId="1" xfId="0" applyFont="1" applyFill="1" applyBorder="1" applyAlignment="1">
      <alignment horizontal="center" vertical="center" wrapText="1" shrinkToFit="1"/>
    </xf>
    <xf numFmtId="0" fontId="31" fillId="7" borderId="0" xfId="1" applyFont="1" applyFill="1" applyAlignment="1" applyProtection="1">
      <alignment vertical="center"/>
      <protection locked="0"/>
    </xf>
    <xf numFmtId="0" fontId="32" fillId="7" borderId="0" xfId="1" applyFont="1" applyFill="1" applyAlignment="1">
      <alignment vertical="center"/>
    </xf>
    <xf numFmtId="0" fontId="40" fillId="7" borderId="0" xfId="1" applyFont="1" applyFill="1" applyAlignment="1">
      <alignment vertical="center"/>
    </xf>
    <xf numFmtId="0" fontId="32" fillId="7" borderId="0" xfId="1" applyFont="1" applyFill="1" applyAlignment="1">
      <alignment horizontal="center" vertical="center"/>
    </xf>
    <xf numFmtId="0" fontId="32" fillId="7" borderId="0" xfId="1" applyFont="1" applyFill="1" applyBorder="1" applyAlignment="1">
      <alignment vertical="center"/>
    </xf>
    <xf numFmtId="0" fontId="32" fillId="7" borderId="0" xfId="1" applyFont="1" applyFill="1" applyBorder="1" applyAlignment="1">
      <alignment horizontal="right" vertical="center"/>
    </xf>
    <xf numFmtId="0" fontId="33" fillId="7" borderId="0" xfId="1" applyFont="1" applyFill="1" applyBorder="1" applyAlignment="1">
      <alignment horizontal="center" vertical="center"/>
    </xf>
    <xf numFmtId="0" fontId="32" fillId="7" borderId="0" xfId="1" applyFont="1" applyFill="1" applyBorder="1" applyAlignment="1">
      <alignment horizontal="center" vertical="center"/>
    </xf>
    <xf numFmtId="0" fontId="47" fillId="7" borderId="0" xfId="1" applyFont="1" applyFill="1" applyBorder="1" applyAlignment="1">
      <alignment horizontal="center" vertical="center"/>
    </xf>
    <xf numFmtId="0" fontId="32" fillId="4" borderId="65" xfId="1" applyFont="1" applyFill="1" applyBorder="1" applyAlignment="1">
      <alignment vertical="center"/>
    </xf>
    <xf numFmtId="0" fontId="32" fillId="6" borderId="65" xfId="1" applyFont="1" applyFill="1" applyBorder="1" applyAlignment="1">
      <alignment vertical="center"/>
    </xf>
    <xf numFmtId="0" fontId="32" fillId="6" borderId="66" xfId="1" applyFont="1" applyFill="1" applyBorder="1" applyAlignment="1">
      <alignment vertical="center"/>
    </xf>
    <xf numFmtId="0" fontId="32" fillId="6" borderId="66" xfId="3" applyFont="1" applyFill="1" applyBorder="1" applyAlignment="1">
      <alignment horizontal="right" vertical="center"/>
    </xf>
    <xf numFmtId="0" fontId="32" fillId="6" borderId="66" xfId="3" applyFont="1" applyFill="1" applyBorder="1" applyAlignment="1">
      <alignment horizontal="left" vertical="center"/>
    </xf>
    <xf numFmtId="0" fontId="32" fillId="6" borderId="67" xfId="1" applyFont="1" applyFill="1" applyBorder="1" applyAlignment="1">
      <alignment vertical="center"/>
    </xf>
    <xf numFmtId="0" fontId="32" fillId="5" borderId="65" xfId="1" applyFont="1" applyFill="1" applyBorder="1" applyAlignment="1">
      <alignment vertical="center"/>
    </xf>
    <xf numFmtId="0" fontId="32" fillId="5" borderId="66" xfId="1" applyFont="1" applyFill="1" applyBorder="1" applyAlignment="1">
      <alignment vertical="center"/>
    </xf>
    <xf numFmtId="0" fontId="32" fillId="5" borderId="67" xfId="1" applyFont="1" applyFill="1" applyBorder="1" applyAlignment="1">
      <alignment vertical="center"/>
    </xf>
    <xf numFmtId="0" fontId="32" fillId="0" borderId="0" xfId="1" applyFont="1" applyFill="1" applyAlignment="1">
      <alignment vertical="center"/>
    </xf>
    <xf numFmtId="0" fontId="32" fillId="2" borderId="65" xfId="1" applyFont="1" applyFill="1" applyBorder="1" applyAlignment="1">
      <alignment vertical="center"/>
    </xf>
    <xf numFmtId="0" fontId="32" fillId="2" borderId="66" xfId="1" applyFont="1" applyFill="1" applyBorder="1" applyAlignment="1">
      <alignment vertical="center"/>
    </xf>
    <xf numFmtId="0" fontId="32" fillId="0" borderId="66" xfId="1" applyFont="1" applyFill="1" applyBorder="1" applyAlignment="1">
      <alignment vertical="center"/>
    </xf>
    <xf numFmtId="0" fontId="32" fillId="0" borderId="67" xfId="1" applyFont="1" applyFill="1" applyBorder="1" applyAlignment="1">
      <alignment vertical="center"/>
    </xf>
    <xf numFmtId="0" fontId="32" fillId="0" borderId="68" xfId="1" applyFont="1" applyFill="1" applyBorder="1" applyAlignment="1">
      <alignment horizontal="center" vertical="center"/>
    </xf>
    <xf numFmtId="164" fontId="32" fillId="7" borderId="0" xfId="1" applyNumberFormat="1" applyFont="1" applyFill="1" applyBorder="1" applyAlignment="1">
      <alignment horizontal="center" vertical="center"/>
    </xf>
    <xf numFmtId="0" fontId="32" fillId="7" borderId="66" xfId="1" applyFont="1" applyFill="1" applyBorder="1" applyAlignment="1">
      <alignment vertical="center"/>
    </xf>
    <xf numFmtId="0" fontId="0" fillId="7" borderId="0" xfId="0" applyFill="1"/>
    <xf numFmtId="0" fontId="0" fillId="7" borderId="0" xfId="0" applyFill="1" applyBorder="1"/>
    <xf numFmtId="0" fontId="32" fillId="5" borderId="66" xfId="3" applyFont="1" applyFill="1" applyBorder="1" applyAlignment="1">
      <alignment horizontal="right" vertical="center"/>
    </xf>
    <xf numFmtId="0" fontId="32" fillId="5" borderId="66" xfId="3" applyFont="1" applyFill="1" applyBorder="1" applyAlignment="1">
      <alignment horizontal="left" vertical="center"/>
    </xf>
    <xf numFmtId="0" fontId="32" fillId="7" borderId="65" xfId="1" applyFont="1" applyFill="1" applyBorder="1" applyAlignment="1">
      <alignment vertical="center"/>
    </xf>
    <xf numFmtId="0" fontId="32" fillId="7" borderId="66" xfId="3" applyFont="1" applyFill="1" applyBorder="1" applyAlignment="1">
      <alignment horizontal="left" vertical="center"/>
    </xf>
    <xf numFmtId="0" fontId="32" fillId="7" borderId="67" xfId="1" applyFont="1" applyFill="1" applyBorder="1" applyAlignment="1">
      <alignment vertical="center"/>
    </xf>
    <xf numFmtId="0" fontId="32" fillId="0" borderId="0" xfId="1" applyFont="1" applyFill="1" applyBorder="1" applyAlignment="1">
      <alignment horizontal="center" vertical="center"/>
    </xf>
    <xf numFmtId="0" fontId="32" fillId="2" borderId="66" xfId="1" applyFont="1" applyFill="1" applyBorder="1" applyAlignment="1">
      <alignment horizontal="right" vertical="center"/>
    </xf>
    <xf numFmtId="0" fontId="32" fillId="2" borderId="67" xfId="1" applyFont="1" applyFill="1" applyBorder="1" applyAlignment="1">
      <alignment vertical="center"/>
    </xf>
    <xf numFmtId="164" fontId="32" fillId="0" borderId="0" xfId="1" applyNumberFormat="1" applyFont="1" applyFill="1" applyBorder="1" applyAlignment="1">
      <alignment horizontal="center" vertical="center"/>
    </xf>
    <xf numFmtId="0" fontId="32" fillId="2" borderId="69" xfId="1" applyFont="1" applyFill="1" applyBorder="1" applyAlignment="1">
      <alignment vertical="center"/>
    </xf>
    <xf numFmtId="0" fontId="32" fillId="2" borderId="70" xfId="1" applyFont="1" applyFill="1" applyBorder="1" applyAlignment="1">
      <alignment vertical="center"/>
    </xf>
    <xf numFmtId="0" fontId="32" fillId="7" borderId="70" xfId="1" applyFont="1" applyFill="1" applyBorder="1" applyAlignment="1">
      <alignment vertical="center"/>
    </xf>
    <xf numFmtId="0" fontId="32" fillId="2" borderId="71" xfId="1" applyFont="1" applyFill="1" applyBorder="1" applyAlignment="1">
      <alignment vertical="center"/>
    </xf>
    <xf numFmtId="0" fontId="32" fillId="0" borderId="72" xfId="1" applyFont="1" applyFill="1" applyBorder="1" applyAlignment="1">
      <alignment horizontal="center" vertical="center"/>
    </xf>
    <xf numFmtId="0" fontId="7" fillId="0" borderId="0" xfId="4" applyFont="1" applyAlignment="1" applyProtection="1">
      <alignment vertical="center"/>
      <protection locked="0"/>
    </xf>
    <xf numFmtId="0" fontId="20" fillId="0" borderId="0" xfId="1" applyFont="1" applyAlignment="1" applyProtection="1">
      <alignment vertical="center"/>
      <protection locked="0"/>
    </xf>
    <xf numFmtId="0" fontId="12" fillId="0" borderId="0" xfId="4" applyFont="1" applyAlignment="1">
      <alignment vertical="center"/>
    </xf>
    <xf numFmtId="0" fontId="6" fillId="0" borderId="0" xfId="4" applyFont="1" applyAlignment="1">
      <alignment vertical="center"/>
    </xf>
    <xf numFmtId="0" fontId="6" fillId="0" borderId="0" xfId="4" applyFont="1" applyAlignment="1" applyProtection="1">
      <alignment vertical="center"/>
      <protection locked="0"/>
    </xf>
    <xf numFmtId="0" fontId="20" fillId="0" borderId="0" xfId="4" applyFont="1" applyAlignment="1" applyProtection="1">
      <alignment vertical="center"/>
      <protection locked="0"/>
    </xf>
    <xf numFmtId="0" fontId="6" fillId="0" borderId="0" xfId="4" applyFont="1" applyFill="1" applyAlignment="1" applyProtection="1">
      <alignment horizontal="right" vertical="center"/>
      <protection locked="0"/>
    </xf>
    <xf numFmtId="0" fontId="12" fillId="0" borderId="20" xfId="0" applyFont="1" applyBorder="1" applyAlignment="1">
      <alignment horizontal="center" vertical="center"/>
    </xf>
    <xf numFmtId="0" fontId="12" fillId="0" borderId="8"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0" borderId="53" xfId="4" applyFont="1" applyBorder="1" applyAlignment="1">
      <alignment horizontal="center" vertical="center"/>
    </xf>
    <xf numFmtId="0" fontId="6" fillId="0" borderId="19" xfId="4" applyFont="1" applyBorder="1" applyAlignment="1">
      <alignment horizontal="center" vertical="center"/>
    </xf>
    <xf numFmtId="0" fontId="14" fillId="8" borderId="3" xfId="4" applyFont="1" applyFill="1" applyBorder="1" applyAlignment="1">
      <alignment horizontal="center" vertical="center"/>
    </xf>
    <xf numFmtId="0" fontId="8" fillId="0" borderId="0" xfId="4" applyFont="1" applyAlignment="1">
      <alignment vertical="center"/>
    </xf>
    <xf numFmtId="0" fontId="23" fillId="0" borderId="0" xfId="0" applyFont="1" applyAlignment="1">
      <alignment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12" fillId="0" borderId="73" xfId="0" applyFont="1" applyFill="1" applyBorder="1" applyAlignment="1">
      <alignment horizontal="center" vertical="center" wrapText="1" shrinkToFit="1"/>
    </xf>
    <xf numFmtId="0" fontId="12" fillId="0" borderId="32" xfId="0" applyFont="1" applyFill="1" applyBorder="1" applyAlignment="1">
      <alignment horizontal="center" vertical="center"/>
    </xf>
    <xf numFmtId="0" fontId="12" fillId="0" borderId="40" xfId="0" applyFont="1" applyFill="1" applyBorder="1" applyAlignment="1">
      <alignment vertical="center"/>
    </xf>
    <xf numFmtId="0" fontId="12" fillId="0" borderId="74" xfId="0" applyFont="1" applyFill="1" applyBorder="1" applyAlignment="1">
      <alignment vertical="center"/>
    </xf>
    <xf numFmtId="0" fontId="12" fillId="0" borderId="75" xfId="0" applyFont="1" applyFill="1" applyBorder="1" applyAlignment="1">
      <alignment horizontal="center" vertical="center"/>
    </xf>
    <xf numFmtId="0" fontId="12" fillId="0" borderId="41" xfId="0" applyFont="1" applyFill="1" applyBorder="1" applyAlignment="1">
      <alignment vertical="center"/>
    </xf>
    <xf numFmtId="0" fontId="24" fillId="0" borderId="40" xfId="0" applyFont="1" applyFill="1" applyBorder="1" applyAlignment="1">
      <alignment horizontal="right" vertical="center"/>
    </xf>
    <xf numFmtId="0" fontId="21" fillId="8" borderId="76" xfId="0" applyFont="1" applyFill="1" applyBorder="1" applyAlignment="1">
      <alignment horizontal="left" vertical="center"/>
    </xf>
    <xf numFmtId="0" fontId="1" fillId="8" borderId="63" xfId="0" applyFont="1" applyFill="1" applyBorder="1" applyAlignment="1">
      <alignment vertical="center"/>
    </xf>
    <xf numFmtId="0" fontId="48" fillId="0" borderId="0" xfId="0" applyFont="1" applyAlignment="1">
      <alignment vertical="center"/>
    </xf>
    <xf numFmtId="0" fontId="0" fillId="0" borderId="0" xfId="0" applyAlignment="1">
      <alignment horizontal="right" vertical="center"/>
    </xf>
    <xf numFmtId="0" fontId="0" fillId="0" borderId="0" xfId="0" applyFont="1" applyAlignment="1">
      <alignment vertical="center"/>
    </xf>
    <xf numFmtId="0" fontId="42" fillId="3" borderId="19" xfId="0" applyFont="1" applyFill="1" applyBorder="1" applyAlignment="1">
      <alignment horizontal="center" vertical="center"/>
    </xf>
    <xf numFmtId="0" fontId="45" fillId="8"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Alignment="1">
      <alignment horizontal="right" vertical="center"/>
    </xf>
    <xf numFmtId="0" fontId="45" fillId="8" borderId="19" xfId="0" applyFont="1" applyFill="1" applyBorder="1" applyAlignment="1">
      <alignment horizontal="center" vertical="center"/>
    </xf>
    <xf numFmtId="0" fontId="45" fillId="8" borderId="74" xfId="0" applyFont="1" applyFill="1" applyBorder="1" applyAlignment="1">
      <alignment horizontal="center" vertical="center"/>
    </xf>
    <xf numFmtId="0" fontId="42" fillId="0" borderId="19" xfId="0" applyFont="1" applyBorder="1" applyAlignment="1">
      <alignment horizontal="center" vertical="center"/>
    </xf>
    <xf numFmtId="0" fontId="13" fillId="0" borderId="32" xfId="0" applyFont="1" applyFill="1" applyBorder="1" applyAlignment="1">
      <alignment horizontal="left" vertical="center"/>
    </xf>
    <xf numFmtId="0" fontId="49" fillId="0" borderId="0" xfId="0" applyFont="1" applyAlignment="1">
      <alignment vertical="center"/>
    </xf>
    <xf numFmtId="0" fontId="32" fillId="5" borderId="68" xfId="1" applyFont="1" applyFill="1" applyBorder="1" applyAlignment="1">
      <alignment horizontal="center" vertical="center"/>
    </xf>
    <xf numFmtId="0" fontId="32" fillId="9" borderId="77" xfId="1" applyFont="1" applyFill="1" applyBorder="1" applyAlignment="1">
      <alignment horizontal="center" vertical="center"/>
    </xf>
    <xf numFmtId="0" fontId="32" fillId="9" borderId="78" xfId="1" applyFont="1" applyFill="1" applyBorder="1" applyAlignment="1">
      <alignment horizontal="center" vertical="center"/>
    </xf>
    <xf numFmtId="0" fontId="32" fillId="7" borderId="68" xfId="1" applyFont="1" applyFill="1" applyBorder="1" applyAlignment="1">
      <alignment horizontal="center" vertical="center"/>
    </xf>
    <xf numFmtId="0" fontId="32" fillId="4" borderId="68" xfId="1" applyFont="1" applyFill="1" applyBorder="1" applyAlignment="1">
      <alignment horizontal="center" vertical="center"/>
    </xf>
    <xf numFmtId="0" fontId="32" fillId="6" borderId="68" xfId="1" applyFont="1" applyFill="1" applyBorder="1" applyAlignment="1">
      <alignment horizontal="center" vertical="center"/>
    </xf>
    <xf numFmtId="0" fontId="32" fillId="10" borderId="8" xfId="1" applyFont="1" applyFill="1" applyBorder="1" applyAlignment="1" applyProtection="1">
      <alignment horizontal="center" vertical="center" wrapText="1"/>
      <protection locked="0"/>
    </xf>
    <xf numFmtId="0" fontId="32" fillId="10" borderId="1" xfId="1" applyFont="1" applyFill="1" applyBorder="1" applyAlignment="1" applyProtection="1">
      <alignment horizontal="center" vertical="center" wrapText="1"/>
      <protection locked="0"/>
    </xf>
    <xf numFmtId="0" fontId="42" fillId="0" borderId="0" xfId="1" applyFont="1" applyAlignment="1" applyProtection="1">
      <alignment horizontal="right" vertical="center"/>
      <protection locked="0"/>
    </xf>
    <xf numFmtId="0" fontId="42" fillId="0" borderId="0" xfId="0" applyFont="1" applyAlignment="1">
      <alignment horizontal="right" vertical="center"/>
    </xf>
    <xf numFmtId="0" fontId="0" fillId="0" borderId="0" xfId="0" applyFont="1" applyFill="1" applyBorder="1" applyAlignment="1">
      <alignment horizontal="center" vertical="center"/>
    </xf>
    <xf numFmtId="0" fontId="29" fillId="0" borderId="0" xfId="0" applyFont="1" applyFill="1" applyBorder="1" applyAlignment="1">
      <alignment vertical="center"/>
    </xf>
    <xf numFmtId="0" fontId="0" fillId="0" borderId="0" xfId="0" applyFont="1" applyFill="1" applyAlignment="1">
      <alignment vertical="center"/>
    </xf>
    <xf numFmtId="0" fontId="45" fillId="0" borderId="19" xfId="0" applyFont="1" applyBorder="1" applyAlignment="1">
      <alignment horizontal="center" vertical="center"/>
    </xf>
    <xf numFmtId="0" fontId="42" fillId="0" borderId="0" xfId="0" applyFont="1" applyFill="1" applyBorder="1" applyAlignment="1">
      <alignment vertical="center"/>
    </xf>
    <xf numFmtId="0" fontId="45" fillId="8" borderId="79" xfId="0" applyFont="1" applyFill="1" applyBorder="1" applyAlignment="1">
      <alignment vertical="center"/>
    </xf>
    <xf numFmtId="0" fontId="38" fillId="0" borderId="25" xfId="0" applyFont="1" applyFill="1" applyBorder="1" applyAlignment="1">
      <alignment horizontal="center" vertical="center" wrapText="1" shrinkToFit="1"/>
    </xf>
    <xf numFmtId="0" fontId="38" fillId="0" borderId="80" xfId="0" applyFont="1" applyBorder="1" applyAlignment="1">
      <alignment horizontal="center" vertical="center"/>
    </xf>
    <xf numFmtId="0" fontId="38" fillId="0" borderId="81" xfId="0" applyFont="1" applyBorder="1" applyAlignment="1">
      <alignment horizontal="center" vertical="center" wrapText="1" shrinkToFit="1"/>
    </xf>
    <xf numFmtId="0" fontId="45" fillId="5" borderId="21" xfId="0" applyFont="1" applyFill="1" applyBorder="1" applyAlignment="1">
      <alignment horizontal="left" vertical="center"/>
    </xf>
    <xf numFmtId="0" fontId="42" fillId="0" borderId="21" xfId="0" applyFont="1" applyBorder="1" applyAlignment="1">
      <alignment horizontal="left" vertical="center"/>
    </xf>
    <xf numFmtId="0" fontId="50" fillId="0" borderId="21" xfId="0" applyFont="1" applyBorder="1" applyAlignment="1">
      <alignment horizontal="right" vertical="center"/>
    </xf>
    <xf numFmtId="0" fontId="45" fillId="8" borderId="21" xfId="0" applyFont="1" applyFill="1" applyBorder="1" applyAlignment="1">
      <alignment horizontal="left" vertical="center"/>
    </xf>
    <xf numFmtId="0" fontId="45" fillId="4" borderId="5" xfId="0" applyFont="1" applyFill="1" applyBorder="1" applyAlignment="1">
      <alignment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wrapText="1" shrinkToFit="1"/>
    </xf>
    <xf numFmtId="0" fontId="45" fillId="3" borderId="82" xfId="0" applyFont="1" applyFill="1" applyBorder="1" applyAlignment="1">
      <alignment horizontal="center" vertical="center"/>
    </xf>
    <xf numFmtId="0" fontId="50" fillId="0" borderId="83" xfId="0" applyFont="1" applyBorder="1" applyAlignment="1">
      <alignment horizontal="right" vertical="center"/>
    </xf>
    <xf numFmtId="0" fontId="45" fillId="8" borderId="84" xfId="0" applyFont="1" applyFill="1" applyBorder="1" applyAlignment="1">
      <alignment vertical="center"/>
    </xf>
    <xf numFmtId="0" fontId="32" fillId="0" borderId="70" xfId="1" applyFont="1" applyFill="1" applyBorder="1" applyAlignment="1">
      <alignment vertical="center"/>
    </xf>
    <xf numFmtId="0" fontId="32" fillId="0" borderId="71" xfId="1" applyFont="1" applyFill="1" applyBorder="1" applyAlignment="1">
      <alignment vertical="center"/>
    </xf>
    <xf numFmtId="0" fontId="32" fillId="7" borderId="72" xfId="1" applyFont="1" applyFill="1" applyBorder="1" applyAlignment="1">
      <alignment horizontal="center" vertical="center"/>
    </xf>
    <xf numFmtId="0" fontId="30" fillId="0" borderId="0" xfId="0" applyFont="1" applyAlignment="1">
      <alignment vertical="center"/>
    </xf>
    <xf numFmtId="0" fontId="42" fillId="0" borderId="0" xfId="0" applyFont="1" applyFill="1" applyAlignment="1">
      <alignment vertical="center"/>
    </xf>
    <xf numFmtId="0" fontId="45" fillId="3" borderId="21" xfId="0" applyFont="1" applyFill="1" applyBorder="1" applyAlignment="1">
      <alignment horizontal="left" vertical="center"/>
    </xf>
    <xf numFmtId="0" fontId="38" fillId="0" borderId="8" xfId="0" applyFont="1" applyFill="1" applyBorder="1" applyAlignment="1">
      <alignment horizontal="center" vertical="center" wrapText="1" shrinkToFit="1"/>
    </xf>
    <xf numFmtId="0" fontId="38" fillId="0" borderId="85" xfId="0" applyFont="1" applyFill="1" applyBorder="1" applyAlignment="1">
      <alignment horizontal="center" vertical="center" wrapText="1" shrinkToFit="1"/>
    </xf>
    <xf numFmtId="0" fontId="42" fillId="0" borderId="0" xfId="0" applyFont="1" applyFill="1" applyBorder="1" applyAlignment="1">
      <alignment horizontal="center" vertical="center"/>
    </xf>
    <xf numFmtId="0" fontId="45" fillId="0" borderId="0" xfId="0" applyFont="1" applyFill="1" applyBorder="1" applyAlignment="1">
      <alignment vertical="center"/>
    </xf>
    <xf numFmtId="0" fontId="14" fillId="0" borderId="0" xfId="4" applyFont="1" applyFill="1" applyBorder="1" applyAlignment="1">
      <alignment horizontal="center" vertical="center"/>
    </xf>
    <xf numFmtId="0" fontId="22" fillId="0" borderId="0" xfId="1" applyFont="1" applyFill="1" applyBorder="1" applyAlignment="1" applyProtection="1">
      <alignment vertical="center"/>
      <protection locked="0"/>
    </xf>
    <xf numFmtId="0" fontId="22" fillId="0" borderId="0" xfId="4" applyFont="1" applyFill="1" applyBorder="1" applyAlignment="1">
      <alignment vertical="center"/>
    </xf>
    <xf numFmtId="0" fontId="22" fillId="0" borderId="0" xfId="4" applyFont="1" applyFill="1" applyAlignment="1">
      <alignment vertical="center"/>
    </xf>
    <xf numFmtId="0" fontId="8" fillId="0" borderId="0" xfId="4" applyFont="1" applyFill="1" applyAlignment="1">
      <alignment vertical="center"/>
    </xf>
    <xf numFmtId="0" fontId="21" fillId="0" borderId="0" xfId="0" applyFont="1" applyFill="1" applyBorder="1" applyAlignment="1">
      <alignment horizontal="left" vertical="center"/>
    </xf>
    <xf numFmtId="0" fontId="1" fillId="0" borderId="0" xfId="0" applyFont="1" applyFill="1" applyBorder="1" applyAlignment="1">
      <alignment vertical="center"/>
    </xf>
    <xf numFmtId="0" fontId="45" fillId="8" borderId="86" xfId="0" applyFont="1" applyFill="1" applyBorder="1" applyAlignment="1">
      <alignment horizontal="center" vertical="center"/>
    </xf>
    <xf numFmtId="0" fontId="45" fillId="3" borderId="19" xfId="0" applyFont="1" applyFill="1" applyBorder="1" applyAlignment="1">
      <alignment horizontal="center" vertical="center"/>
    </xf>
    <xf numFmtId="0" fontId="45" fillId="3" borderId="39" xfId="0" applyFont="1" applyFill="1" applyBorder="1" applyAlignment="1">
      <alignment horizontal="left" vertical="center"/>
    </xf>
    <xf numFmtId="0" fontId="45" fillId="5" borderId="19" xfId="0" applyFont="1" applyFill="1" applyBorder="1" applyAlignment="1">
      <alignment horizontal="center" vertical="center"/>
    </xf>
    <xf numFmtId="0" fontId="51" fillId="3" borderId="83" xfId="0" applyFont="1" applyFill="1" applyBorder="1" applyAlignment="1">
      <alignment horizontal="right" vertical="center"/>
    </xf>
    <xf numFmtId="0" fontId="51" fillId="8" borderId="83" xfId="0" applyFont="1" applyFill="1" applyBorder="1" applyAlignment="1">
      <alignment horizontal="right" vertical="center"/>
    </xf>
    <xf numFmtId="0" fontId="45" fillId="8" borderId="53" xfId="0" applyFont="1" applyFill="1" applyBorder="1" applyAlignment="1">
      <alignment horizontal="center" vertical="center"/>
    </xf>
    <xf numFmtId="0" fontId="6" fillId="7" borderId="0" xfId="1" applyFont="1" applyFill="1" applyAlignment="1">
      <alignment vertical="center"/>
    </xf>
    <xf numFmtId="0" fontId="6" fillId="0" borderId="0" xfId="1" applyFont="1" applyFill="1" applyAlignment="1" applyProtection="1">
      <alignment horizontal="left" vertical="center"/>
      <protection locked="0"/>
    </xf>
    <xf numFmtId="0" fontId="6" fillId="0" borderId="32" xfId="0" applyFont="1" applyFill="1" applyBorder="1" applyAlignment="1">
      <alignment horizontal="center" vertical="center"/>
    </xf>
    <xf numFmtId="0" fontId="6" fillId="0" borderId="40" xfId="0" applyFont="1" applyFill="1" applyBorder="1" applyAlignment="1">
      <alignment vertical="center"/>
    </xf>
    <xf numFmtId="0" fontId="47" fillId="0" borderId="8" xfId="1" applyFont="1" applyFill="1" applyBorder="1" applyAlignment="1">
      <alignment horizontal="center" vertical="center"/>
    </xf>
    <xf numFmtId="0" fontId="47" fillId="0" borderId="22" xfId="1" applyFont="1" applyFill="1" applyBorder="1" applyAlignment="1">
      <alignment horizontal="center" vertical="center"/>
    </xf>
    <xf numFmtId="0" fontId="47" fillId="0" borderId="1" xfId="1" applyFont="1" applyFill="1" applyBorder="1" applyAlignment="1">
      <alignment horizontal="center" vertical="center"/>
    </xf>
    <xf numFmtId="0" fontId="32" fillId="0" borderId="15" xfId="1" applyFont="1" applyFill="1" applyBorder="1" applyAlignment="1">
      <alignment horizontal="center" vertical="center"/>
    </xf>
    <xf numFmtId="0" fontId="32" fillId="0" borderId="21" xfId="1" applyFont="1" applyFill="1" applyBorder="1" applyAlignment="1">
      <alignment horizontal="center" vertical="center"/>
    </xf>
    <xf numFmtId="0" fontId="32" fillId="0" borderId="19" xfId="1" applyFont="1" applyFill="1" applyBorder="1" applyAlignment="1">
      <alignment horizontal="center" vertical="center"/>
    </xf>
    <xf numFmtId="0" fontId="32" fillId="11" borderId="65" xfId="1" applyFont="1" applyFill="1" applyBorder="1" applyAlignment="1">
      <alignment vertical="center"/>
    </xf>
    <xf numFmtId="0" fontId="32" fillId="12" borderId="65" xfId="1" applyFont="1" applyFill="1" applyBorder="1" applyAlignment="1">
      <alignment vertical="center"/>
    </xf>
    <xf numFmtId="0" fontId="32" fillId="13" borderId="65" xfId="1" applyFont="1" applyFill="1" applyBorder="1" applyAlignment="1">
      <alignment vertical="center"/>
    </xf>
    <xf numFmtId="0" fontId="32" fillId="14" borderId="65" xfId="1" applyFont="1" applyFill="1" applyBorder="1" applyAlignment="1">
      <alignment vertical="center"/>
    </xf>
    <xf numFmtId="0" fontId="32" fillId="14" borderId="69" xfId="1" applyFont="1" applyFill="1" applyBorder="1" applyAlignment="1">
      <alignment vertical="center"/>
    </xf>
    <xf numFmtId="0" fontId="6" fillId="0" borderId="27" xfId="4" applyFont="1" applyBorder="1" applyAlignment="1">
      <alignment horizontal="center" vertical="center"/>
    </xf>
    <xf numFmtId="0" fontId="46" fillId="0" borderId="74" xfId="1" applyFont="1" applyBorder="1" applyAlignment="1" applyProtection="1">
      <alignment horizontal="center" vertical="center" wrapText="1"/>
      <protection locked="0"/>
    </xf>
    <xf numFmtId="0" fontId="32" fillId="0" borderId="19" xfId="0" applyFont="1" applyBorder="1" applyAlignment="1">
      <alignment horizontal="center" vertical="center"/>
    </xf>
    <xf numFmtId="165" fontId="32" fillId="4" borderId="87" xfId="1" applyNumberFormat="1" applyFont="1" applyFill="1" applyBorder="1" applyAlignment="1">
      <alignment horizontal="right" vertical="center"/>
    </xf>
    <xf numFmtId="3" fontId="32" fillId="4" borderId="9" xfId="1" applyNumberFormat="1" applyFont="1" applyFill="1" applyBorder="1" applyAlignment="1">
      <alignment horizontal="right" vertical="center"/>
    </xf>
    <xf numFmtId="3" fontId="32" fillId="4" borderId="50" xfId="1" applyNumberFormat="1" applyFont="1" applyFill="1" applyBorder="1" applyAlignment="1">
      <alignment horizontal="right" vertical="center"/>
    </xf>
    <xf numFmtId="3" fontId="32" fillId="4" borderId="43" xfId="1" applyNumberFormat="1" applyFont="1" applyFill="1" applyBorder="1" applyAlignment="1">
      <alignment horizontal="right" vertical="center"/>
    </xf>
    <xf numFmtId="3" fontId="32" fillId="0" borderId="0" xfId="1" applyNumberFormat="1" applyFont="1" applyAlignment="1" applyProtection="1">
      <alignment horizontal="right" vertical="center"/>
      <protection locked="0"/>
    </xf>
    <xf numFmtId="3" fontId="32" fillId="0" borderId="0" xfId="1" applyNumberFormat="1" applyFont="1" applyBorder="1" applyAlignment="1" applyProtection="1">
      <alignment horizontal="right" vertical="center" wrapText="1"/>
      <protection locked="0"/>
    </xf>
    <xf numFmtId="3" fontId="32" fillId="0" borderId="0" xfId="1" applyNumberFormat="1" applyFont="1" applyBorder="1" applyAlignment="1" applyProtection="1">
      <alignment horizontal="right" vertical="center"/>
      <protection locked="0"/>
    </xf>
    <xf numFmtId="3" fontId="0" fillId="7" borderId="0" xfId="0" applyNumberFormat="1" applyFill="1" applyAlignment="1">
      <alignment horizontal="right"/>
    </xf>
    <xf numFmtId="3" fontId="12" fillId="0" borderId="87" xfId="4" applyNumberFormat="1" applyFont="1" applyBorder="1" applyAlignment="1" applyProtection="1">
      <alignment horizontal="right" vertical="center"/>
      <protection locked="0"/>
    </xf>
    <xf numFmtId="3" fontId="12" fillId="0" borderId="43" xfId="4" applyNumberFormat="1" applyFont="1" applyBorder="1" applyAlignment="1" applyProtection="1">
      <alignment horizontal="right" vertical="center"/>
      <protection locked="0"/>
    </xf>
    <xf numFmtId="3" fontId="6" fillId="0" borderId="52" xfId="4" applyNumberFormat="1" applyFont="1" applyBorder="1" applyAlignment="1" applyProtection="1">
      <alignment horizontal="right" vertical="center"/>
      <protection locked="0"/>
    </xf>
    <xf numFmtId="3" fontId="6" fillId="0" borderId="39" xfId="4" applyNumberFormat="1" applyFont="1" applyBorder="1" applyAlignment="1" applyProtection="1">
      <alignment horizontal="right" vertical="center"/>
      <protection locked="0"/>
    </xf>
    <xf numFmtId="3" fontId="6" fillId="0" borderId="20" xfId="4" applyNumberFormat="1" applyFont="1" applyBorder="1" applyAlignment="1" applyProtection="1">
      <alignment horizontal="right" vertical="center"/>
      <protection locked="0"/>
    </xf>
    <xf numFmtId="3" fontId="6" fillId="0" borderId="21" xfId="4" applyNumberFormat="1" applyFont="1" applyBorder="1" applyAlignment="1" applyProtection="1">
      <alignment horizontal="right" vertical="center"/>
      <protection locked="0"/>
    </xf>
    <xf numFmtId="3" fontId="6" fillId="0" borderId="54" xfId="4" applyNumberFormat="1" applyFont="1" applyBorder="1" applyAlignment="1" applyProtection="1">
      <alignment horizontal="right" vertical="center"/>
      <protection locked="0"/>
    </xf>
    <xf numFmtId="3" fontId="6" fillId="0" borderId="88" xfId="4" applyNumberFormat="1" applyFont="1" applyBorder="1" applyAlignment="1" applyProtection="1">
      <alignment horizontal="right" vertical="center"/>
      <protection locked="0"/>
    </xf>
    <xf numFmtId="3" fontId="22" fillId="8" borderId="10" xfId="1" applyNumberFormat="1" applyFont="1" applyFill="1" applyBorder="1" applyAlignment="1" applyProtection="1">
      <alignment horizontal="right" vertical="center"/>
      <protection locked="0"/>
    </xf>
    <xf numFmtId="3" fontId="22" fillId="8" borderId="79" xfId="1" applyNumberFormat="1" applyFont="1" applyFill="1" applyBorder="1" applyAlignment="1" applyProtection="1">
      <alignment horizontal="left" vertical="center"/>
      <protection locked="0"/>
    </xf>
    <xf numFmtId="0" fontId="32" fillId="3" borderId="90" xfId="1" applyFont="1" applyFill="1" applyBorder="1" applyAlignment="1">
      <alignment horizontal="center" vertical="center"/>
    </xf>
    <xf numFmtId="0" fontId="32" fillId="0" borderId="91" xfId="1" applyFont="1" applyBorder="1" applyAlignment="1">
      <alignment horizontal="center" vertical="center"/>
    </xf>
    <xf numFmtId="0" fontId="32" fillId="0" borderId="92" xfId="1" applyFont="1" applyBorder="1" applyAlignment="1">
      <alignment horizontal="center" vertical="center"/>
    </xf>
    <xf numFmtId="0" fontId="32" fillId="0" borderId="93" xfId="1" applyFont="1" applyBorder="1" applyAlignment="1">
      <alignment horizontal="center" vertical="center"/>
    </xf>
    <xf numFmtId="0" fontId="32" fillId="0" borderId="19" xfId="1" applyFont="1" applyBorder="1" applyAlignment="1" applyProtection="1">
      <alignment horizontal="center" vertical="center"/>
      <protection locked="0"/>
    </xf>
    <xf numFmtId="0" fontId="6" fillId="0" borderId="94" xfId="1" applyFont="1" applyBorder="1" applyAlignment="1">
      <alignment vertical="center"/>
    </xf>
    <xf numFmtId="0" fontId="38" fillId="0" borderId="42" xfId="1" applyFont="1" applyFill="1" applyBorder="1" applyAlignment="1" applyProtection="1">
      <alignment horizontal="left" vertical="center" wrapText="1" indent="1"/>
      <protection locked="0"/>
    </xf>
    <xf numFmtId="0" fontId="38" fillId="0" borderId="15" xfId="1" applyFont="1" applyFill="1" applyBorder="1" applyAlignment="1" applyProtection="1">
      <alignment horizontal="left" vertical="center" wrapText="1" indent="1"/>
      <protection locked="0"/>
    </xf>
    <xf numFmtId="0" fontId="38" fillId="0" borderId="42" xfId="1" applyFont="1" applyBorder="1" applyAlignment="1" applyProtection="1">
      <alignment horizontal="left" vertical="center" wrapText="1" indent="1"/>
      <protection locked="0"/>
    </xf>
    <xf numFmtId="0" fontId="38" fillId="0" borderId="4" xfId="1" applyFont="1" applyBorder="1" applyAlignment="1" applyProtection="1">
      <alignment horizontal="left" vertical="center" wrapText="1" indent="1"/>
      <protection locked="0"/>
    </xf>
    <xf numFmtId="0" fontId="38" fillId="0" borderId="22" xfId="1" applyFont="1" applyBorder="1" applyAlignment="1" applyProtection="1">
      <alignment horizontal="left" vertical="center" wrapText="1" indent="1"/>
      <protection locked="0"/>
    </xf>
    <xf numFmtId="0" fontId="32" fillId="0" borderId="45" xfId="1" applyFont="1" applyBorder="1" applyAlignment="1" applyProtection="1">
      <alignment horizontal="left" vertical="center" indent="1"/>
      <protection locked="0"/>
    </xf>
    <xf numFmtId="0" fontId="32" fillId="0" borderId="7" xfId="1" applyFont="1" applyBorder="1" applyAlignment="1" applyProtection="1">
      <alignment horizontal="left" vertical="center" indent="1"/>
      <protection locked="0"/>
    </xf>
    <xf numFmtId="0" fontId="6" fillId="0" borderId="7" xfId="1" applyFont="1" applyBorder="1" applyAlignment="1" applyProtection="1">
      <alignment horizontal="left" vertical="center" indent="1"/>
      <protection locked="0"/>
    </xf>
    <xf numFmtId="0" fontId="33" fillId="0" borderId="7" xfId="1" applyFont="1" applyBorder="1" applyAlignment="1" applyProtection="1">
      <alignment horizontal="left" indent="1"/>
      <protection locked="0"/>
    </xf>
    <xf numFmtId="0" fontId="32" fillId="0" borderId="47" xfId="1" applyFont="1" applyBorder="1" applyAlignment="1" applyProtection="1">
      <alignment horizontal="left" vertical="center" indent="1"/>
      <protection locked="0"/>
    </xf>
    <xf numFmtId="0" fontId="32" fillId="0" borderId="2" xfId="1" applyFont="1" applyBorder="1" applyAlignment="1" applyProtection="1">
      <alignment horizontal="left" vertical="center" indent="1"/>
      <protection locked="0"/>
    </xf>
    <xf numFmtId="0" fontId="33" fillId="0" borderId="26" xfId="1" applyFont="1" applyBorder="1" applyAlignment="1" applyProtection="1">
      <alignment horizontal="left" vertical="top" wrapText="1" indent="1"/>
      <protection locked="0"/>
    </xf>
    <xf numFmtId="0" fontId="32" fillId="0" borderId="26" xfId="1" applyFont="1" applyBorder="1" applyAlignment="1" applyProtection="1">
      <alignment horizontal="left" vertical="top" wrapText="1" indent="1"/>
      <protection locked="0"/>
    </xf>
    <xf numFmtId="0" fontId="32" fillId="0" borderId="7" xfId="1" applyFont="1" applyBorder="1" applyAlignment="1" applyProtection="1">
      <alignment horizontal="left" vertical="top" wrapText="1" indent="1"/>
      <protection locked="0"/>
    </xf>
    <xf numFmtId="0" fontId="33" fillId="0" borderId="7" xfId="1" applyFont="1" applyBorder="1" applyAlignment="1" applyProtection="1">
      <alignment horizontal="left" vertical="top" wrapText="1" indent="1"/>
      <protection locked="0"/>
    </xf>
    <xf numFmtId="0" fontId="33" fillId="0" borderId="47" xfId="1" applyFont="1" applyBorder="1" applyAlignment="1" applyProtection="1">
      <alignment horizontal="left" vertical="top" wrapText="1" indent="1"/>
      <protection locked="0"/>
    </xf>
    <xf numFmtId="0" fontId="32" fillId="0" borderId="9" xfId="1" applyFont="1" applyBorder="1" applyAlignment="1" applyProtection="1">
      <alignment horizontal="left" vertical="center" indent="1"/>
      <protection locked="0"/>
    </xf>
    <xf numFmtId="0" fontId="32" fillId="0" borderId="15" xfId="1" applyFont="1" applyBorder="1" applyAlignment="1" applyProtection="1">
      <alignment horizontal="left" vertical="center" indent="1"/>
      <protection locked="0"/>
    </xf>
    <xf numFmtId="0" fontId="32" fillId="0" borderId="4" xfId="1" applyFont="1" applyBorder="1" applyAlignment="1" applyProtection="1">
      <alignment horizontal="left" vertical="center" indent="1"/>
      <protection locked="0"/>
    </xf>
    <xf numFmtId="0" fontId="32" fillId="0" borderId="42" xfId="1" applyFont="1" applyFill="1" applyBorder="1" applyAlignment="1" applyProtection="1">
      <alignment horizontal="left" vertical="center" indent="1"/>
      <protection locked="0"/>
    </xf>
    <xf numFmtId="0" fontId="52" fillId="0" borderId="0" xfId="1" applyFont="1" applyAlignment="1">
      <alignment vertical="center"/>
    </xf>
    <xf numFmtId="0" fontId="32" fillId="0" borderId="12" xfId="1" applyFont="1" applyBorder="1" applyAlignment="1" applyProtection="1">
      <alignment horizontal="left" vertical="center" indent="1"/>
      <protection locked="0"/>
    </xf>
    <xf numFmtId="0" fontId="32" fillId="0" borderId="96" xfId="1" applyFont="1" applyBorder="1" applyAlignment="1" applyProtection="1">
      <alignment horizontal="left" vertical="center" indent="1"/>
      <protection locked="0"/>
    </xf>
    <xf numFmtId="0" fontId="32" fillId="0" borderId="16" xfId="1" applyFont="1" applyBorder="1" applyAlignment="1" applyProtection="1">
      <alignment horizontal="left" vertical="center" indent="1"/>
      <protection locked="0"/>
    </xf>
    <xf numFmtId="0" fontId="32" fillId="0" borderId="79" xfId="1" applyFont="1" applyBorder="1" applyAlignment="1" applyProtection="1">
      <alignment horizontal="left" vertical="center" indent="1"/>
      <protection locked="0"/>
    </xf>
    <xf numFmtId="0" fontId="32" fillId="0" borderId="14" xfId="1" applyFont="1" applyBorder="1" applyAlignment="1" applyProtection="1">
      <alignment horizontal="left" vertical="center" indent="1"/>
      <protection locked="0"/>
    </xf>
    <xf numFmtId="0" fontId="32" fillId="0" borderId="98" xfId="1" applyFont="1" applyBorder="1" applyAlignment="1" applyProtection="1">
      <alignment horizontal="left" indent="1"/>
      <protection locked="0"/>
    </xf>
    <xf numFmtId="0" fontId="32" fillId="0" borderId="3" xfId="1" applyFont="1" applyBorder="1" applyAlignment="1" applyProtection="1">
      <alignment horizontal="left" vertical="center" indent="1"/>
      <protection locked="0"/>
    </xf>
    <xf numFmtId="0" fontId="32" fillId="0" borderId="27" xfId="1" applyFont="1" applyBorder="1" applyAlignment="1" applyProtection="1">
      <alignment horizontal="left" vertical="center" indent="1"/>
      <protection locked="0"/>
    </xf>
    <xf numFmtId="0" fontId="33" fillId="4" borderId="99" xfId="1" applyFont="1" applyFill="1" applyBorder="1" applyAlignment="1" applyProtection="1">
      <alignment horizontal="left" vertical="center" indent="1" readingOrder="1"/>
      <protection locked="0"/>
    </xf>
    <xf numFmtId="0" fontId="33" fillId="4" borderId="100" xfId="1" applyFont="1" applyFill="1" applyBorder="1" applyAlignment="1" applyProtection="1">
      <alignment horizontal="left" vertical="center" indent="1" readingOrder="1"/>
      <protection locked="0"/>
    </xf>
    <xf numFmtId="0" fontId="32" fillId="0" borderId="89" xfId="1" applyFont="1" applyBorder="1" applyAlignment="1" applyProtection="1">
      <alignment horizontal="left" vertical="center" indent="1" readingOrder="1"/>
      <protection locked="0"/>
    </xf>
    <xf numFmtId="0" fontId="32" fillId="0" borderId="39" xfId="1" applyFont="1" applyBorder="1" applyAlignment="1" applyProtection="1">
      <alignment horizontal="left" vertical="center" wrapText="1" indent="1" readingOrder="1"/>
      <protection locked="0"/>
    </xf>
    <xf numFmtId="0" fontId="32" fillId="7" borderId="101" xfId="1" applyFont="1" applyFill="1" applyBorder="1" applyAlignment="1" applyProtection="1">
      <alignment horizontal="left" vertical="center" indent="1" readingOrder="1"/>
      <protection locked="0"/>
    </xf>
    <xf numFmtId="0" fontId="32" fillId="0" borderId="102" xfId="1" applyFont="1" applyBorder="1" applyAlignment="1" applyProtection="1">
      <alignment horizontal="left" vertical="center" wrapText="1" indent="1" readingOrder="1"/>
      <protection locked="0"/>
    </xf>
    <xf numFmtId="0" fontId="32" fillId="7" borderId="103" xfId="1" applyFont="1" applyFill="1" applyBorder="1" applyAlignment="1" applyProtection="1">
      <alignment horizontal="left" vertical="center" indent="1" readingOrder="1"/>
      <protection locked="0"/>
    </xf>
    <xf numFmtId="0" fontId="32" fillId="7" borderId="89" xfId="1" applyFont="1" applyFill="1" applyBorder="1" applyAlignment="1" applyProtection="1">
      <alignment horizontal="left" vertical="center" indent="1" readingOrder="1"/>
      <protection locked="0"/>
    </xf>
    <xf numFmtId="49" fontId="47" fillId="0" borderId="39" xfId="1" applyNumberFormat="1" applyFont="1" applyBorder="1" applyAlignment="1" applyProtection="1">
      <alignment horizontal="left" vertical="center" wrapText="1" indent="1" readingOrder="1"/>
      <protection locked="0"/>
    </xf>
    <xf numFmtId="0" fontId="32" fillId="7" borderId="98" xfId="1" applyFont="1" applyFill="1" applyBorder="1" applyAlignment="1" applyProtection="1">
      <alignment horizontal="left" vertical="center" indent="1" readingOrder="1"/>
      <protection locked="0"/>
    </xf>
    <xf numFmtId="49" fontId="47" fillId="0" borderId="29" xfId="1" applyNumberFormat="1" applyFont="1" applyBorder="1" applyAlignment="1" applyProtection="1">
      <alignment horizontal="left" vertical="center" wrapText="1" indent="1" readingOrder="1"/>
      <protection locked="0"/>
    </xf>
    <xf numFmtId="0" fontId="33" fillId="8" borderId="104" xfId="1" applyFont="1" applyFill="1" applyBorder="1" applyAlignment="1" applyProtection="1">
      <alignment horizontal="left" vertical="center" wrapText="1" indent="1"/>
      <protection locked="0"/>
    </xf>
    <xf numFmtId="3" fontId="46" fillId="0" borderId="32" xfId="1" applyNumberFormat="1" applyFont="1" applyBorder="1" applyAlignment="1" applyProtection="1">
      <alignment horizontal="left" vertical="center" wrapText="1" indent="1"/>
      <protection locked="0"/>
    </xf>
    <xf numFmtId="3" fontId="32" fillId="0" borderId="32" xfId="1" applyNumberFormat="1" applyFont="1" applyBorder="1" applyAlignment="1" applyProtection="1">
      <alignment horizontal="left" vertical="center" indent="1"/>
      <protection locked="0"/>
    </xf>
    <xf numFmtId="3" fontId="32" fillId="0" borderId="32" xfId="1" applyNumberFormat="1" applyFont="1" applyBorder="1" applyAlignment="1" applyProtection="1">
      <alignment horizontal="left" vertical="center" wrapText="1" indent="1"/>
      <protection locked="0"/>
    </xf>
    <xf numFmtId="3" fontId="33" fillId="8" borderId="32" xfId="1" applyNumberFormat="1" applyFont="1" applyFill="1" applyBorder="1" applyAlignment="1" applyProtection="1">
      <alignment horizontal="left" vertical="center" wrapText="1" indent="1"/>
      <protection locked="0"/>
    </xf>
    <xf numFmtId="3" fontId="32" fillId="0" borderId="16" xfId="1" applyNumberFormat="1" applyFont="1" applyBorder="1" applyAlignment="1" applyProtection="1">
      <alignment horizontal="left" vertical="center" wrapText="1" indent="1"/>
      <protection locked="0"/>
    </xf>
    <xf numFmtId="3" fontId="32" fillId="0" borderId="15" xfId="1" applyNumberFormat="1" applyFont="1" applyBorder="1" applyAlignment="1" applyProtection="1">
      <alignment horizontal="left" vertical="center" wrapText="1" indent="1"/>
      <protection locked="0"/>
    </xf>
    <xf numFmtId="3" fontId="32" fillId="0" borderId="42" xfId="1" applyNumberFormat="1" applyFont="1" applyBorder="1" applyAlignment="1" applyProtection="1">
      <alignment horizontal="left" vertical="center" wrapText="1" indent="1"/>
      <protection locked="0"/>
    </xf>
    <xf numFmtId="3" fontId="33" fillId="0" borderId="79" xfId="1" applyNumberFormat="1" applyFont="1" applyFill="1" applyBorder="1" applyAlignment="1" applyProtection="1">
      <alignment horizontal="left" vertical="center" indent="1"/>
      <protection locked="0"/>
    </xf>
    <xf numFmtId="0" fontId="32" fillId="0" borderId="16" xfId="1" applyFont="1" applyBorder="1" applyAlignment="1" applyProtection="1">
      <alignment horizontal="left" vertical="center" wrapText="1" indent="1"/>
      <protection locked="0"/>
    </xf>
    <xf numFmtId="0" fontId="32" fillId="0" borderId="15" xfId="1" applyFont="1" applyBorder="1" applyAlignment="1" applyProtection="1">
      <alignment horizontal="left" vertical="center" wrapText="1" indent="1"/>
      <protection locked="0"/>
    </xf>
    <xf numFmtId="0" fontId="32" fillId="8" borderId="15" xfId="1" applyFont="1" applyFill="1" applyBorder="1" applyAlignment="1" applyProtection="1">
      <alignment horizontal="left" vertical="center" indent="1"/>
      <protection locked="0"/>
    </xf>
    <xf numFmtId="0" fontId="32" fillId="8" borderId="15" xfId="1" applyFont="1" applyFill="1" applyBorder="1" applyAlignment="1" applyProtection="1">
      <alignment horizontal="left" vertical="center" wrapText="1" indent="1"/>
      <protection locked="0"/>
    </xf>
    <xf numFmtId="0" fontId="32" fillId="0" borderId="20" xfId="1" applyFont="1" applyBorder="1" applyAlignment="1" applyProtection="1">
      <alignment horizontal="left" vertical="center" wrapText="1" indent="1"/>
      <protection locked="0"/>
    </xf>
    <xf numFmtId="0" fontId="32" fillId="0" borderId="7" xfId="1" applyFont="1" applyBorder="1" applyAlignment="1" applyProtection="1">
      <alignment horizontal="left" vertical="center" wrapText="1" indent="1"/>
      <protection locked="0"/>
    </xf>
    <xf numFmtId="0" fontId="32" fillId="0" borderId="47" xfId="1" applyFont="1" applyBorder="1" applyAlignment="1" applyProtection="1">
      <alignment horizontal="left" vertical="center" wrapText="1" indent="1"/>
      <protection locked="0"/>
    </xf>
    <xf numFmtId="0" fontId="33" fillId="0" borderId="2" xfId="1" applyFont="1" applyBorder="1" applyAlignment="1" applyProtection="1">
      <alignment horizontal="left" vertical="center" wrapText="1" indent="1"/>
      <protection locked="0"/>
    </xf>
    <xf numFmtId="0" fontId="32" fillId="7" borderId="105" xfId="1" applyFont="1" applyFill="1" applyBorder="1" applyAlignment="1">
      <alignment horizontal="center" vertical="center"/>
    </xf>
    <xf numFmtId="0" fontId="32" fillId="7" borderId="106" xfId="1" applyFont="1" applyFill="1" applyBorder="1" applyAlignment="1">
      <alignment horizontal="center" vertical="center" wrapText="1"/>
    </xf>
    <xf numFmtId="0" fontId="32" fillId="0" borderId="107" xfId="1" applyFont="1" applyFill="1" applyBorder="1" applyAlignment="1">
      <alignment horizontal="center" vertical="center" wrapText="1"/>
    </xf>
    <xf numFmtId="0" fontId="46" fillId="0" borderId="30" xfId="1" applyFont="1" applyFill="1" applyBorder="1" applyAlignment="1">
      <alignment horizontal="center" vertical="center" wrapText="1"/>
    </xf>
    <xf numFmtId="3" fontId="48" fillId="0" borderId="0" xfId="0" applyNumberFormat="1" applyFont="1"/>
    <xf numFmtId="0" fontId="42" fillId="0" borderId="32" xfId="0" applyFont="1" applyBorder="1" applyAlignment="1">
      <alignment horizontal="left" vertical="center"/>
    </xf>
    <xf numFmtId="0" fontId="20" fillId="0" borderId="0" xfId="2" applyFont="1" applyBorder="1" applyAlignment="1">
      <alignment vertical="center"/>
    </xf>
    <xf numFmtId="0" fontId="8" fillId="0" borderId="18" xfId="2" applyFont="1" applyBorder="1" applyAlignment="1">
      <alignment vertical="center"/>
    </xf>
    <xf numFmtId="49" fontId="11" fillId="0" borderId="3" xfId="2" applyNumberFormat="1" applyFont="1" applyBorder="1" applyAlignment="1">
      <alignment horizontal="center" vertical="center" wrapText="1"/>
    </xf>
    <xf numFmtId="49" fontId="11" fillId="0" borderId="4" xfId="2" applyNumberFormat="1" applyFont="1" applyBorder="1" applyAlignment="1">
      <alignment horizontal="center" vertical="center" wrapText="1"/>
    </xf>
    <xf numFmtId="3" fontId="8" fillId="0" borderId="4" xfId="2" applyNumberFormat="1" applyFont="1" applyBorder="1" applyAlignment="1">
      <alignment horizontal="center" vertical="center" wrapText="1"/>
    </xf>
    <xf numFmtId="3" fontId="8" fillId="0" borderId="5" xfId="2" applyNumberFormat="1" applyFont="1" applyBorder="1" applyAlignment="1">
      <alignment horizontal="center" vertical="center" wrapText="1"/>
    </xf>
    <xf numFmtId="0" fontId="8" fillId="0" borderId="26" xfId="2" applyFont="1" applyBorder="1" applyAlignment="1">
      <alignment vertical="center" wrapText="1"/>
    </xf>
    <xf numFmtId="3" fontId="8" fillId="0" borderId="9" xfId="2" applyNumberFormat="1" applyFont="1" applyBorder="1" applyAlignment="1">
      <alignment horizontal="center" vertical="center" wrapText="1"/>
    </xf>
    <xf numFmtId="3" fontId="8" fillId="0" borderId="43" xfId="2" applyNumberFormat="1" applyFont="1" applyBorder="1" applyAlignment="1">
      <alignment horizontal="center" vertical="center" wrapText="1"/>
    </xf>
    <xf numFmtId="0" fontId="6" fillId="0" borderId="7" xfId="2" applyFont="1" applyBorder="1" applyAlignment="1">
      <alignment vertical="center" wrapText="1"/>
    </xf>
    <xf numFmtId="49" fontId="6" fillId="0" borderId="20" xfId="2" applyNumberFormat="1" applyFont="1" applyBorder="1" applyAlignment="1">
      <alignment horizontal="center" vertical="center" wrapText="1"/>
    </xf>
    <xf numFmtId="49" fontId="6" fillId="0" borderId="15" xfId="2" applyNumberFormat="1" applyFont="1" applyBorder="1" applyAlignment="1">
      <alignment horizontal="center" vertical="center" wrapText="1"/>
    </xf>
    <xf numFmtId="3" fontId="26" fillId="0" borderId="38" xfId="2" applyNumberFormat="1" applyFont="1" applyBorder="1" applyAlignment="1">
      <alignment horizontal="center" vertical="center" wrapText="1"/>
    </xf>
    <xf numFmtId="3" fontId="26" fillId="0" borderId="39" xfId="2" applyNumberFormat="1" applyFont="1" applyBorder="1" applyAlignment="1">
      <alignment horizontal="center" vertical="center" wrapText="1"/>
    </xf>
    <xf numFmtId="3" fontId="26" fillId="0" borderId="15" xfId="2" applyNumberFormat="1" applyFont="1" applyBorder="1" applyAlignment="1">
      <alignment horizontal="center" vertical="center" wrapText="1"/>
    </xf>
    <xf numFmtId="3" fontId="26" fillId="0" borderId="21" xfId="2" applyNumberFormat="1" applyFont="1" applyBorder="1" applyAlignment="1">
      <alignment horizontal="center" vertical="center" wrapText="1"/>
    </xf>
    <xf numFmtId="3" fontId="6" fillId="0" borderId="15" xfId="2" applyNumberFormat="1" applyFont="1" applyBorder="1" applyAlignment="1">
      <alignment horizontal="center" vertical="center" wrapText="1"/>
    </xf>
    <xf numFmtId="3" fontId="6" fillId="0" borderId="21" xfId="2" applyNumberFormat="1" applyFont="1" applyBorder="1" applyAlignment="1">
      <alignment horizontal="center" vertical="center" wrapText="1"/>
    </xf>
    <xf numFmtId="0" fontId="6" fillId="0" borderId="7" xfId="2" applyFont="1" applyBorder="1" applyAlignment="1">
      <alignment horizontal="left" vertical="center" wrapText="1"/>
    </xf>
    <xf numFmtId="0" fontId="6" fillId="0" borderId="24" xfId="2" applyFont="1" applyBorder="1" applyAlignment="1">
      <alignment vertical="center" wrapText="1"/>
    </xf>
    <xf numFmtId="49" fontId="6" fillId="0" borderId="25" xfId="2" applyNumberFormat="1" applyFont="1" applyBorder="1" applyAlignment="1">
      <alignment horizontal="center" vertical="center" wrapText="1"/>
    </xf>
    <xf numFmtId="3" fontId="6" fillId="0" borderId="1" xfId="2" applyNumberFormat="1" applyFont="1" applyBorder="1" applyAlignment="1">
      <alignment horizontal="center" vertical="center" wrapText="1"/>
    </xf>
    <xf numFmtId="0" fontId="6" fillId="0" borderId="45" xfId="2" applyFont="1" applyBorder="1" applyAlignment="1">
      <alignment horizontal="left" vertical="center" wrapText="1"/>
    </xf>
    <xf numFmtId="49" fontId="6" fillId="0" borderId="53" xfId="2" applyNumberFormat="1" applyFont="1" applyBorder="1" applyAlignment="1">
      <alignment horizontal="center" vertical="center" wrapText="1"/>
    </xf>
    <xf numFmtId="49" fontId="6" fillId="0" borderId="9" xfId="2" applyNumberFormat="1" applyFont="1" applyBorder="1" applyAlignment="1">
      <alignment horizontal="center" vertical="center" wrapText="1"/>
    </xf>
    <xf numFmtId="3" fontId="26" fillId="0" borderId="9" xfId="2" applyNumberFormat="1" applyFont="1" applyBorder="1" applyAlignment="1">
      <alignment horizontal="center" vertical="center" wrapText="1"/>
    </xf>
    <xf numFmtId="3" fontId="26" fillId="0" borderId="43" xfId="2" applyNumberFormat="1" applyFont="1" applyBorder="1" applyAlignment="1">
      <alignment horizontal="center" vertical="center" wrapText="1"/>
    </xf>
    <xf numFmtId="0" fontId="6" fillId="0" borderId="7" xfId="2" applyFont="1" applyFill="1" applyBorder="1" applyAlignment="1">
      <alignment vertical="center" wrapText="1"/>
    </xf>
    <xf numFmtId="49" fontId="6" fillId="7" borderId="20" xfId="2" applyNumberFormat="1" applyFont="1" applyFill="1" applyBorder="1" applyAlignment="1">
      <alignment horizontal="center" vertical="center" wrapText="1"/>
    </xf>
    <xf numFmtId="3" fontId="26" fillId="0" borderId="25" xfId="2" applyNumberFormat="1" applyFont="1" applyBorder="1" applyAlignment="1">
      <alignment horizontal="center" vertical="center" wrapText="1"/>
    </xf>
    <xf numFmtId="3" fontId="26" fillId="0" borderId="1" xfId="2" applyNumberFormat="1" applyFont="1" applyBorder="1" applyAlignment="1">
      <alignment horizontal="center" vertical="center" wrapText="1"/>
    </xf>
    <xf numFmtId="0" fontId="8" fillId="0" borderId="2" xfId="2" applyFont="1" applyBorder="1" applyAlignment="1">
      <alignment vertical="center" wrapText="1"/>
    </xf>
    <xf numFmtId="0" fontId="6" fillId="0" borderId="26" xfId="2" applyFont="1" applyBorder="1" applyAlignment="1">
      <alignment vertical="center" wrapText="1"/>
    </xf>
    <xf numFmtId="49" fontId="6" fillId="0" borderId="52" xfId="2" applyNumberFormat="1" applyFont="1" applyBorder="1" applyAlignment="1">
      <alignment horizontal="center" vertical="center" wrapText="1"/>
    </xf>
    <xf numFmtId="49" fontId="6" fillId="0" borderId="38" xfId="2" applyNumberFormat="1" applyFont="1" applyBorder="1" applyAlignment="1">
      <alignment horizontal="center" vertical="center" wrapText="1"/>
    </xf>
    <xf numFmtId="49" fontId="10" fillId="0" borderId="20" xfId="2" applyNumberFormat="1" applyFont="1" applyBorder="1" applyAlignment="1">
      <alignment horizontal="center" vertical="center"/>
    </xf>
    <xf numFmtId="49" fontId="6" fillId="0" borderId="8" xfId="2" applyNumberFormat="1" applyFont="1" applyBorder="1" applyAlignment="1">
      <alignment horizontal="center" vertical="center" wrapText="1"/>
    </xf>
    <xf numFmtId="49" fontId="6" fillId="0" borderId="22" xfId="2" applyNumberFormat="1" applyFont="1" applyBorder="1" applyAlignment="1">
      <alignment horizontal="center" vertical="center" wrapText="1"/>
    </xf>
    <xf numFmtId="3" fontId="26" fillId="0" borderId="22" xfId="2" applyNumberFormat="1" applyFont="1" applyBorder="1" applyAlignment="1">
      <alignment horizontal="center" vertical="center" wrapText="1"/>
    </xf>
    <xf numFmtId="0" fontId="6" fillId="0" borderId="0" xfId="2" applyFont="1" applyBorder="1" applyAlignment="1">
      <alignment vertical="center" wrapText="1"/>
    </xf>
    <xf numFmtId="49" fontId="6" fillId="0" borderId="0" xfId="2" applyNumberFormat="1" applyFont="1" applyBorder="1" applyAlignment="1">
      <alignment horizontal="center" vertical="center" wrapText="1"/>
    </xf>
    <xf numFmtId="3" fontId="6" fillId="0" borderId="0" xfId="2" applyNumberFormat="1" applyFont="1" applyBorder="1" applyAlignment="1">
      <alignment vertical="center"/>
    </xf>
    <xf numFmtId="0" fontId="9" fillId="0" borderId="0" xfId="2" applyFont="1" applyBorder="1" applyAlignment="1">
      <alignment vertical="center"/>
    </xf>
    <xf numFmtId="49" fontId="6" fillId="0" borderId="0" xfId="2" applyNumberFormat="1" applyFont="1" applyBorder="1" applyAlignment="1">
      <alignment vertical="center" wrapText="1"/>
    </xf>
    <xf numFmtId="49" fontId="6" fillId="0" borderId="0" xfId="2" applyNumberFormat="1" applyFont="1" applyBorder="1" applyAlignment="1">
      <alignment vertical="center"/>
    </xf>
    <xf numFmtId="0" fontId="8" fillId="0" borderId="18" xfId="2" applyFont="1" applyFill="1" applyBorder="1" applyAlignment="1">
      <alignment horizontal="left" vertical="center"/>
    </xf>
    <xf numFmtId="49" fontId="8" fillId="0" borderId="3" xfId="2" applyNumberFormat="1" applyFont="1" applyFill="1" applyBorder="1" applyAlignment="1">
      <alignment horizontal="center" vertical="center" wrapText="1"/>
    </xf>
    <xf numFmtId="49" fontId="8" fillId="0" borderId="4" xfId="2" applyNumberFormat="1" applyFont="1" applyFill="1" applyBorder="1" applyAlignment="1">
      <alignment horizontal="center" vertical="center" wrapText="1"/>
    </xf>
    <xf numFmtId="3" fontId="8" fillId="0" borderId="4" xfId="2" applyNumberFormat="1" applyFont="1" applyFill="1" applyBorder="1" applyAlignment="1">
      <alignment horizontal="center" vertical="center" wrapText="1"/>
    </xf>
    <xf numFmtId="3" fontId="8" fillId="0" borderId="5" xfId="2" applyNumberFormat="1" applyFont="1" applyFill="1" applyBorder="1" applyAlignment="1">
      <alignment horizontal="center" vertical="center" wrapText="1"/>
    </xf>
    <xf numFmtId="0" fontId="8" fillId="0" borderId="0" xfId="2" applyFont="1" applyBorder="1" applyAlignment="1">
      <alignment vertical="center"/>
    </xf>
    <xf numFmtId="0" fontId="8" fillId="0" borderId="45" xfId="2" applyFont="1" applyBorder="1" applyAlignment="1">
      <alignment vertical="center" wrapText="1"/>
    </xf>
    <xf numFmtId="3" fontId="8" fillId="0" borderId="9" xfId="2" applyNumberFormat="1" applyFont="1" applyFill="1" applyBorder="1" applyAlignment="1">
      <alignment horizontal="center" vertical="center" wrapText="1"/>
    </xf>
    <xf numFmtId="3" fontId="8" fillId="0" borderId="43" xfId="2" applyNumberFormat="1" applyFont="1" applyFill="1" applyBorder="1" applyAlignment="1">
      <alignment horizontal="center" vertical="center" wrapText="1"/>
    </xf>
    <xf numFmtId="0" fontId="6" fillId="0" borderId="52" xfId="2" applyFont="1" applyBorder="1" applyAlignment="1">
      <alignment horizontal="center" vertical="center"/>
    </xf>
    <xf numFmtId="49" fontId="6" fillId="0" borderId="38" xfId="2" applyNumberFormat="1" applyFont="1" applyBorder="1" applyAlignment="1">
      <alignment horizontal="center" vertical="center"/>
    </xf>
    <xf numFmtId="3" fontId="26" fillId="0" borderId="38" xfId="2" applyNumberFormat="1" applyFont="1" applyBorder="1" applyAlignment="1">
      <alignment horizontal="center" vertical="center"/>
    </xf>
    <xf numFmtId="3" fontId="26" fillId="0" borderId="39" xfId="2" applyNumberFormat="1" applyFont="1" applyBorder="1" applyAlignment="1">
      <alignment horizontal="center" vertical="center"/>
    </xf>
    <xf numFmtId="0" fontId="6" fillId="0" borderId="20" xfId="2" applyFont="1" applyBorder="1" applyAlignment="1">
      <alignment horizontal="center" vertical="center"/>
    </xf>
    <xf numFmtId="49" fontId="6" fillId="0" borderId="15" xfId="2" applyNumberFormat="1" applyFont="1" applyBorder="1" applyAlignment="1">
      <alignment horizontal="center" vertical="center"/>
    </xf>
    <xf numFmtId="3" fontId="6" fillId="0" borderId="15" xfId="2" applyNumberFormat="1" applyFont="1" applyBorder="1" applyAlignment="1">
      <alignment horizontal="center" vertical="center"/>
    </xf>
    <xf numFmtId="3" fontId="6" fillId="0" borderId="21" xfId="2" applyNumberFormat="1" applyFont="1" applyBorder="1" applyAlignment="1">
      <alignment horizontal="center" vertical="center"/>
    </xf>
    <xf numFmtId="3" fontId="26" fillId="0" borderId="21" xfId="2" applyNumberFormat="1" applyFont="1" applyBorder="1" applyAlignment="1">
      <alignment horizontal="center" vertical="center"/>
    </xf>
    <xf numFmtId="3" fontId="26" fillId="0" borderId="15" xfId="2" applyNumberFormat="1" applyFont="1" applyBorder="1" applyAlignment="1">
      <alignment horizontal="center" vertical="center"/>
    </xf>
    <xf numFmtId="0" fontId="6" fillId="0" borderId="8" xfId="2" applyFont="1" applyBorder="1" applyAlignment="1">
      <alignment horizontal="center" vertical="center" wrapText="1"/>
    </xf>
    <xf numFmtId="3" fontId="26" fillId="0" borderId="22" xfId="2" applyNumberFormat="1" applyFont="1" applyBorder="1" applyAlignment="1">
      <alignment horizontal="center" vertical="center"/>
    </xf>
    <xf numFmtId="3" fontId="26" fillId="0" borderId="1" xfId="2" applyNumberFormat="1" applyFont="1" applyBorder="1" applyAlignment="1">
      <alignment horizontal="center" vertical="center"/>
    </xf>
    <xf numFmtId="0" fontId="6" fillId="0" borderId="32" xfId="2" applyFont="1" applyBorder="1" applyAlignment="1">
      <alignment horizontal="center" vertical="center"/>
    </xf>
    <xf numFmtId="3" fontId="26" fillId="0" borderId="43" xfId="2" applyNumberFormat="1" applyFont="1" applyBorder="1" applyAlignment="1">
      <alignment horizontal="center" vertical="center"/>
    </xf>
    <xf numFmtId="0" fontId="6" fillId="0" borderId="19" xfId="2" applyFont="1" applyBorder="1" applyAlignment="1">
      <alignment horizontal="center" vertical="center"/>
    </xf>
    <xf numFmtId="3" fontId="53" fillId="0" borderId="21" xfId="2" applyNumberFormat="1" applyFont="1" applyBorder="1" applyAlignment="1">
      <alignment horizontal="center" vertical="center"/>
    </xf>
    <xf numFmtId="0" fontId="6" fillId="0" borderId="90" xfId="2" applyFont="1" applyBorder="1" applyAlignment="1">
      <alignment horizontal="center" vertical="center" wrapText="1"/>
    </xf>
    <xf numFmtId="0" fontId="6" fillId="0" borderId="90" xfId="2" applyFont="1" applyBorder="1" applyAlignment="1">
      <alignment horizontal="center" vertical="center"/>
    </xf>
    <xf numFmtId="0" fontId="8" fillId="0" borderId="7" xfId="2" applyFont="1" applyBorder="1" applyAlignment="1">
      <alignment vertical="center" wrapText="1"/>
    </xf>
    <xf numFmtId="0" fontId="6" fillId="0" borderId="108" xfId="2" applyFont="1" applyBorder="1" applyAlignment="1">
      <alignment horizontal="center" vertical="center"/>
    </xf>
    <xf numFmtId="49" fontId="6" fillId="0" borderId="36" xfId="2" applyNumberFormat="1" applyFont="1" applyBorder="1" applyAlignment="1">
      <alignment horizontal="center" vertical="center" wrapText="1"/>
    </xf>
    <xf numFmtId="0" fontId="8" fillId="0" borderId="24" xfId="2" applyFont="1" applyBorder="1" applyAlignment="1">
      <alignment vertical="center" wrapText="1"/>
    </xf>
    <xf numFmtId="0" fontId="8" fillId="0" borderId="0" xfId="2" applyFont="1" applyBorder="1" applyAlignment="1">
      <alignment vertical="center" wrapText="1"/>
    </xf>
    <xf numFmtId="0" fontId="6" fillId="0" borderId="0" xfId="2" applyFont="1" applyBorder="1" applyAlignment="1">
      <alignment horizontal="center" vertical="center"/>
    </xf>
    <xf numFmtId="0" fontId="42" fillId="0" borderId="88" xfId="0" applyFont="1" applyBorder="1" applyAlignment="1">
      <alignment horizontal="left" vertical="center"/>
    </xf>
    <xf numFmtId="3" fontId="32" fillId="8" borderId="15" xfId="1" applyNumberFormat="1" applyFont="1" applyFill="1" applyBorder="1" applyAlignment="1" applyProtection="1">
      <alignment horizontal="right" vertical="center" wrapText="1" indent="1"/>
      <protection locked="0"/>
    </xf>
    <xf numFmtId="3" fontId="32" fillId="8" borderId="21" xfId="1" applyNumberFormat="1" applyFont="1" applyFill="1" applyBorder="1" applyAlignment="1" applyProtection="1">
      <alignment horizontal="right" vertical="center" wrapText="1" indent="1"/>
      <protection hidden="1"/>
    </xf>
    <xf numFmtId="0" fontId="32" fillId="0" borderId="15" xfId="1" applyFont="1" applyBorder="1" applyAlignment="1" applyProtection="1">
      <alignment horizontal="right" vertical="center" wrapText="1" indent="1"/>
      <protection locked="0"/>
    </xf>
    <xf numFmtId="3" fontId="32" fillId="0" borderId="21" xfId="1" applyNumberFormat="1" applyFont="1" applyBorder="1" applyAlignment="1" applyProtection="1">
      <alignment horizontal="right" vertical="center" wrapText="1" indent="1"/>
      <protection hidden="1"/>
    </xf>
    <xf numFmtId="3" fontId="32" fillId="0" borderId="15" xfId="1" applyNumberFormat="1" applyFont="1" applyFill="1" applyBorder="1" applyAlignment="1" applyProtection="1">
      <alignment horizontal="right" vertical="center" wrapText="1" indent="1"/>
      <protection locked="0"/>
    </xf>
    <xf numFmtId="3" fontId="32" fillId="8" borderId="22" xfId="1" applyNumberFormat="1" applyFont="1" applyFill="1" applyBorder="1" applyAlignment="1" applyProtection="1">
      <alignment horizontal="right" vertical="center" indent="1"/>
      <protection locked="0"/>
    </xf>
    <xf numFmtId="3" fontId="32" fillId="8" borderId="1" xfId="1" applyNumberFormat="1" applyFont="1" applyFill="1" applyBorder="1" applyAlignment="1" applyProtection="1">
      <alignment horizontal="right" vertical="center" wrapText="1" indent="1"/>
      <protection hidden="1"/>
    </xf>
    <xf numFmtId="3" fontId="32" fillId="0" borderId="43" xfId="1" applyNumberFormat="1" applyFont="1" applyBorder="1" applyAlignment="1" applyProtection="1">
      <alignment horizontal="right" vertical="center" indent="1"/>
      <protection locked="0"/>
    </xf>
    <xf numFmtId="3" fontId="32" fillId="0" borderId="21" xfId="1" applyNumberFormat="1" applyFont="1" applyBorder="1" applyAlignment="1" applyProtection="1">
      <alignment horizontal="right" vertical="center" indent="1"/>
      <protection locked="0"/>
    </xf>
    <xf numFmtId="3" fontId="32" fillId="0" borderId="5" xfId="1" applyNumberFormat="1" applyFont="1" applyBorder="1" applyAlignment="1" applyProtection="1">
      <alignment horizontal="right" vertical="center" indent="1"/>
      <protection hidden="1"/>
    </xf>
    <xf numFmtId="3" fontId="32" fillId="0" borderId="88" xfId="1" applyNumberFormat="1" applyFont="1" applyBorder="1" applyAlignment="1" applyProtection="1">
      <alignment horizontal="right" vertical="center" indent="1"/>
      <protection locked="0"/>
    </xf>
    <xf numFmtId="3" fontId="32" fillId="0" borderId="100" xfId="1" applyNumberFormat="1" applyFont="1" applyBorder="1" applyAlignment="1" applyProtection="1">
      <alignment horizontal="right" vertical="center" indent="1"/>
      <protection locked="0"/>
    </xf>
    <xf numFmtId="3" fontId="32" fillId="0" borderId="5" xfId="1" applyNumberFormat="1" applyFont="1" applyBorder="1" applyAlignment="1">
      <alignment horizontal="right" vertical="center" indent="1"/>
    </xf>
    <xf numFmtId="3" fontId="32" fillId="0" borderId="10" xfId="1" applyNumberFormat="1" applyFont="1" applyBorder="1" applyAlignment="1">
      <alignment horizontal="right" vertical="center" indent="1"/>
    </xf>
    <xf numFmtId="3" fontId="32" fillId="0" borderId="38" xfId="1" applyNumberFormat="1" applyFont="1" applyBorder="1" applyAlignment="1" applyProtection="1">
      <alignment horizontal="right" vertical="center" indent="1"/>
      <protection locked="0"/>
    </xf>
    <xf numFmtId="3" fontId="32" fillId="0" borderId="39" xfId="1" applyNumberFormat="1" applyFont="1" applyBorder="1" applyAlignment="1" applyProtection="1">
      <alignment horizontal="right" vertical="center" indent="1"/>
    </xf>
    <xf numFmtId="3" fontId="32" fillId="0" borderId="15" xfId="1" applyNumberFormat="1" applyFont="1" applyBorder="1" applyAlignment="1" applyProtection="1">
      <alignment horizontal="right" vertical="center" indent="1"/>
      <protection locked="0"/>
    </xf>
    <xf numFmtId="3" fontId="32" fillId="0" borderId="21" xfId="1" applyNumberFormat="1" applyFont="1" applyBorder="1" applyAlignment="1" applyProtection="1">
      <alignment horizontal="right" vertical="center" indent="1"/>
    </xf>
    <xf numFmtId="3" fontId="32" fillId="0" borderId="21" xfId="1" applyNumberFormat="1" applyFont="1" applyBorder="1" applyAlignment="1" applyProtection="1">
      <alignment horizontal="right" vertical="center" wrapText="1" indent="1"/>
    </xf>
    <xf numFmtId="3" fontId="32" fillId="0" borderId="42" xfId="1" applyNumberFormat="1" applyFont="1" applyBorder="1" applyAlignment="1" applyProtection="1">
      <alignment horizontal="right" vertical="center" indent="1"/>
      <protection locked="0"/>
    </xf>
    <xf numFmtId="3" fontId="32" fillId="0" borderId="88" xfId="1" applyNumberFormat="1" applyFont="1" applyBorder="1" applyAlignment="1" applyProtection="1">
      <alignment horizontal="right" vertical="center" wrapText="1" indent="1"/>
    </xf>
    <xf numFmtId="3" fontId="32" fillId="0" borderId="4" xfId="1" applyNumberFormat="1" applyFont="1" applyBorder="1" applyAlignment="1" applyProtection="1">
      <alignment horizontal="right" vertical="center" wrapText="1" indent="1"/>
      <protection locked="0"/>
    </xf>
    <xf numFmtId="3" fontId="32" fillId="0" borderId="10" xfId="1" applyNumberFormat="1" applyFont="1" applyBorder="1" applyAlignment="1" applyProtection="1">
      <alignment horizontal="right" vertical="center" wrapText="1" indent="1"/>
    </xf>
    <xf numFmtId="3" fontId="32" fillId="0" borderId="9" xfId="1" applyNumberFormat="1" applyFont="1" applyBorder="1" applyAlignment="1" applyProtection="1">
      <alignment horizontal="right" vertical="center" indent="1"/>
      <protection locked="0"/>
    </xf>
    <xf numFmtId="3" fontId="32" fillId="0" borderId="100" xfId="1" applyNumberFormat="1" applyFont="1" applyBorder="1" applyAlignment="1" applyProtection="1">
      <alignment horizontal="right" vertical="center" indent="1"/>
    </xf>
    <xf numFmtId="3" fontId="32" fillId="0" borderId="37" xfId="1" applyNumberFormat="1" applyFont="1" applyBorder="1" applyAlignment="1" applyProtection="1">
      <alignment horizontal="right" vertical="center" indent="1"/>
    </xf>
    <xf numFmtId="3" fontId="32" fillId="0" borderId="40" xfId="1" applyNumberFormat="1" applyFont="1" applyBorder="1" applyAlignment="1" applyProtection="1">
      <alignment horizontal="right" vertical="center" indent="1"/>
    </xf>
    <xf numFmtId="3" fontId="32" fillId="0" borderId="4" xfId="1" applyNumberFormat="1" applyFont="1" applyBorder="1" applyAlignment="1" applyProtection="1">
      <alignment horizontal="right" vertical="center" indent="1"/>
    </xf>
    <xf numFmtId="3" fontId="32" fillId="0" borderId="10" xfId="1" applyNumberFormat="1" applyFont="1" applyBorder="1" applyAlignment="1" applyProtection="1">
      <alignment horizontal="right" vertical="center" indent="1"/>
    </xf>
    <xf numFmtId="3" fontId="32" fillId="0" borderId="38" xfId="1" applyNumberFormat="1" applyFont="1" applyBorder="1" applyAlignment="1" applyProtection="1">
      <alignment horizontal="right" vertical="center" indent="1"/>
      <protection hidden="1"/>
    </xf>
    <xf numFmtId="4" fontId="32" fillId="0" borderId="5" xfId="1" applyNumberFormat="1" applyFont="1" applyBorder="1" applyAlignment="1" applyProtection="1">
      <alignment horizontal="right" vertical="center" indent="1"/>
      <protection locked="0"/>
    </xf>
    <xf numFmtId="3" fontId="32" fillId="0" borderId="5" xfId="1" applyNumberFormat="1" applyFont="1" applyBorder="1" applyAlignment="1" applyProtection="1">
      <alignment horizontal="right" vertical="center" indent="1"/>
    </xf>
    <xf numFmtId="3" fontId="32" fillId="0" borderId="39" xfId="1" applyNumberFormat="1" applyFont="1" applyBorder="1" applyAlignment="1" applyProtection="1">
      <alignment horizontal="right" vertical="center" indent="1"/>
      <protection locked="0"/>
    </xf>
    <xf numFmtId="3" fontId="38" fillId="0" borderId="39" xfId="1" applyNumberFormat="1" applyFont="1" applyBorder="1" applyAlignment="1" applyProtection="1">
      <alignment horizontal="right" vertical="center" wrapText="1" indent="1"/>
      <protection locked="0"/>
    </xf>
    <xf numFmtId="3" fontId="38" fillId="0" borderId="109" xfId="1" applyNumberFormat="1" applyFont="1" applyBorder="1" applyAlignment="1" applyProtection="1">
      <alignment horizontal="right" vertical="center" wrapText="1" indent="1"/>
      <protection locked="0"/>
    </xf>
    <xf numFmtId="3" fontId="38" fillId="0" borderId="5" xfId="1" applyNumberFormat="1" applyFont="1" applyBorder="1" applyAlignment="1" applyProtection="1">
      <alignment horizontal="right" vertical="center" wrapText="1" indent="1"/>
      <protection hidden="1"/>
    </xf>
    <xf numFmtId="3" fontId="38" fillId="0" borderId="43" xfId="1" applyNumberFormat="1" applyFont="1" applyBorder="1" applyAlignment="1" applyProtection="1">
      <alignment horizontal="right" vertical="center" wrapText="1" indent="1"/>
      <protection locked="0"/>
    </xf>
    <xf numFmtId="3" fontId="32" fillId="0" borderId="40" xfId="1" applyNumberFormat="1" applyFont="1" applyBorder="1" applyAlignment="1" applyProtection="1">
      <alignment horizontal="right" vertical="center" indent="1"/>
      <protection locked="0"/>
    </xf>
    <xf numFmtId="3" fontId="32" fillId="0" borderId="40" xfId="1" applyNumberFormat="1" applyFont="1" applyBorder="1" applyAlignment="1" applyProtection="1">
      <alignment horizontal="right" indent="1"/>
      <protection locked="0"/>
    </xf>
    <xf numFmtId="3" fontId="33" fillId="0" borderId="40" xfId="1" applyNumberFormat="1" applyFont="1" applyBorder="1" applyAlignment="1" applyProtection="1">
      <alignment horizontal="right" vertical="center" indent="1"/>
      <protection locked="0"/>
    </xf>
    <xf numFmtId="3" fontId="32" fillId="0" borderId="41" xfId="1" applyNumberFormat="1" applyFont="1" applyBorder="1" applyAlignment="1" applyProtection="1">
      <alignment horizontal="right" vertical="center" indent="1"/>
      <protection locked="0"/>
    </xf>
    <xf numFmtId="3" fontId="32" fillId="0" borderId="10" xfId="1" applyNumberFormat="1" applyFont="1" applyBorder="1" applyAlignment="1" applyProtection="1">
      <alignment horizontal="right" vertical="center" indent="1"/>
      <protection hidden="1"/>
    </xf>
    <xf numFmtId="3" fontId="33" fillId="0" borderId="37" xfId="1" applyNumberFormat="1" applyFont="1" applyBorder="1" applyAlignment="1" applyProtection="1">
      <alignment horizontal="right" vertical="top" wrapText="1" indent="1"/>
      <protection locked="0"/>
    </xf>
    <xf numFmtId="3" fontId="32" fillId="0" borderId="37" xfId="1" applyNumberFormat="1" applyFont="1" applyBorder="1" applyAlignment="1" applyProtection="1">
      <alignment horizontal="right" vertical="top" wrapText="1" indent="1"/>
      <protection locked="0"/>
    </xf>
    <xf numFmtId="3" fontId="32" fillId="0" borderId="40" xfId="1" applyNumberFormat="1" applyFont="1" applyBorder="1" applyAlignment="1" applyProtection="1">
      <alignment horizontal="right" vertical="top" wrapText="1" indent="1"/>
      <protection locked="0"/>
    </xf>
    <xf numFmtId="3" fontId="33" fillId="0" borderId="40" xfId="1" applyNumberFormat="1" applyFont="1" applyBorder="1" applyAlignment="1" applyProtection="1">
      <alignment horizontal="right" vertical="top" wrapText="1" indent="1"/>
      <protection locked="0"/>
    </xf>
    <xf numFmtId="3" fontId="33" fillId="0" borderId="41" xfId="1" applyNumberFormat="1" applyFont="1" applyBorder="1" applyAlignment="1" applyProtection="1">
      <alignment horizontal="right" vertical="top" wrapText="1" indent="1"/>
      <protection locked="0"/>
    </xf>
    <xf numFmtId="3" fontId="33" fillId="3" borderId="32" xfId="1" applyNumberFormat="1" applyFont="1" applyFill="1" applyBorder="1" applyAlignment="1">
      <alignment horizontal="right" vertical="center" indent="1"/>
    </xf>
    <xf numFmtId="3" fontId="33" fillId="3" borderId="15" xfId="1" applyNumberFormat="1" applyFont="1" applyFill="1" applyBorder="1" applyAlignment="1">
      <alignment horizontal="right" vertical="center" indent="1"/>
    </xf>
    <xf numFmtId="3" fontId="32" fillId="3" borderId="32" xfId="1" applyNumberFormat="1" applyFont="1" applyFill="1" applyBorder="1" applyAlignment="1">
      <alignment horizontal="right" vertical="center" indent="1"/>
    </xf>
    <xf numFmtId="3" fontId="32" fillId="6" borderId="33" xfId="1" applyNumberFormat="1" applyFont="1" applyFill="1" applyBorder="1" applyAlignment="1">
      <alignment horizontal="right" vertical="center" indent="1"/>
    </xf>
    <xf numFmtId="3" fontId="32" fillId="6" borderId="110" xfId="1" applyNumberFormat="1" applyFont="1" applyFill="1" applyBorder="1" applyAlignment="1">
      <alignment horizontal="right" vertical="center" indent="1"/>
    </xf>
    <xf numFmtId="3" fontId="32" fillId="3" borderId="33" xfId="1" applyNumberFormat="1" applyFont="1" applyFill="1" applyBorder="1" applyAlignment="1">
      <alignment horizontal="right" vertical="center" indent="1"/>
    </xf>
    <xf numFmtId="3" fontId="32" fillId="6" borderId="34" xfId="1" applyNumberFormat="1" applyFont="1" applyFill="1" applyBorder="1" applyAlignment="1">
      <alignment horizontal="right" vertical="center" indent="1"/>
    </xf>
    <xf numFmtId="3" fontId="32" fillId="6" borderId="111" xfId="1" applyNumberFormat="1" applyFont="1" applyFill="1" applyBorder="1" applyAlignment="1">
      <alignment horizontal="right" vertical="center" indent="1"/>
    </xf>
    <xf numFmtId="3" fontId="32" fillId="6" borderId="112" xfId="1" applyNumberFormat="1" applyFont="1" applyFill="1" applyBorder="1" applyAlignment="1">
      <alignment horizontal="right" vertical="center" indent="1"/>
    </xf>
    <xf numFmtId="3" fontId="32" fillId="3" borderId="34" xfId="1" applyNumberFormat="1" applyFont="1" applyFill="1" applyBorder="1" applyAlignment="1">
      <alignment horizontal="right" vertical="center" indent="1"/>
    </xf>
    <xf numFmtId="164" fontId="32" fillId="2" borderId="111" xfId="1" applyNumberFormat="1" applyFont="1" applyFill="1" applyBorder="1" applyAlignment="1">
      <alignment horizontal="right" vertical="center" indent="1"/>
    </xf>
    <xf numFmtId="3" fontId="32" fillId="6" borderId="35" xfId="1" applyNumberFormat="1" applyFont="1" applyFill="1" applyBorder="1" applyAlignment="1">
      <alignment horizontal="right" vertical="center" indent="1"/>
    </xf>
    <xf numFmtId="3" fontId="32" fillId="6" borderId="113" xfId="1" applyNumberFormat="1" applyFont="1" applyFill="1" applyBorder="1" applyAlignment="1">
      <alignment horizontal="right" vertical="center" indent="1"/>
    </xf>
    <xf numFmtId="3" fontId="32" fillId="3" borderId="35" xfId="1" applyNumberFormat="1" applyFont="1" applyFill="1" applyBorder="1" applyAlignment="1">
      <alignment horizontal="right" vertical="center" indent="1"/>
    </xf>
    <xf numFmtId="0" fontId="32" fillId="0" borderId="46" xfId="1" applyFont="1" applyBorder="1" applyAlignment="1" applyProtection="1">
      <alignment horizontal="right" vertical="center" indent="1"/>
      <protection locked="0"/>
    </xf>
    <xf numFmtId="0" fontId="32" fillId="0" borderId="44" xfId="1" applyFont="1" applyBorder="1" applyAlignment="1" applyProtection="1">
      <alignment horizontal="right" vertical="center" indent="1"/>
      <protection locked="0"/>
    </xf>
    <xf numFmtId="0" fontId="32" fillId="0" borderId="44" xfId="1" applyFont="1" applyBorder="1" applyAlignment="1">
      <alignment horizontal="right" vertical="center" indent="1"/>
    </xf>
    <xf numFmtId="0" fontId="32" fillId="0" borderId="114" xfId="1" applyFont="1" applyBorder="1" applyAlignment="1">
      <alignment horizontal="right" vertical="center" indent="1"/>
    </xf>
    <xf numFmtId="3" fontId="32" fillId="5" borderId="20" xfId="1" applyNumberFormat="1" applyFont="1" applyFill="1" applyBorder="1" applyAlignment="1" applyProtection="1">
      <alignment horizontal="right" vertical="center" indent="1"/>
      <protection locked="0"/>
    </xf>
    <xf numFmtId="3" fontId="32" fillId="5" borderId="15" xfId="1" applyNumberFormat="1" applyFont="1" applyFill="1" applyBorder="1" applyAlignment="1" applyProtection="1">
      <alignment horizontal="right" vertical="center" indent="1"/>
      <protection locked="0"/>
    </xf>
    <xf numFmtId="3" fontId="32" fillId="15" borderId="15" xfId="1" applyNumberFormat="1" applyFont="1" applyFill="1" applyBorder="1" applyAlignment="1">
      <alignment horizontal="right" vertical="center" indent="1"/>
    </xf>
    <xf numFmtId="3" fontId="32" fillId="5" borderId="21" xfId="1" applyNumberFormat="1" applyFont="1" applyFill="1" applyBorder="1" applyAlignment="1" applyProtection="1">
      <alignment horizontal="right" vertical="center" indent="1"/>
      <protection locked="0"/>
    </xf>
    <xf numFmtId="3" fontId="32" fillId="5" borderId="115" xfId="1" applyNumberFormat="1" applyFont="1" applyFill="1" applyBorder="1" applyAlignment="1" applyProtection="1">
      <alignment horizontal="right" vertical="center" indent="1"/>
      <protection locked="0"/>
    </xf>
    <xf numFmtId="3" fontId="32" fillId="5" borderId="116" xfId="1" applyNumberFormat="1" applyFont="1" applyFill="1" applyBorder="1" applyAlignment="1" applyProtection="1">
      <alignment horizontal="right" vertical="center" indent="1"/>
      <protection locked="0"/>
    </xf>
    <xf numFmtId="3" fontId="32" fillId="15" borderId="42" xfId="1" applyNumberFormat="1" applyFont="1" applyFill="1" applyBorder="1" applyAlignment="1">
      <alignment horizontal="right" vertical="center" indent="1"/>
    </xf>
    <xf numFmtId="3" fontId="32" fillId="5" borderId="117" xfId="1" applyNumberFormat="1" applyFont="1" applyFill="1" applyBorder="1" applyAlignment="1" applyProtection="1">
      <alignment horizontal="right" vertical="center" indent="1"/>
      <protection locked="0"/>
    </xf>
    <xf numFmtId="3" fontId="32" fillId="0" borderId="52" xfId="1" applyNumberFormat="1" applyFont="1" applyBorder="1" applyAlignment="1" applyProtection="1">
      <alignment horizontal="right" vertical="center" indent="1"/>
      <protection locked="0"/>
    </xf>
    <xf numFmtId="3" fontId="32" fillId="0" borderId="118" xfId="1" applyNumberFormat="1" applyFont="1" applyFill="1" applyBorder="1" applyAlignment="1">
      <alignment horizontal="right" vertical="center" indent="1"/>
    </xf>
    <xf numFmtId="3" fontId="32" fillId="5" borderId="54" xfId="1" applyNumberFormat="1" applyFont="1" applyFill="1" applyBorder="1" applyAlignment="1" applyProtection="1">
      <alignment horizontal="right" vertical="center" indent="1"/>
      <protection locked="0"/>
    </xf>
    <xf numFmtId="3" fontId="32" fillId="5" borderId="42" xfId="1" applyNumberFormat="1" applyFont="1" applyFill="1" applyBorder="1" applyAlignment="1" applyProtection="1">
      <alignment horizontal="right" vertical="center" indent="1"/>
      <protection locked="0"/>
    </xf>
    <xf numFmtId="3" fontId="32" fillId="15" borderId="116" xfId="1" applyNumberFormat="1" applyFont="1" applyFill="1" applyBorder="1" applyAlignment="1">
      <alignment horizontal="right" vertical="center" indent="1"/>
    </xf>
    <xf numFmtId="3" fontId="32" fillId="5" borderId="88" xfId="1" applyNumberFormat="1" applyFont="1" applyFill="1" applyBorder="1" applyAlignment="1" applyProtection="1">
      <alignment horizontal="right" vertical="center" indent="1"/>
      <protection locked="0"/>
    </xf>
    <xf numFmtId="3" fontId="32" fillId="0" borderId="60" xfId="1" applyNumberFormat="1" applyFont="1" applyBorder="1" applyAlignment="1" applyProtection="1">
      <alignment horizontal="right" vertical="center" indent="1"/>
      <protection locked="0"/>
    </xf>
    <xf numFmtId="3" fontId="32" fillId="0" borderId="111" xfId="1" applyNumberFormat="1" applyFont="1" applyBorder="1" applyAlignment="1" applyProtection="1">
      <alignment horizontal="right" vertical="center" indent="1"/>
      <protection locked="0"/>
    </xf>
    <xf numFmtId="3" fontId="32" fillId="0" borderId="111" xfId="1" applyNumberFormat="1" applyFont="1" applyFill="1" applyBorder="1" applyAlignment="1">
      <alignment horizontal="right" vertical="center" indent="1"/>
    </xf>
    <xf numFmtId="3" fontId="32" fillId="0" borderId="102" xfId="1" applyNumberFormat="1" applyFont="1" applyBorder="1" applyAlignment="1" applyProtection="1">
      <alignment horizontal="right" vertical="center" indent="1"/>
      <protection locked="0"/>
    </xf>
    <xf numFmtId="3" fontId="32" fillId="0" borderId="119" xfId="1" applyNumberFormat="1" applyFont="1" applyBorder="1" applyAlignment="1" applyProtection="1">
      <alignment horizontal="right" vertical="center" indent="1"/>
      <protection locked="0"/>
    </xf>
    <xf numFmtId="3" fontId="32" fillId="0" borderId="28" xfId="1" applyNumberFormat="1" applyFont="1" applyBorder="1" applyAlignment="1" applyProtection="1">
      <alignment horizontal="right" vertical="center" indent="1"/>
      <protection locked="0"/>
    </xf>
    <xf numFmtId="3" fontId="32" fillId="0" borderId="113" xfId="1" applyNumberFormat="1" applyFont="1" applyFill="1" applyBorder="1" applyAlignment="1">
      <alignment horizontal="right" vertical="center" indent="1"/>
    </xf>
    <xf numFmtId="3" fontId="32" fillId="0" borderId="29" xfId="1" applyNumberFormat="1" applyFont="1" applyBorder="1" applyAlignment="1" applyProtection="1">
      <alignment horizontal="right" vertical="center" indent="1"/>
      <protection locked="0"/>
    </xf>
    <xf numFmtId="3" fontId="33" fillId="8" borderId="9" xfId="1" applyNumberFormat="1" applyFont="1" applyFill="1" applyBorder="1" applyAlignment="1" applyProtection="1">
      <alignment horizontal="right" vertical="center" wrapText="1" indent="1"/>
      <protection locked="0"/>
    </xf>
    <xf numFmtId="164" fontId="33" fillId="8" borderId="43" xfId="1" applyNumberFormat="1" applyFont="1" applyFill="1" applyBorder="1" applyAlignment="1">
      <alignment horizontal="right" vertical="center" indent="1"/>
    </xf>
    <xf numFmtId="164" fontId="32" fillId="2" borderId="15" xfId="1" applyNumberFormat="1" applyFont="1" applyFill="1" applyBorder="1" applyAlignment="1">
      <alignment horizontal="right" vertical="center" indent="1"/>
    </xf>
    <xf numFmtId="3" fontId="33" fillId="8" borderId="38" xfId="1" applyNumberFormat="1" applyFont="1" applyFill="1" applyBorder="1" applyAlignment="1" applyProtection="1">
      <alignment horizontal="right" vertical="center" wrapText="1" indent="1"/>
      <protection locked="0"/>
    </xf>
    <xf numFmtId="164" fontId="33" fillId="8" borderId="15" xfId="1" applyNumberFormat="1" applyFont="1" applyFill="1" applyBorder="1" applyAlignment="1">
      <alignment horizontal="right" vertical="center" indent="1"/>
    </xf>
    <xf numFmtId="164" fontId="33" fillId="8" borderId="39" xfId="1" applyNumberFormat="1" applyFont="1" applyFill="1" applyBorder="1" applyAlignment="1">
      <alignment horizontal="right" vertical="center" indent="1"/>
    </xf>
    <xf numFmtId="164" fontId="32" fillId="2" borderId="42" xfId="1" applyNumberFormat="1" applyFont="1" applyFill="1" applyBorder="1" applyAlignment="1">
      <alignment horizontal="right" vertical="center" indent="1"/>
    </xf>
    <xf numFmtId="3" fontId="33" fillId="0" borderId="4" xfId="1" applyNumberFormat="1" applyFont="1" applyFill="1" applyBorder="1" applyAlignment="1" applyProtection="1">
      <alignment horizontal="right" vertical="center" indent="1"/>
      <protection hidden="1"/>
    </xf>
    <xf numFmtId="164" fontId="33" fillId="2" borderId="5" xfId="1" applyNumberFormat="1" applyFont="1" applyFill="1" applyBorder="1" applyAlignment="1">
      <alignment horizontal="right" vertical="center" indent="1"/>
    </xf>
    <xf numFmtId="3" fontId="32" fillId="8" borderId="95" xfId="1" applyNumberFormat="1" applyFont="1" applyFill="1" applyBorder="1" applyAlignment="1">
      <alignment horizontal="right" vertical="center" indent="1"/>
    </xf>
    <xf numFmtId="3" fontId="32" fillId="8" borderId="50" xfId="1" applyNumberFormat="1" applyFont="1" applyFill="1" applyBorder="1" applyAlignment="1">
      <alignment horizontal="right" vertical="center" indent="1"/>
    </xf>
    <xf numFmtId="3" fontId="32" fillId="8" borderId="120" xfId="1" applyNumberFormat="1" applyFont="1" applyFill="1" applyBorder="1" applyAlignment="1">
      <alignment horizontal="right" vertical="center" indent="1"/>
    </xf>
    <xf numFmtId="3" fontId="32" fillId="8" borderId="51" xfId="1" applyNumberFormat="1" applyFont="1" applyFill="1" applyBorder="1" applyAlignment="1">
      <alignment horizontal="right" vertical="center" indent="1"/>
    </xf>
    <xf numFmtId="3" fontId="32" fillId="8" borderId="121" xfId="1" applyNumberFormat="1" applyFont="1" applyFill="1" applyBorder="1" applyAlignment="1">
      <alignment horizontal="right" vertical="center" indent="1"/>
    </xf>
    <xf numFmtId="3" fontId="45" fillId="0" borderId="0" xfId="0" applyNumberFormat="1" applyFont="1" applyAlignment="1">
      <alignment horizontal="right" vertical="center" indent="1"/>
    </xf>
    <xf numFmtId="3" fontId="32" fillId="3" borderId="19" xfId="1" applyNumberFormat="1" applyFont="1" applyFill="1" applyBorder="1" applyAlignment="1">
      <alignment horizontal="right" vertical="center" indent="1"/>
    </xf>
    <xf numFmtId="3" fontId="32" fillId="3" borderId="15" xfId="1" applyNumberFormat="1" applyFont="1" applyFill="1" applyBorder="1" applyAlignment="1">
      <alignment horizontal="right" vertical="center" indent="1"/>
    </xf>
    <xf numFmtId="3" fontId="32" fillId="3" borderId="80" xfId="1" applyNumberFormat="1" applyFont="1" applyFill="1" applyBorder="1" applyAlignment="1">
      <alignment horizontal="right" vertical="center" indent="1"/>
    </xf>
    <xf numFmtId="3" fontId="32" fillId="3" borderId="20" xfId="1" applyNumberFormat="1" applyFont="1" applyFill="1" applyBorder="1" applyAlignment="1">
      <alignment horizontal="right" vertical="center" indent="1"/>
    </xf>
    <xf numFmtId="3" fontId="32" fillId="3" borderId="21" xfId="1" applyNumberFormat="1" applyFont="1" applyFill="1" applyBorder="1" applyAlignment="1">
      <alignment horizontal="right" vertical="center" indent="1"/>
    </xf>
    <xf numFmtId="3" fontId="32" fillId="0" borderId="19" xfId="1" applyNumberFormat="1" applyFont="1" applyFill="1" applyBorder="1" applyAlignment="1">
      <alignment horizontal="right" vertical="center" indent="1"/>
    </xf>
    <xf numFmtId="3" fontId="32" fillId="0" borderId="15" xfId="1" applyNumberFormat="1" applyFont="1" applyFill="1" applyBorder="1" applyAlignment="1">
      <alignment horizontal="right" vertical="center" indent="1"/>
    </xf>
    <xf numFmtId="3" fontId="32" fillId="0" borderId="80" xfId="1" applyNumberFormat="1" applyFont="1" applyFill="1" applyBorder="1" applyAlignment="1">
      <alignment horizontal="right" vertical="center" indent="1"/>
    </xf>
    <xf numFmtId="3" fontId="32" fillId="0" borderId="20" xfId="1" applyNumberFormat="1" applyFont="1" applyFill="1" applyBorder="1" applyAlignment="1">
      <alignment horizontal="right" vertical="center" indent="1"/>
    </xf>
    <xf numFmtId="3" fontId="32" fillId="0" borderId="21" xfId="1" applyNumberFormat="1" applyFont="1" applyFill="1" applyBorder="1" applyAlignment="1">
      <alignment horizontal="right" vertical="center" indent="1"/>
    </xf>
    <xf numFmtId="3" fontId="42" fillId="0" borderId="0" xfId="0" applyNumberFormat="1" applyFont="1" applyAlignment="1">
      <alignment horizontal="right" vertical="center" indent="1"/>
    </xf>
    <xf numFmtId="3" fontId="32" fillId="0" borderId="27" xfId="1" applyNumberFormat="1" applyFont="1" applyFill="1" applyBorder="1" applyAlignment="1">
      <alignment horizontal="right" vertical="center" indent="1"/>
    </xf>
    <xf numFmtId="3" fontId="32" fillId="0" borderId="42" xfId="1" applyNumberFormat="1" applyFont="1" applyFill="1" applyBorder="1" applyAlignment="1">
      <alignment horizontal="right" vertical="center" indent="1"/>
    </xf>
    <xf numFmtId="3" fontId="32" fillId="0" borderId="122" xfId="1" applyNumberFormat="1" applyFont="1" applyFill="1" applyBorder="1" applyAlignment="1">
      <alignment horizontal="right" vertical="center" indent="1"/>
    </xf>
    <xf numFmtId="3" fontId="32" fillId="0" borderId="54" xfId="1" applyNumberFormat="1" applyFont="1" applyFill="1" applyBorder="1" applyAlignment="1">
      <alignment horizontal="right" vertical="center" indent="1"/>
    </xf>
    <xf numFmtId="3" fontId="32" fillId="0" borderId="88" xfId="1" applyNumberFormat="1" applyFont="1" applyFill="1" applyBorder="1" applyAlignment="1">
      <alignment horizontal="right" vertical="center" indent="1"/>
    </xf>
    <xf numFmtId="3" fontId="32" fillId="8" borderId="19" xfId="1" applyNumberFormat="1" applyFont="1" applyFill="1" applyBorder="1" applyAlignment="1">
      <alignment horizontal="right" vertical="center" indent="1"/>
    </xf>
    <xf numFmtId="3" fontId="32" fillId="8" borderId="15" xfId="1" applyNumberFormat="1" applyFont="1" applyFill="1" applyBorder="1" applyAlignment="1">
      <alignment horizontal="right" vertical="center" indent="1"/>
    </xf>
    <xf numFmtId="3" fontId="32" fillId="8" borderId="80" xfId="1" applyNumberFormat="1" applyFont="1" applyFill="1" applyBorder="1" applyAlignment="1">
      <alignment horizontal="right" vertical="center" indent="1"/>
    </xf>
    <xf numFmtId="3" fontId="32" fillId="8" borderId="20" xfId="1" applyNumberFormat="1" applyFont="1" applyFill="1" applyBorder="1" applyAlignment="1">
      <alignment horizontal="right" vertical="center" indent="1"/>
    </xf>
    <xf numFmtId="3" fontId="32" fillId="8" borderId="21" xfId="1" applyNumberFormat="1" applyFont="1" applyFill="1" applyBorder="1" applyAlignment="1">
      <alignment horizontal="right" vertical="center" indent="1"/>
    </xf>
    <xf numFmtId="3" fontId="32" fillId="8" borderId="3" xfId="1" applyNumberFormat="1" applyFont="1" applyFill="1" applyBorder="1" applyAlignment="1">
      <alignment horizontal="right" vertical="center" indent="1"/>
    </xf>
    <xf numFmtId="3" fontId="32" fillId="8" borderId="4" xfId="1" applyNumberFormat="1" applyFont="1" applyFill="1" applyBorder="1" applyAlignment="1">
      <alignment horizontal="right" vertical="center" indent="1"/>
    </xf>
    <xf numFmtId="3" fontId="32" fillId="8" borderId="123" xfId="1" applyNumberFormat="1" applyFont="1" applyFill="1" applyBorder="1" applyAlignment="1">
      <alignment horizontal="right" vertical="center" indent="1"/>
    </xf>
    <xf numFmtId="3" fontId="32" fillId="8" borderId="13" xfId="1" applyNumberFormat="1" applyFont="1" applyFill="1" applyBorder="1" applyAlignment="1">
      <alignment horizontal="right" vertical="center" indent="1"/>
    </xf>
    <xf numFmtId="3" fontId="32" fillId="8" borderId="5" xfId="1" applyNumberFormat="1" applyFont="1" applyFill="1" applyBorder="1" applyAlignment="1">
      <alignment horizontal="right" vertical="center" indent="1"/>
    </xf>
    <xf numFmtId="3" fontId="12" fillId="0" borderId="53" xfId="4" applyNumberFormat="1" applyFont="1" applyBorder="1" applyAlignment="1">
      <alignment horizontal="right" vertical="center" indent="1"/>
    </xf>
    <xf numFmtId="3" fontId="12" fillId="0" borderId="9" xfId="4" applyNumberFormat="1" applyFont="1" applyBorder="1" applyAlignment="1">
      <alignment horizontal="right" vertical="center" indent="1"/>
    </xf>
    <xf numFmtId="3" fontId="32" fillId="0" borderId="9" xfId="1" applyNumberFormat="1" applyFont="1" applyFill="1" applyBorder="1" applyAlignment="1">
      <alignment horizontal="right" vertical="center" indent="1"/>
    </xf>
    <xf numFmtId="3" fontId="32" fillId="0" borderId="43" xfId="1" applyNumberFormat="1" applyFont="1" applyFill="1" applyBorder="1" applyAlignment="1">
      <alignment horizontal="right" vertical="center" indent="1"/>
    </xf>
    <xf numFmtId="3" fontId="12" fillId="0" borderId="0" xfId="4" applyNumberFormat="1" applyFont="1" applyAlignment="1">
      <alignment horizontal="right" vertical="center" indent="1"/>
    </xf>
    <xf numFmtId="3" fontId="12" fillId="0" borderId="36" xfId="4" applyNumberFormat="1" applyFont="1" applyBorder="1" applyAlignment="1">
      <alignment horizontal="right" vertical="center" indent="1"/>
    </xf>
    <xf numFmtId="3" fontId="12" fillId="0" borderId="38" xfId="4" applyNumberFormat="1" applyFont="1" applyBorder="1" applyAlignment="1">
      <alignment horizontal="right" vertical="center" indent="1"/>
    </xf>
    <xf numFmtId="3" fontId="6" fillId="0" borderId="19" xfId="4" applyNumberFormat="1" applyFont="1" applyBorder="1" applyAlignment="1">
      <alignment horizontal="right" vertical="center" indent="1"/>
    </xf>
    <xf numFmtId="3" fontId="6" fillId="0" borderId="15" xfId="4" applyNumberFormat="1" applyFont="1" applyBorder="1" applyAlignment="1">
      <alignment horizontal="right" vertical="center" indent="1"/>
    </xf>
    <xf numFmtId="3" fontId="6" fillId="0" borderId="0" xfId="4" applyNumberFormat="1" applyFont="1" applyAlignment="1">
      <alignment horizontal="right" vertical="center" indent="1"/>
    </xf>
    <xf numFmtId="3" fontId="6" fillId="0" borderId="27" xfId="4" applyNumberFormat="1" applyFont="1" applyBorder="1" applyAlignment="1">
      <alignment horizontal="right" vertical="center" indent="1"/>
    </xf>
    <xf numFmtId="3" fontId="6" fillId="0" borderId="42" xfId="4" applyNumberFormat="1" applyFont="1" applyBorder="1" applyAlignment="1">
      <alignment horizontal="right" vertical="center" indent="1"/>
    </xf>
    <xf numFmtId="3" fontId="6" fillId="0" borderId="8" xfId="4" applyNumberFormat="1" applyFont="1" applyBorder="1" applyAlignment="1">
      <alignment horizontal="right" vertical="center" indent="1"/>
    </xf>
    <xf numFmtId="3" fontId="6" fillId="0" borderId="22" xfId="4" applyNumberFormat="1" applyFont="1" applyBorder="1" applyAlignment="1">
      <alignment horizontal="right" vertical="center" indent="1"/>
    </xf>
    <xf numFmtId="3" fontId="22" fillId="0" borderId="0" xfId="4" applyNumberFormat="1" applyFont="1" applyAlignment="1">
      <alignment horizontal="right" vertical="center" indent="1"/>
    </xf>
    <xf numFmtId="3" fontId="32" fillId="8" borderId="124" xfId="1" applyNumberFormat="1" applyFont="1" applyFill="1" applyBorder="1" applyAlignment="1">
      <alignment horizontal="right" vertical="center" indent="1"/>
    </xf>
    <xf numFmtId="3" fontId="32" fillId="3" borderId="125" xfId="1" applyNumberFormat="1" applyFont="1" applyFill="1" applyBorder="1" applyAlignment="1">
      <alignment horizontal="right" vertical="center" indent="1"/>
    </xf>
    <xf numFmtId="3" fontId="32" fillId="3" borderId="126" xfId="1" applyNumberFormat="1" applyFont="1" applyFill="1" applyBorder="1" applyAlignment="1">
      <alignment horizontal="right" vertical="center" indent="1"/>
    </xf>
    <xf numFmtId="3" fontId="32" fillId="0" borderId="125" xfId="1" applyNumberFormat="1" applyFont="1" applyFill="1" applyBorder="1" applyAlignment="1">
      <alignment horizontal="right" vertical="center" indent="1"/>
    </xf>
    <xf numFmtId="3" fontId="32" fillId="0" borderId="126" xfId="1" applyNumberFormat="1" applyFont="1" applyFill="1" applyBorder="1" applyAlignment="1">
      <alignment horizontal="right" vertical="center" indent="1"/>
    </xf>
    <xf numFmtId="3" fontId="45" fillId="0" borderId="126" xfId="0" applyNumberFormat="1" applyFont="1" applyBorder="1" applyAlignment="1">
      <alignment horizontal="right" vertical="center" indent="1"/>
    </xf>
    <xf numFmtId="3" fontId="45" fillId="0" borderId="19" xfId="0" applyNumberFormat="1" applyFont="1" applyBorder="1" applyAlignment="1">
      <alignment horizontal="right" vertical="center" indent="1"/>
    </xf>
    <xf numFmtId="3" fontId="42" fillId="0" borderId="20" xfId="0" applyNumberFormat="1" applyFont="1" applyBorder="1" applyAlignment="1">
      <alignment horizontal="right" vertical="center" indent="1"/>
    </xf>
    <xf numFmtId="3" fontId="42" fillId="0" borderId="15" xfId="0" applyNumberFormat="1" applyFont="1" applyBorder="1" applyAlignment="1">
      <alignment horizontal="right" vertical="center" indent="1"/>
    </xf>
    <xf numFmtId="3" fontId="42" fillId="0" borderId="126" xfId="0" applyNumberFormat="1" applyFont="1" applyBorder="1" applyAlignment="1">
      <alignment horizontal="right" vertical="center" indent="1"/>
    </xf>
    <xf numFmtId="3" fontId="42" fillId="0" borderId="19" xfId="0" applyNumberFormat="1" applyFont="1" applyBorder="1" applyAlignment="1">
      <alignment horizontal="right" vertical="center" indent="1"/>
    </xf>
    <xf numFmtId="3" fontId="32" fillId="8" borderId="126" xfId="1" applyNumberFormat="1" applyFont="1" applyFill="1" applyBorder="1" applyAlignment="1">
      <alignment horizontal="right" vertical="center" indent="1"/>
    </xf>
    <xf numFmtId="3" fontId="42" fillId="0" borderId="54" xfId="0" applyNumberFormat="1" applyFont="1" applyBorder="1" applyAlignment="1">
      <alignment horizontal="right" vertical="center" indent="1"/>
    </xf>
    <xf numFmtId="3" fontId="42" fillId="0" borderId="42" xfId="0" applyNumberFormat="1" applyFont="1" applyBorder="1" applyAlignment="1">
      <alignment horizontal="right" vertical="center" indent="1"/>
    </xf>
    <xf numFmtId="3" fontId="42" fillId="0" borderId="127" xfId="0" applyNumberFormat="1" applyFont="1" applyBorder="1" applyAlignment="1">
      <alignment horizontal="right" vertical="center" indent="1"/>
    </xf>
    <xf numFmtId="3" fontId="42" fillId="0" borderId="27" xfId="0" applyNumberFormat="1" applyFont="1" applyBorder="1" applyAlignment="1">
      <alignment horizontal="right" vertical="center" indent="1"/>
    </xf>
    <xf numFmtId="3" fontId="32" fillId="4" borderId="3" xfId="1" applyNumberFormat="1" applyFont="1" applyFill="1" applyBorder="1" applyAlignment="1">
      <alignment horizontal="right" vertical="center" indent="1"/>
    </xf>
    <xf numFmtId="3" fontId="32" fillId="4" borderId="4" xfId="1" applyNumberFormat="1" applyFont="1" applyFill="1" applyBorder="1" applyAlignment="1">
      <alignment horizontal="right" vertical="center" indent="1"/>
    </xf>
    <xf numFmtId="3" fontId="32" fillId="4" borderId="123" xfId="1" applyNumberFormat="1" applyFont="1" applyFill="1" applyBorder="1" applyAlignment="1">
      <alignment horizontal="right" vertical="center" indent="1"/>
    </xf>
    <xf numFmtId="3" fontId="32" fillId="4" borderId="128" xfId="1" applyNumberFormat="1" applyFont="1" applyFill="1" applyBorder="1" applyAlignment="1">
      <alignment horizontal="right" vertical="center" indent="1"/>
    </xf>
    <xf numFmtId="3" fontId="32" fillId="4" borderId="13" xfId="1" applyNumberFormat="1" applyFont="1" applyFill="1" applyBorder="1" applyAlignment="1">
      <alignment horizontal="right" vertical="center" indent="1"/>
    </xf>
    <xf numFmtId="3" fontId="32" fillId="4" borderId="5" xfId="1" applyNumberFormat="1" applyFont="1" applyFill="1" applyBorder="1" applyAlignment="1">
      <alignment horizontal="right" vertical="center" indent="1"/>
    </xf>
    <xf numFmtId="3" fontId="0" fillId="0" borderId="0" xfId="0" applyNumberFormat="1" applyAlignment="1">
      <alignment horizontal="right" vertical="center" indent="1"/>
    </xf>
    <xf numFmtId="3" fontId="0" fillId="0" borderId="0" xfId="0" applyNumberFormat="1" applyFont="1" applyAlignment="1">
      <alignment horizontal="right" vertical="center" indent="1"/>
    </xf>
    <xf numFmtId="3" fontId="32" fillId="9" borderId="78" xfId="1" applyNumberFormat="1" applyFont="1" applyFill="1" applyBorder="1" applyAlignment="1">
      <alignment horizontal="right" vertical="center" indent="1"/>
    </xf>
    <xf numFmtId="3" fontId="32" fillId="9" borderId="129" xfId="1" applyNumberFormat="1" applyFont="1" applyFill="1" applyBorder="1" applyAlignment="1">
      <alignment horizontal="right" vertical="center" indent="1"/>
    </xf>
    <xf numFmtId="3" fontId="32" fillId="9" borderId="130" xfId="1" applyNumberFormat="1" applyFont="1" applyFill="1" applyBorder="1" applyAlignment="1">
      <alignment horizontal="right" vertical="center" indent="1"/>
    </xf>
    <xf numFmtId="3" fontId="32" fillId="4" borderId="68" xfId="1" applyNumberFormat="1" applyFont="1" applyFill="1" applyBorder="1" applyAlignment="1">
      <alignment horizontal="right" vertical="center" indent="1"/>
    </xf>
    <xf numFmtId="3" fontId="32" fillId="4" borderId="131" xfId="1" applyNumberFormat="1" applyFont="1" applyFill="1" applyBorder="1" applyAlignment="1">
      <alignment horizontal="right" vertical="center" indent="1"/>
    </xf>
    <xf numFmtId="3" fontId="32" fillId="4" borderId="132" xfId="1" applyNumberFormat="1" applyFont="1" applyFill="1" applyBorder="1" applyAlignment="1">
      <alignment horizontal="right" vertical="center" indent="1"/>
    </xf>
    <xf numFmtId="3" fontId="32" fillId="6" borderId="68" xfId="1" applyNumberFormat="1" applyFont="1" applyFill="1" applyBorder="1" applyAlignment="1">
      <alignment horizontal="right" vertical="center" indent="1"/>
    </xf>
    <xf numFmtId="3" fontId="32" fillId="6" borderId="131" xfId="1" applyNumberFormat="1" applyFont="1" applyFill="1" applyBorder="1" applyAlignment="1">
      <alignment horizontal="right" vertical="center" indent="1"/>
    </xf>
    <xf numFmtId="3" fontId="32" fillId="6" borderId="132" xfId="1" applyNumberFormat="1" applyFont="1" applyFill="1" applyBorder="1" applyAlignment="1">
      <alignment horizontal="right" vertical="center" indent="1"/>
    </xf>
    <xf numFmtId="3" fontId="32" fillId="5" borderId="68" xfId="1" applyNumberFormat="1" applyFont="1" applyFill="1" applyBorder="1" applyAlignment="1">
      <alignment horizontal="right" vertical="center" indent="1"/>
    </xf>
    <xf numFmtId="3" fontId="32" fillId="5" borderId="131" xfId="1" applyNumberFormat="1" applyFont="1" applyFill="1" applyBorder="1" applyAlignment="1">
      <alignment horizontal="right" vertical="center" indent="1"/>
    </xf>
    <xf numFmtId="3" fontId="32" fillId="5" borderId="132" xfId="1" applyNumberFormat="1" applyFont="1" applyFill="1" applyBorder="1" applyAlignment="1">
      <alignment horizontal="right" vertical="center" indent="1"/>
    </xf>
    <xf numFmtId="3" fontId="32" fillId="0" borderId="68" xfId="1" applyNumberFormat="1" applyFont="1" applyFill="1" applyBorder="1" applyAlignment="1">
      <alignment horizontal="right" vertical="center" indent="1"/>
    </xf>
    <xf numFmtId="3" fontId="32" fillId="0" borderId="131" xfId="1" applyNumberFormat="1" applyFont="1" applyFill="1" applyBorder="1" applyAlignment="1">
      <alignment horizontal="right" vertical="center" indent="1"/>
    </xf>
    <xf numFmtId="3" fontId="32" fillId="0" borderId="132" xfId="1" applyNumberFormat="1" applyFont="1" applyFill="1" applyBorder="1" applyAlignment="1">
      <alignment horizontal="right" vertical="center" indent="1"/>
    </xf>
    <xf numFmtId="3" fontId="32" fillId="0" borderId="72" xfId="1" applyNumberFormat="1" applyFont="1" applyFill="1" applyBorder="1" applyAlignment="1">
      <alignment horizontal="right" vertical="center" indent="1"/>
    </xf>
    <xf numFmtId="3" fontId="32" fillId="0" borderId="133" xfId="1" applyNumberFormat="1" applyFont="1" applyFill="1" applyBorder="1" applyAlignment="1">
      <alignment horizontal="right" vertical="center" indent="1"/>
    </xf>
    <xf numFmtId="3" fontId="32" fillId="0" borderId="134" xfId="1" applyNumberFormat="1" applyFont="1" applyFill="1" applyBorder="1" applyAlignment="1">
      <alignment horizontal="right" vertical="center" indent="1"/>
    </xf>
    <xf numFmtId="3" fontId="32" fillId="9" borderId="68" xfId="1" applyNumberFormat="1" applyFont="1" applyFill="1" applyBorder="1" applyAlignment="1">
      <alignment horizontal="right" vertical="center" indent="1"/>
    </xf>
    <xf numFmtId="3" fontId="32" fillId="9" borderId="131" xfId="1" applyNumberFormat="1" applyFont="1" applyFill="1" applyBorder="1" applyAlignment="1">
      <alignment horizontal="right" vertical="center" indent="1"/>
    </xf>
    <xf numFmtId="3" fontId="32" fillId="9" borderId="132" xfId="1" applyNumberFormat="1" applyFont="1" applyFill="1" applyBorder="1" applyAlignment="1">
      <alignment horizontal="right" vertical="center" indent="1"/>
    </xf>
    <xf numFmtId="0" fontId="44" fillId="0" borderId="0" xfId="0" applyFont="1" applyFill="1" applyAlignment="1">
      <alignment vertical="center"/>
    </xf>
    <xf numFmtId="0" fontId="31" fillId="0" borderId="0" xfId="0" applyFont="1" applyFill="1" applyAlignment="1">
      <alignment vertical="center"/>
    </xf>
    <xf numFmtId="0" fontId="0" fillId="0" borderId="0" xfId="0" applyFill="1" applyAlignment="1">
      <alignment vertical="center"/>
    </xf>
    <xf numFmtId="3" fontId="32" fillId="7" borderId="21" xfId="2" applyNumberFormat="1" applyFont="1" applyFill="1" applyBorder="1" applyAlignment="1">
      <alignment horizontal="center" vertical="center" wrapText="1"/>
    </xf>
    <xf numFmtId="3" fontId="32" fillId="0" borderId="21" xfId="2" applyNumberFormat="1" applyFont="1" applyBorder="1" applyAlignment="1">
      <alignment horizontal="center" vertical="center" wrapText="1"/>
    </xf>
    <xf numFmtId="0" fontId="32" fillId="0" borderId="90" xfId="1" applyFont="1" applyBorder="1" applyAlignment="1" applyProtection="1">
      <alignment horizontal="right" vertical="center" indent="1"/>
      <protection locked="0"/>
    </xf>
    <xf numFmtId="0" fontId="6" fillId="0" borderId="47" xfId="2" applyFont="1" applyBorder="1" applyAlignment="1">
      <alignment vertical="center" wrapText="1"/>
    </xf>
    <xf numFmtId="0" fontId="6" fillId="0" borderId="27" xfId="2" applyFont="1" applyBorder="1" applyAlignment="1">
      <alignment horizontal="center" vertical="center"/>
    </xf>
    <xf numFmtId="3" fontId="6" fillId="0" borderId="88" xfId="2" applyNumberFormat="1" applyFont="1" applyBorder="1" applyAlignment="1">
      <alignment horizontal="center" vertical="center"/>
    </xf>
    <xf numFmtId="0" fontId="6" fillId="0" borderId="24" xfId="2" applyFont="1" applyBorder="1" applyAlignment="1">
      <alignment horizontal="left" vertical="center" wrapText="1"/>
    </xf>
    <xf numFmtId="3" fontId="6" fillId="7" borderId="21" xfId="2" applyNumberFormat="1" applyFont="1" applyFill="1" applyBorder="1" applyAlignment="1">
      <alignment horizontal="center" vertical="center" wrapText="1"/>
    </xf>
    <xf numFmtId="3" fontId="32" fillId="0" borderId="15" xfId="1" applyNumberFormat="1" applyFont="1" applyBorder="1" applyAlignment="1">
      <alignment horizontal="right" vertical="center" indent="1"/>
    </xf>
    <xf numFmtId="0" fontId="13" fillId="7" borderId="32" xfId="0" applyFont="1" applyFill="1" applyBorder="1" applyAlignment="1">
      <alignment horizontal="left" vertical="center"/>
    </xf>
    <xf numFmtId="0" fontId="24" fillId="7" borderId="40" xfId="0" applyFont="1" applyFill="1" applyBorder="1" applyAlignment="1">
      <alignment horizontal="right" vertical="center"/>
    </xf>
    <xf numFmtId="3" fontId="32" fillId="7" borderId="15" xfId="1" applyNumberFormat="1" applyFont="1" applyFill="1" applyBorder="1" applyAlignment="1">
      <alignment horizontal="right" vertical="center" indent="1"/>
    </xf>
    <xf numFmtId="3" fontId="32" fillId="7" borderId="21" xfId="1" applyNumberFormat="1" applyFont="1" applyFill="1" applyBorder="1" applyAlignment="1">
      <alignment horizontal="right" vertical="center" indent="1"/>
    </xf>
    <xf numFmtId="3" fontId="42" fillId="7" borderId="0" xfId="0" applyNumberFormat="1" applyFont="1" applyFill="1" applyAlignment="1">
      <alignment horizontal="right" vertical="center" indent="1"/>
    </xf>
    <xf numFmtId="3" fontId="32" fillId="7" borderId="19" xfId="1" applyNumberFormat="1" applyFont="1" applyFill="1" applyBorder="1" applyAlignment="1">
      <alignment horizontal="right" vertical="center" indent="1"/>
    </xf>
    <xf numFmtId="3" fontId="45" fillId="7" borderId="0" xfId="0" applyNumberFormat="1" applyFont="1" applyFill="1" applyAlignment="1">
      <alignment horizontal="right" vertical="center" indent="1"/>
    </xf>
    <xf numFmtId="3" fontId="32" fillId="0" borderId="103" xfId="1" applyNumberFormat="1" applyFont="1" applyFill="1" applyBorder="1" applyAlignment="1">
      <alignment horizontal="right" vertical="center" indent="1"/>
    </xf>
    <xf numFmtId="0" fontId="24" fillId="0" borderId="37" xfId="0" applyFont="1" applyFill="1" applyBorder="1" applyAlignment="1">
      <alignment horizontal="right" vertical="center"/>
    </xf>
    <xf numFmtId="0" fontId="12" fillId="0" borderId="16" xfId="0" applyFont="1" applyFill="1" applyBorder="1" applyAlignment="1">
      <alignment horizontal="center" vertical="center"/>
    </xf>
    <xf numFmtId="3" fontId="0" fillId="0" borderId="32" xfId="0" applyNumberFormat="1" applyBorder="1" applyAlignment="1">
      <alignment horizontal="right" vertical="center" indent="1"/>
    </xf>
    <xf numFmtId="0" fontId="24" fillId="0" borderId="21" xfId="0" applyFont="1" applyFill="1" applyBorder="1" applyAlignment="1">
      <alignment horizontal="right" vertical="center"/>
    </xf>
    <xf numFmtId="0" fontId="42" fillId="7" borderId="39" xfId="0" applyFont="1" applyFill="1" applyBorder="1" applyAlignment="1">
      <alignment horizontal="left" vertical="center"/>
    </xf>
    <xf numFmtId="3" fontId="32" fillId="7" borderId="80" xfId="1" applyNumberFormat="1" applyFont="1" applyFill="1" applyBorder="1" applyAlignment="1">
      <alignment horizontal="right" vertical="center" indent="1"/>
    </xf>
    <xf numFmtId="3" fontId="32" fillId="7" borderId="126" xfId="1" applyNumberFormat="1" applyFont="1" applyFill="1" applyBorder="1" applyAlignment="1">
      <alignment horizontal="right" vertical="center" indent="1"/>
    </xf>
    <xf numFmtId="3" fontId="32" fillId="7" borderId="20" xfId="1" applyNumberFormat="1" applyFont="1" applyFill="1" applyBorder="1" applyAlignment="1">
      <alignment horizontal="right" vertical="center" indent="1"/>
    </xf>
    <xf numFmtId="3" fontId="42" fillId="7" borderId="49" xfId="0" applyNumberFormat="1" applyFont="1" applyFill="1" applyBorder="1" applyAlignment="1">
      <alignment horizontal="right" vertical="center" indent="1"/>
    </xf>
    <xf numFmtId="0" fontId="42" fillId="7" borderId="39" xfId="0" applyFont="1" applyFill="1" applyBorder="1" applyAlignment="1">
      <alignment vertical="center"/>
    </xf>
    <xf numFmtId="0" fontId="42" fillId="0" borderId="21" xfId="0" applyFont="1" applyBorder="1" applyAlignment="1">
      <alignment vertical="center"/>
    </xf>
    <xf numFmtId="3" fontId="0" fillId="0" borderId="0" xfId="0" applyNumberFormat="1" applyFont="1" applyFill="1" applyBorder="1" applyAlignment="1">
      <alignment vertical="center"/>
    </xf>
    <xf numFmtId="3" fontId="33" fillId="8" borderId="50" xfId="1" applyNumberFormat="1" applyFont="1" applyFill="1" applyBorder="1" applyAlignment="1">
      <alignment horizontal="right" vertical="center" indent="1"/>
    </xf>
    <xf numFmtId="3" fontId="33" fillId="8" borderId="19" xfId="1" applyNumberFormat="1" applyFont="1" applyFill="1" applyBorder="1" applyAlignment="1">
      <alignment horizontal="right" vertical="center" indent="1"/>
    </xf>
    <xf numFmtId="3" fontId="33" fillId="8" borderId="21" xfId="1" applyNumberFormat="1" applyFont="1" applyFill="1" applyBorder="1" applyAlignment="1">
      <alignment horizontal="right" vertical="center" indent="1"/>
    </xf>
    <xf numFmtId="3" fontId="33" fillId="4" borderId="5" xfId="1" applyNumberFormat="1" applyFont="1" applyFill="1" applyBorder="1" applyAlignment="1">
      <alignment horizontal="right" vertical="center" indent="1"/>
    </xf>
    <xf numFmtId="0" fontId="38" fillId="7" borderId="49" xfId="0" applyFont="1" applyFill="1" applyBorder="1" applyAlignment="1">
      <alignment horizontal="center" vertical="center" wrapText="1" shrinkToFit="1"/>
    </xf>
    <xf numFmtId="3" fontId="45" fillId="7" borderId="49" xfId="0" applyNumberFormat="1" applyFont="1" applyFill="1" applyBorder="1" applyAlignment="1">
      <alignment horizontal="right" vertical="center" indent="1"/>
    </xf>
    <xf numFmtId="3" fontId="0" fillId="7" borderId="0" xfId="0" applyNumberFormat="1" applyFont="1" applyFill="1" applyBorder="1" applyAlignment="1">
      <alignment horizontal="right" vertical="center" indent="1"/>
    </xf>
    <xf numFmtId="3" fontId="32" fillId="0" borderId="68" xfId="1" applyNumberFormat="1" applyFont="1" applyFill="1" applyBorder="1" applyAlignment="1">
      <alignment horizontal="right" vertical="center"/>
    </xf>
    <xf numFmtId="3" fontId="32" fillId="0" borderId="131" xfId="1" applyNumberFormat="1" applyFont="1" applyFill="1" applyBorder="1" applyAlignment="1">
      <alignment horizontal="right" vertical="center"/>
    </xf>
    <xf numFmtId="3" fontId="32" fillId="0" borderId="72" xfId="1" applyNumberFormat="1" applyFont="1" applyFill="1" applyBorder="1" applyAlignment="1">
      <alignment horizontal="right" vertical="center"/>
    </xf>
    <xf numFmtId="3" fontId="32" fillId="0" borderId="133" xfId="1" applyNumberFormat="1" applyFont="1" applyFill="1" applyBorder="1" applyAlignment="1">
      <alignment horizontal="right" vertical="center"/>
    </xf>
    <xf numFmtId="0" fontId="32" fillId="0" borderId="0" xfId="1" applyFont="1" applyBorder="1" applyAlignment="1" applyProtection="1">
      <alignment horizontal="center" vertical="center"/>
      <protection locked="0"/>
    </xf>
    <xf numFmtId="4" fontId="32" fillId="10" borderId="36" xfId="1" applyNumberFormat="1" applyFont="1" applyFill="1" applyBorder="1" applyAlignment="1" applyProtection="1">
      <alignment horizontal="right" vertical="center" indent="1"/>
      <protection locked="0"/>
    </xf>
    <xf numFmtId="4" fontId="0" fillId="10" borderId="39" xfId="0" applyNumberFormat="1" applyFill="1" applyBorder="1" applyAlignment="1">
      <alignment horizontal="right" vertical="center" indent="1"/>
    </xf>
    <xf numFmtId="4" fontId="0" fillId="0" borderId="27" xfId="0" applyNumberFormat="1" applyBorder="1" applyAlignment="1">
      <alignment horizontal="right" vertical="center" indent="1"/>
    </xf>
    <xf numFmtId="4" fontId="0" fillId="0" borderId="88" xfId="0" applyNumberFormat="1" applyBorder="1" applyAlignment="1">
      <alignment horizontal="right" vertical="center" indent="1"/>
    </xf>
    <xf numFmtId="4" fontId="29" fillId="0" borderId="3" xfId="0" applyNumberFormat="1" applyFont="1" applyBorder="1" applyAlignment="1">
      <alignment horizontal="right" vertical="center" indent="1"/>
    </xf>
    <xf numFmtId="4" fontId="29" fillId="0" borderId="5" xfId="0" applyNumberFormat="1" applyFont="1" applyBorder="1" applyAlignment="1">
      <alignment horizontal="right" vertical="center" indent="1"/>
    </xf>
    <xf numFmtId="4" fontId="33" fillId="10" borderId="3" xfId="1" applyNumberFormat="1" applyFont="1" applyFill="1" applyBorder="1" applyAlignment="1" applyProtection="1">
      <alignment horizontal="right" vertical="center" wrapText="1" indent="1"/>
      <protection locked="0"/>
    </xf>
    <xf numFmtId="4" fontId="0" fillId="10" borderId="5" xfId="0" applyNumberFormat="1" applyFill="1" applyBorder="1" applyAlignment="1">
      <alignment horizontal="right" vertical="center" indent="1"/>
    </xf>
    <xf numFmtId="4" fontId="0" fillId="0" borderId="0" xfId="0" applyNumberFormat="1"/>
    <xf numFmtId="49" fontId="47" fillId="0" borderId="39" xfId="1" applyNumberFormat="1" applyFont="1" applyBorder="1" applyAlignment="1" applyProtection="1">
      <alignment horizontal="left" vertical="center"/>
      <protection locked="0"/>
    </xf>
    <xf numFmtId="4" fontId="32" fillId="0" borderId="37" xfId="1" applyNumberFormat="1" applyFont="1" applyBorder="1" applyAlignment="1" applyProtection="1">
      <alignment horizontal="right" vertical="center" indent="1"/>
      <protection locked="0"/>
    </xf>
    <xf numFmtId="3" fontId="32" fillId="0" borderId="0" xfId="1" applyNumberFormat="1" applyFont="1" applyAlignment="1" applyProtection="1">
      <alignment vertical="center"/>
      <protection locked="0"/>
    </xf>
    <xf numFmtId="165" fontId="32" fillId="0" borderId="0" xfId="1" applyNumberFormat="1" applyFont="1" applyAlignment="1">
      <alignment vertical="center"/>
    </xf>
    <xf numFmtId="3" fontId="32" fillId="0" borderId="0" xfId="1" applyNumberFormat="1" applyFont="1" applyAlignment="1">
      <alignment vertical="center"/>
    </xf>
    <xf numFmtId="3" fontId="32" fillId="0" borderId="5" xfId="1" applyNumberFormat="1" applyFont="1" applyBorder="1" applyAlignment="1" applyProtection="1">
      <alignment horizontal="right" vertical="center" indent="1"/>
      <protection locked="0"/>
    </xf>
    <xf numFmtId="3" fontId="54" fillId="0" borderId="42" xfId="2" applyNumberFormat="1" applyFont="1" applyBorder="1" applyAlignment="1">
      <alignment horizontal="center" vertical="center"/>
    </xf>
    <xf numFmtId="3" fontId="6" fillId="0" borderId="42" xfId="2" applyNumberFormat="1" applyFont="1" applyBorder="1" applyAlignment="1">
      <alignment horizontal="center" vertical="center"/>
    </xf>
    <xf numFmtId="3" fontId="54" fillId="0" borderId="22" xfId="2" applyNumberFormat="1" applyFont="1" applyBorder="1" applyAlignment="1">
      <alignment horizontal="center" vertical="center"/>
    </xf>
    <xf numFmtId="3" fontId="54" fillId="0" borderId="9" xfId="2" applyNumberFormat="1" applyFont="1" applyBorder="1" applyAlignment="1">
      <alignment horizontal="center" vertical="center"/>
    </xf>
    <xf numFmtId="0" fontId="6" fillId="7" borderId="27" xfId="2" applyFont="1" applyFill="1" applyBorder="1" applyAlignment="1">
      <alignment horizontal="center" vertical="center"/>
    </xf>
    <xf numFmtId="0" fontId="6" fillId="7" borderId="19" xfId="2" applyFont="1" applyFill="1" applyBorder="1" applyAlignment="1">
      <alignment horizontal="center" vertical="center"/>
    </xf>
    <xf numFmtId="0" fontId="32" fillId="0" borderId="8" xfId="1" applyFont="1" applyBorder="1" applyAlignment="1" applyProtection="1">
      <alignment horizontal="center" vertical="center" wrapText="1"/>
      <protection locked="0"/>
    </xf>
    <xf numFmtId="0" fontId="32" fillId="0" borderId="25" xfId="1" applyFont="1" applyBorder="1" applyAlignment="1" applyProtection="1">
      <alignment horizontal="center" vertical="center" wrapText="1"/>
      <protection locked="0"/>
    </xf>
    <xf numFmtId="4" fontId="32" fillId="0" borderId="19" xfId="1" applyNumberFormat="1" applyFont="1" applyBorder="1" applyAlignment="1" applyProtection="1">
      <alignment horizontal="right" vertical="center" wrapText="1" indent="1"/>
      <protection locked="0"/>
    </xf>
    <xf numFmtId="4" fontId="32" fillId="0" borderId="20" xfId="1" applyNumberFormat="1" applyFont="1" applyBorder="1" applyAlignment="1" applyProtection="1">
      <alignment horizontal="right" vertical="center" wrapText="1" indent="1"/>
      <protection locked="0"/>
    </xf>
    <xf numFmtId="4" fontId="32" fillId="0" borderId="15" xfId="1" applyNumberFormat="1" applyFont="1" applyBorder="1" applyAlignment="1" applyProtection="1">
      <alignment horizontal="right" vertical="center" wrapText="1" indent="1"/>
      <protection locked="0"/>
    </xf>
    <xf numFmtId="4" fontId="32" fillId="0" borderId="21" xfId="1" applyNumberFormat="1" applyFont="1" applyBorder="1" applyAlignment="1" applyProtection="1">
      <alignment horizontal="right" vertical="center" wrapText="1" indent="1"/>
      <protection locked="0"/>
    </xf>
    <xf numFmtId="4" fontId="0" fillId="0" borderId="90" xfId="0" applyNumberFormat="1" applyBorder="1" applyAlignment="1">
      <alignment horizontal="right" vertical="center" indent="1"/>
    </xf>
    <xf numFmtId="4" fontId="0" fillId="0" borderId="21" xfId="0" applyNumberFormat="1" applyBorder="1" applyAlignment="1">
      <alignment horizontal="right" vertical="center" indent="1"/>
    </xf>
    <xf numFmtId="4" fontId="32" fillId="0" borderId="27" xfId="1" applyNumberFormat="1" applyFont="1" applyBorder="1" applyAlignment="1" applyProtection="1">
      <alignment horizontal="right" vertical="center" wrapText="1" indent="1"/>
      <protection locked="0"/>
    </xf>
    <xf numFmtId="4" fontId="32" fillId="0" borderId="54" xfId="1" applyNumberFormat="1" applyFont="1" applyBorder="1" applyAlignment="1" applyProtection="1">
      <alignment horizontal="right" vertical="center" wrapText="1" indent="1"/>
      <protection locked="0"/>
    </xf>
    <xf numFmtId="4" fontId="32" fillId="0" borderId="42" xfId="1" applyNumberFormat="1" applyFont="1" applyBorder="1" applyAlignment="1" applyProtection="1">
      <alignment horizontal="right" vertical="center" wrapText="1" indent="1"/>
      <protection locked="0"/>
    </xf>
    <xf numFmtId="4" fontId="32" fillId="0" borderId="88" xfId="1" applyNumberFormat="1" applyFont="1" applyBorder="1" applyAlignment="1" applyProtection="1">
      <alignment horizontal="right" vertical="center" wrapText="1" indent="1"/>
      <protection locked="0"/>
    </xf>
    <xf numFmtId="4" fontId="0" fillId="0" borderId="135" xfId="0" applyNumberFormat="1" applyBorder="1" applyAlignment="1">
      <alignment horizontal="right" vertical="center" indent="1"/>
    </xf>
    <xf numFmtId="4" fontId="33" fillId="0" borderId="3" xfId="1" applyNumberFormat="1" applyFont="1" applyBorder="1" applyAlignment="1" applyProtection="1">
      <alignment horizontal="right" vertical="center" wrapText="1" indent="1"/>
      <protection locked="0"/>
    </xf>
    <xf numFmtId="4" fontId="33" fillId="0" borderId="13" xfId="1" applyNumberFormat="1" applyFont="1" applyBorder="1" applyAlignment="1" applyProtection="1">
      <alignment horizontal="right" vertical="center" wrapText="1" indent="1"/>
      <protection locked="0"/>
    </xf>
    <xf numFmtId="4" fontId="33" fillId="0" borderId="4" xfId="1" applyNumberFormat="1" applyFont="1" applyBorder="1" applyAlignment="1" applyProtection="1">
      <alignment horizontal="right" vertical="center" wrapText="1" indent="1"/>
      <protection locked="0"/>
    </xf>
    <xf numFmtId="4" fontId="33" fillId="0" borderId="5" xfId="1" applyNumberFormat="1" applyFont="1" applyBorder="1" applyAlignment="1" applyProtection="1">
      <alignment horizontal="right" vertical="center" wrapText="1" indent="1"/>
      <protection locked="0"/>
    </xf>
    <xf numFmtId="4" fontId="0" fillId="0" borderId="3" xfId="0" applyNumberFormat="1" applyBorder="1" applyAlignment="1">
      <alignment horizontal="right" vertical="center" indent="1"/>
    </xf>
    <xf numFmtId="4" fontId="0" fillId="0" borderId="5" xfId="0" applyNumberFormat="1" applyBorder="1" applyAlignment="1">
      <alignment horizontal="right" vertical="center" indent="1"/>
    </xf>
    <xf numFmtId="4" fontId="0" fillId="0" borderId="18" xfId="0" applyNumberFormat="1" applyBorder="1" applyAlignment="1">
      <alignment horizontal="right" vertical="center" indent="1"/>
    </xf>
    <xf numFmtId="0" fontId="32" fillId="0" borderId="19" xfId="1" applyFont="1" applyBorder="1" applyAlignment="1" applyProtection="1">
      <alignment vertical="center" wrapText="1"/>
      <protection locked="0"/>
    </xf>
    <xf numFmtId="0" fontId="32" fillId="0" borderId="15" xfId="1" applyFont="1" applyBorder="1" applyAlignment="1" applyProtection="1">
      <alignment vertical="center" wrapText="1"/>
      <protection locked="0"/>
    </xf>
    <xf numFmtId="0" fontId="32" fillId="0" borderId="21" xfId="1" applyFont="1" applyBorder="1" applyAlignment="1" applyProtection="1">
      <alignment vertical="center" wrapText="1"/>
      <protection locked="0"/>
    </xf>
    <xf numFmtId="0" fontId="32" fillId="0" borderId="20" xfId="1" applyFont="1" applyBorder="1" applyAlignment="1" applyProtection="1">
      <alignment vertical="center" wrapText="1"/>
      <protection locked="0"/>
    </xf>
    <xf numFmtId="4" fontId="0" fillId="0" borderId="0" xfId="0" applyNumberFormat="1" applyAlignment="1">
      <alignment vertical="center"/>
    </xf>
    <xf numFmtId="0" fontId="32" fillId="0" borderId="14" xfId="1" applyFont="1" applyBorder="1" applyAlignment="1" applyProtection="1">
      <alignment vertical="center"/>
      <protection locked="0"/>
    </xf>
    <xf numFmtId="166" fontId="32" fillId="0" borderId="36" xfId="1" applyNumberFormat="1" applyFont="1" applyBorder="1" applyAlignment="1" applyProtection="1">
      <alignment horizontal="right" vertical="center" wrapText="1" indent="1"/>
      <protection locked="0"/>
    </xf>
    <xf numFmtId="167" fontId="32" fillId="0" borderId="36" xfId="1" applyNumberFormat="1" applyFont="1" applyBorder="1" applyAlignment="1" applyProtection="1">
      <alignment horizontal="right" vertical="center" wrapText="1" indent="1"/>
      <protection locked="0"/>
    </xf>
    <xf numFmtId="166" fontId="32" fillId="0" borderId="52" xfId="1" applyNumberFormat="1" applyFont="1" applyBorder="1" applyAlignment="1" applyProtection="1">
      <alignment horizontal="right" vertical="center" wrapText="1" indent="1"/>
      <protection locked="0"/>
    </xf>
    <xf numFmtId="167" fontId="32" fillId="0" borderId="19" xfId="1" applyNumberFormat="1" applyFont="1" applyBorder="1" applyAlignment="1" applyProtection="1">
      <alignment horizontal="right" vertical="center" wrapText="1" indent="1"/>
      <protection locked="0"/>
    </xf>
    <xf numFmtId="166" fontId="32" fillId="0" borderId="20" xfId="1" applyNumberFormat="1" applyFont="1" applyBorder="1" applyAlignment="1" applyProtection="1">
      <alignment horizontal="right" vertical="center" wrapText="1" indent="1"/>
      <protection locked="0"/>
    </xf>
    <xf numFmtId="166" fontId="32" fillId="0" borderId="19" xfId="1" applyNumberFormat="1" applyFont="1" applyBorder="1" applyAlignment="1" applyProtection="1">
      <alignment horizontal="right" vertical="center" wrapText="1" indent="1"/>
      <protection locked="0"/>
    </xf>
    <xf numFmtId="0" fontId="32" fillId="0" borderId="19" xfId="1" applyFont="1" applyBorder="1" applyAlignment="1" applyProtection="1">
      <alignment horizontal="right" vertical="center" wrapText="1" indent="1"/>
      <protection locked="0"/>
    </xf>
    <xf numFmtId="3" fontId="32" fillId="0" borderId="21" xfId="1" applyNumberFormat="1" applyFont="1" applyBorder="1" applyAlignment="1" applyProtection="1">
      <alignment horizontal="right" vertical="center" wrapText="1" indent="1"/>
      <protection locked="0"/>
    </xf>
    <xf numFmtId="0" fontId="32" fillId="0" borderId="8" xfId="1" applyFont="1" applyBorder="1" applyAlignment="1" applyProtection="1">
      <alignment horizontal="right" vertical="center" wrapText="1" indent="1"/>
      <protection locked="0"/>
    </xf>
    <xf numFmtId="3" fontId="32" fillId="0" borderId="22" xfId="1" applyNumberFormat="1" applyFont="1" applyBorder="1" applyAlignment="1" applyProtection="1">
      <alignment horizontal="right" vertical="center" wrapText="1" indent="1"/>
      <protection locked="0"/>
    </xf>
    <xf numFmtId="3" fontId="32" fillId="0" borderId="1" xfId="1" applyNumberFormat="1" applyFont="1" applyBorder="1" applyAlignment="1" applyProtection="1">
      <alignment horizontal="right" vertical="center" wrapText="1" indent="1"/>
      <protection locked="0"/>
    </xf>
    <xf numFmtId="3" fontId="32" fillId="0" borderId="8" xfId="1" applyNumberFormat="1" applyFont="1" applyBorder="1" applyAlignment="1" applyProtection="1">
      <alignment horizontal="right" vertical="center" wrapText="1" indent="1"/>
      <protection locked="0"/>
    </xf>
    <xf numFmtId="3" fontId="32" fillId="0" borderId="25" xfId="1" applyNumberFormat="1" applyFont="1" applyBorder="1" applyAlignment="1" applyProtection="1">
      <alignment horizontal="right" vertical="center" wrapText="1" indent="1"/>
      <protection locked="0"/>
    </xf>
    <xf numFmtId="167" fontId="33" fillId="0" borderId="55" xfId="1" applyNumberFormat="1" applyFont="1" applyBorder="1" applyAlignment="1" applyProtection="1">
      <alignment horizontal="right" vertical="center" wrapText="1" indent="1"/>
      <protection locked="0"/>
    </xf>
    <xf numFmtId="3" fontId="33" fillId="0" borderId="28" xfId="1" applyNumberFormat="1" applyFont="1" applyBorder="1" applyAlignment="1" applyProtection="1">
      <alignment horizontal="right" vertical="center" wrapText="1" indent="1"/>
      <protection locked="0"/>
    </xf>
    <xf numFmtId="3" fontId="33" fillId="0" borderId="29" xfId="1" applyNumberFormat="1" applyFont="1" applyBorder="1" applyAlignment="1" applyProtection="1">
      <alignment horizontal="right" vertical="center" wrapText="1" indent="1"/>
      <protection locked="0"/>
    </xf>
    <xf numFmtId="166" fontId="33" fillId="0" borderId="55" xfId="1" applyNumberFormat="1" applyFont="1" applyBorder="1" applyAlignment="1" applyProtection="1">
      <alignment horizontal="right" vertical="center" wrapText="1" indent="1"/>
      <protection locked="0"/>
    </xf>
    <xf numFmtId="166" fontId="33" fillId="0" borderId="119" xfId="1" applyNumberFormat="1" applyFont="1" applyBorder="1" applyAlignment="1" applyProtection="1">
      <alignment horizontal="right" vertical="center" wrapText="1" indent="1"/>
      <protection locked="0"/>
    </xf>
    <xf numFmtId="0" fontId="32" fillId="0" borderId="0" xfId="1" applyFont="1" applyAlignment="1" applyProtection="1">
      <alignment horizontal="justify" vertical="center" wrapText="1"/>
      <protection locked="0"/>
    </xf>
    <xf numFmtId="0" fontId="32" fillId="0" borderId="0" xfId="1" applyFont="1" applyAlignment="1" applyProtection="1">
      <alignment horizontal="left" vertical="center" wrapText="1"/>
      <protection locked="0"/>
    </xf>
    <xf numFmtId="0" fontId="31" fillId="0" borderId="0" xfId="1" applyFont="1" applyAlignment="1" applyProtection="1">
      <alignment horizontal="justify" vertical="center"/>
      <protection locked="0"/>
    </xf>
    <xf numFmtId="3" fontId="32" fillId="0" borderId="118" xfId="1" applyNumberFormat="1" applyFont="1" applyBorder="1" applyAlignment="1">
      <alignment horizontal="right" vertical="center" indent="1"/>
    </xf>
    <xf numFmtId="3" fontId="32" fillId="0" borderId="111" xfId="1" applyNumberFormat="1" applyFont="1" applyBorder="1" applyAlignment="1">
      <alignment horizontal="right" vertical="center" indent="1"/>
    </xf>
    <xf numFmtId="3" fontId="32" fillId="0" borderId="113" xfId="1" applyNumberFormat="1" applyFont="1" applyBorder="1" applyAlignment="1">
      <alignment horizontal="right" vertical="center" indent="1"/>
    </xf>
    <xf numFmtId="168" fontId="6" fillId="0" borderId="0" xfId="5" applyNumberFormat="1" applyFont="1" applyBorder="1" applyAlignment="1">
      <alignment vertical="center"/>
    </xf>
    <xf numFmtId="0" fontId="32" fillId="0" borderId="0" xfId="1" applyFont="1" applyAlignment="1" applyProtection="1">
      <alignment vertical="center" wrapText="1"/>
      <protection locked="0"/>
    </xf>
    <xf numFmtId="0" fontId="12" fillId="0" borderId="0" xfId="0" applyFont="1" applyAlignment="1">
      <alignment horizontal="left" vertical="center" wrapText="1"/>
    </xf>
    <xf numFmtId="0" fontId="50" fillId="0" borderId="32" xfId="0" applyFont="1" applyBorder="1" applyAlignment="1">
      <alignment horizontal="right" vertical="center"/>
    </xf>
    <xf numFmtId="0" fontId="32" fillId="0" borderId="42" xfId="1" applyFont="1" applyBorder="1" applyAlignment="1" applyProtection="1">
      <alignment horizontal="left" vertical="center" indent="1"/>
      <protection locked="0"/>
    </xf>
    <xf numFmtId="0" fontId="32" fillId="0" borderId="48" xfId="1" applyFont="1" applyBorder="1" applyAlignment="1" applyProtection="1">
      <alignment horizontal="left" vertical="center" indent="1"/>
      <protection locked="0"/>
    </xf>
    <xf numFmtId="0" fontId="32" fillId="0" borderId="38" xfId="1" applyFont="1" applyBorder="1" applyAlignment="1" applyProtection="1">
      <alignment horizontal="left" vertical="center" indent="1"/>
      <protection locked="0"/>
    </xf>
    <xf numFmtId="0" fontId="32" fillId="0" borderId="9" xfId="1" applyFont="1" applyBorder="1" applyAlignment="1" applyProtection="1">
      <alignment horizontal="center" vertical="center" wrapText="1"/>
      <protection locked="0"/>
    </xf>
    <xf numFmtId="0" fontId="32" fillId="0" borderId="22" xfId="1" applyFont="1" applyBorder="1" applyAlignment="1" applyProtection="1">
      <alignment horizontal="center" vertical="center" wrapText="1"/>
      <protection locked="0"/>
    </xf>
    <xf numFmtId="0" fontId="6" fillId="0" borderId="0" xfId="1" applyFont="1" applyAlignment="1" applyProtection="1">
      <alignment horizontal="left" vertical="center" wrapText="1"/>
      <protection locked="0"/>
    </xf>
    <xf numFmtId="0" fontId="32" fillId="0" borderId="55" xfId="1" applyFont="1" applyBorder="1" applyAlignment="1" applyProtection="1">
      <alignment horizontal="center" vertical="center" wrapText="1"/>
      <protection locked="0"/>
    </xf>
    <xf numFmtId="0" fontId="32" fillId="0" borderId="28" xfId="1" applyFont="1" applyBorder="1" applyAlignment="1" applyProtection="1">
      <alignment horizontal="center" vertical="center" wrapText="1"/>
      <protection locked="0"/>
    </xf>
    <xf numFmtId="0" fontId="32" fillId="0" borderId="16" xfId="1" applyFont="1" applyBorder="1" applyAlignment="1" applyProtection="1">
      <alignment horizontal="left" vertical="center"/>
      <protection locked="0"/>
    </xf>
    <xf numFmtId="0" fontId="32" fillId="0" borderId="16" xfId="1" applyFont="1" applyBorder="1" applyAlignment="1" applyProtection="1">
      <alignment horizontal="center" vertical="center" wrapText="1"/>
      <protection locked="0"/>
    </xf>
    <xf numFmtId="0" fontId="32" fillId="0" borderId="0" xfId="1" applyFont="1" applyAlignment="1" applyProtection="1">
      <alignment horizontal="center" vertical="center"/>
      <protection locked="0"/>
    </xf>
    <xf numFmtId="0" fontId="32" fillId="0" borderId="23" xfId="1" applyFont="1" applyBorder="1" applyAlignment="1" applyProtection="1">
      <alignment horizontal="center" vertical="center"/>
      <protection locked="0"/>
    </xf>
    <xf numFmtId="0" fontId="6" fillId="0" borderId="55" xfId="1" applyFont="1" applyBorder="1" applyAlignment="1">
      <alignment horizontal="center" vertical="center"/>
    </xf>
    <xf numFmtId="0" fontId="32" fillId="7" borderId="89" xfId="1" applyFont="1" applyFill="1" applyBorder="1" applyAlignment="1">
      <alignment horizontal="center" vertical="center" wrapText="1"/>
    </xf>
    <xf numFmtId="0" fontId="32" fillId="0" borderId="26" xfId="1" applyFont="1" applyBorder="1" applyAlignment="1" applyProtection="1">
      <alignment horizontal="center" vertical="center" wrapText="1"/>
      <protection locked="0"/>
    </xf>
    <xf numFmtId="0" fontId="32" fillId="0" borderId="53" xfId="1" applyFont="1" applyBorder="1" applyAlignment="1" applyProtection="1">
      <alignment horizontal="left" vertical="center" indent="1"/>
      <protection locked="0"/>
    </xf>
    <xf numFmtId="0" fontId="32" fillId="0" borderId="19" xfId="1" applyFont="1" applyBorder="1" applyAlignment="1" applyProtection="1">
      <alignment horizontal="left" vertical="center" indent="1"/>
      <protection locked="0"/>
    </xf>
    <xf numFmtId="0" fontId="32" fillId="0" borderId="18" xfId="1" applyFont="1" applyBorder="1" applyAlignment="1" applyProtection="1">
      <alignment horizontal="left" vertical="center" indent="1"/>
      <protection locked="0"/>
    </xf>
    <xf numFmtId="0" fontId="32" fillId="0" borderId="97" xfId="1" applyFont="1" applyBorder="1" applyAlignment="1" applyProtection="1">
      <alignment horizontal="left" vertical="center" indent="1"/>
      <protection locked="0"/>
    </xf>
    <xf numFmtId="0" fontId="32" fillId="0" borderId="95" xfId="1" applyFont="1" applyFill="1" applyBorder="1" applyAlignment="1" applyProtection="1">
      <alignment horizontal="left" vertical="center" indent="1"/>
      <protection locked="0"/>
    </xf>
    <xf numFmtId="49" fontId="6" fillId="0" borderId="18" xfId="2" applyNumberFormat="1" applyFont="1" applyBorder="1" applyAlignment="1">
      <alignment horizontal="center" vertical="center" wrapText="1"/>
    </xf>
    <xf numFmtId="49" fontId="6" fillId="0" borderId="13" xfId="2" applyNumberFormat="1" applyFont="1" applyBorder="1" applyAlignment="1">
      <alignment horizontal="center" vertical="center" wrapText="1"/>
    </xf>
    <xf numFmtId="0" fontId="7" fillId="0" borderId="0" xfId="1" applyFont="1" applyAlignment="1" applyProtection="1">
      <alignment horizontal="left" vertical="center"/>
      <protection locked="0"/>
    </xf>
    <xf numFmtId="0" fontId="6" fillId="0" borderId="136" xfId="2" applyFont="1" applyBorder="1" applyAlignment="1">
      <alignment horizontal="center" vertical="center"/>
    </xf>
    <xf numFmtId="0" fontId="7" fillId="0" borderId="18" xfId="2" applyFont="1" applyFill="1" applyBorder="1" applyAlignment="1">
      <alignment horizontal="center" vertical="center" wrapText="1"/>
    </xf>
    <xf numFmtId="0" fontId="7" fillId="0" borderId="79"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10" fillId="0" borderId="18" xfId="2" applyFont="1" applyBorder="1" applyAlignment="1">
      <alignment vertical="center" wrapText="1"/>
    </xf>
    <xf numFmtId="0" fontId="10" fillId="0" borderId="79" xfId="2" applyFont="1" applyBorder="1" applyAlignment="1">
      <alignment vertical="center" wrapText="1"/>
    </xf>
    <xf numFmtId="0" fontId="10" fillId="0" borderId="10" xfId="2" applyFont="1" applyBorder="1" applyAlignment="1">
      <alignment vertical="center" wrapText="1"/>
    </xf>
    <xf numFmtId="49" fontId="6" fillId="0" borderId="97" xfId="2" applyNumberFormat="1" applyFont="1" applyBorder="1" applyAlignment="1">
      <alignment horizontal="center" vertical="center" wrapText="1"/>
    </xf>
    <xf numFmtId="49" fontId="6" fillId="0" borderId="87" xfId="2" applyNumberFormat="1" applyFont="1" applyBorder="1" applyAlignment="1">
      <alignment horizontal="center" vertical="center" wrapText="1"/>
    </xf>
    <xf numFmtId="3" fontId="8" fillId="0" borderId="16" xfId="2" applyNumberFormat="1" applyFont="1" applyBorder="1" applyAlignment="1">
      <alignment horizontal="center" vertical="center"/>
    </xf>
    <xf numFmtId="3" fontId="8" fillId="0" borderId="40" xfId="2" applyNumberFormat="1" applyFont="1" applyBorder="1" applyAlignment="1">
      <alignment horizontal="center" vertical="center"/>
    </xf>
    <xf numFmtId="3" fontId="6" fillId="0" borderId="14" xfId="2" applyNumberFormat="1" applyFont="1" applyBorder="1" applyAlignment="1">
      <alignment horizontal="center" vertical="center"/>
    </xf>
    <xf numFmtId="3" fontId="6" fillId="0" borderId="37" xfId="2" applyNumberFormat="1" applyFont="1" applyBorder="1" applyAlignment="1">
      <alignment horizontal="center" vertical="center"/>
    </xf>
    <xf numFmtId="3" fontId="6" fillId="0" borderId="73" xfId="2" applyNumberFormat="1" applyFont="1" applyBorder="1" applyAlignment="1">
      <alignment horizontal="center" vertical="center"/>
    </xf>
    <xf numFmtId="3" fontId="6" fillId="0" borderId="137" xfId="2" applyNumberFormat="1" applyFont="1" applyBorder="1" applyAlignment="1">
      <alignment horizontal="center" vertical="center"/>
    </xf>
    <xf numFmtId="0" fontId="7" fillId="0" borderId="0" xfId="2" applyFont="1" applyBorder="1" applyAlignment="1">
      <alignment horizontal="left" vertical="center" wrapText="1"/>
    </xf>
    <xf numFmtId="0" fontId="6" fillId="0" borderId="136"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10" xfId="2" applyFont="1" applyBorder="1" applyAlignment="1">
      <alignment horizontal="center" vertical="center" wrapText="1"/>
    </xf>
    <xf numFmtId="0" fontId="8" fillId="0" borderId="97" xfId="2" applyFont="1" applyBorder="1" applyAlignment="1">
      <alignment horizontal="center" vertical="center" wrapText="1"/>
    </xf>
    <xf numFmtId="0" fontId="8" fillId="0" borderId="104" xfId="2" applyFont="1" applyBorder="1" applyAlignment="1">
      <alignment horizontal="center" vertical="center" wrapText="1"/>
    </xf>
    <xf numFmtId="0" fontId="8" fillId="0" borderId="18" xfId="2" applyFont="1" applyBorder="1" applyAlignment="1">
      <alignment horizontal="left" vertical="center" wrapText="1"/>
    </xf>
    <xf numFmtId="0" fontId="8" fillId="0" borderId="79" xfId="2" applyFont="1" applyBorder="1" applyAlignment="1">
      <alignment horizontal="left" vertical="center" wrapText="1"/>
    </xf>
    <xf numFmtId="0" fontId="8" fillId="0" borderId="10" xfId="2" applyFont="1" applyBorder="1" applyAlignment="1">
      <alignment horizontal="left" vertical="center" wrapText="1"/>
    </xf>
    <xf numFmtId="0" fontId="32" fillId="0" borderId="0" xfId="1" applyFont="1" applyAlignment="1" applyProtection="1">
      <alignment vertical="center" wrapText="1"/>
      <protection locked="0"/>
    </xf>
    <xf numFmtId="0" fontId="6" fillId="7" borderId="0" xfId="1" applyFont="1" applyFill="1" applyAlignment="1">
      <alignment horizontal="left" vertical="center" wrapText="1"/>
    </xf>
    <xf numFmtId="0" fontId="33" fillId="9" borderId="138" xfId="3" applyFont="1" applyFill="1" applyBorder="1" applyAlignment="1">
      <alignment horizontal="left" vertical="center"/>
    </xf>
    <xf numFmtId="0" fontId="33" fillId="9" borderId="139" xfId="3" applyFont="1" applyFill="1" applyBorder="1" applyAlignment="1">
      <alignment horizontal="left" vertical="center"/>
    </xf>
    <xf numFmtId="0" fontId="33" fillId="9" borderId="140" xfId="3" applyFont="1" applyFill="1" applyBorder="1" applyAlignment="1">
      <alignment horizontal="left" vertical="center"/>
    </xf>
    <xf numFmtId="0" fontId="33" fillId="9" borderId="141" xfId="3" applyFont="1" applyFill="1" applyBorder="1" applyAlignment="1">
      <alignment horizontal="left" vertical="center"/>
    </xf>
    <xf numFmtId="0" fontId="33" fillId="9" borderId="142" xfId="3" applyFont="1" applyFill="1" applyBorder="1" applyAlignment="1">
      <alignment horizontal="left" vertical="center"/>
    </xf>
    <xf numFmtId="0" fontId="33" fillId="9" borderId="143" xfId="3" applyFont="1" applyFill="1" applyBorder="1" applyAlignment="1">
      <alignment horizontal="left" vertical="center"/>
    </xf>
    <xf numFmtId="0" fontId="32" fillId="4" borderId="66" xfId="3" applyFont="1" applyFill="1" applyBorder="1" applyAlignment="1">
      <alignment horizontal="left" vertical="center"/>
    </xf>
    <xf numFmtId="0" fontId="32" fillId="4" borderId="67" xfId="3" applyFont="1" applyFill="1" applyBorder="1" applyAlignment="1">
      <alignment horizontal="left" vertical="center"/>
    </xf>
    <xf numFmtId="0" fontId="33" fillId="9" borderId="53" xfId="1" applyFont="1" applyFill="1" applyBorder="1" applyAlignment="1">
      <alignment horizontal="center" vertical="center"/>
    </xf>
    <xf numFmtId="0" fontId="33" fillId="9" borderId="43" xfId="1" applyFont="1" applyFill="1" applyBorder="1" applyAlignment="1">
      <alignment horizontal="center" vertical="center"/>
    </xf>
    <xf numFmtId="0" fontId="33" fillId="0" borderId="99" xfId="1" applyFont="1" applyFill="1" applyBorder="1" applyAlignment="1">
      <alignment horizontal="center" vertical="center"/>
    </xf>
    <xf numFmtId="0" fontId="33" fillId="0" borderId="11" xfId="1" applyFont="1" applyFill="1" applyBorder="1" applyAlignment="1">
      <alignment horizontal="center" vertical="center"/>
    </xf>
    <xf numFmtId="0" fontId="33" fillId="0" borderId="144" xfId="1" applyFont="1" applyFill="1" applyBorder="1" applyAlignment="1">
      <alignment horizontal="center" vertical="center"/>
    </xf>
    <xf numFmtId="0" fontId="33" fillId="0" borderId="89" xfId="1" applyFont="1" applyFill="1" applyBorder="1" applyAlignment="1">
      <alignment horizontal="center" vertical="center"/>
    </xf>
    <xf numFmtId="0" fontId="33" fillId="0" borderId="0" xfId="1" applyFont="1" applyFill="1" applyBorder="1" applyAlignment="1">
      <alignment horizontal="center" vertical="center"/>
    </xf>
    <xf numFmtId="0" fontId="33" fillId="0" borderId="74" xfId="1" applyFont="1" applyFill="1" applyBorder="1" applyAlignment="1">
      <alignment horizontal="center" vertical="center"/>
    </xf>
    <xf numFmtId="0" fontId="33" fillId="0" borderId="98" xfId="1" applyFont="1" applyFill="1" applyBorder="1" applyAlignment="1">
      <alignment horizontal="center" vertical="center"/>
    </xf>
    <xf numFmtId="0" fontId="33" fillId="0" borderId="136" xfId="1" applyFont="1" applyFill="1" applyBorder="1" applyAlignment="1">
      <alignment horizontal="center" vertical="center"/>
    </xf>
    <xf numFmtId="0" fontId="33" fillId="0" borderId="63" xfId="1" applyFont="1" applyFill="1" applyBorder="1" applyAlignment="1">
      <alignment horizontal="center" vertical="center"/>
    </xf>
    <xf numFmtId="0" fontId="32" fillId="0" borderId="97" xfId="1" applyFont="1" applyFill="1" applyBorder="1" applyAlignment="1">
      <alignment horizontal="center" vertical="center" wrapText="1"/>
    </xf>
    <xf numFmtId="0" fontId="32" fillId="0" borderId="90" xfId="1" applyFont="1" applyFill="1" applyBorder="1" applyAlignment="1">
      <alignment horizontal="center" vertical="center" wrapText="1"/>
    </xf>
    <xf numFmtId="0" fontId="32" fillId="0" borderId="145" xfId="1" applyFont="1" applyFill="1" applyBorder="1" applyAlignment="1">
      <alignment horizontal="center" vertical="center" wrapText="1"/>
    </xf>
    <xf numFmtId="0" fontId="33" fillId="9" borderId="9" xfId="1" applyFont="1" applyFill="1" applyBorder="1" applyAlignment="1">
      <alignment horizontal="center" vertical="center"/>
    </xf>
    <xf numFmtId="0" fontId="12" fillId="0" borderId="0" xfId="0" applyFont="1" applyAlignment="1">
      <alignment horizontal="left" vertical="center" wrapText="1"/>
    </xf>
    <xf numFmtId="0" fontId="12" fillId="0" borderId="53"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3" fillId="0" borderId="121" xfId="0" applyFont="1" applyBorder="1" applyAlignment="1">
      <alignment horizontal="center" vertical="center" wrapText="1" shrinkToFit="1"/>
    </xf>
    <xf numFmtId="0" fontId="13" fillId="0" borderId="39" xfId="0" applyFont="1" applyBorder="1" applyAlignment="1">
      <alignment horizontal="center" vertical="center" wrapText="1" shrinkToFit="1"/>
    </xf>
    <xf numFmtId="0" fontId="12" fillId="0" borderId="95" xfId="0" applyFont="1" applyFill="1" applyBorder="1" applyAlignment="1">
      <alignment horizontal="center" vertical="center" wrapText="1" shrinkToFit="1"/>
    </xf>
    <xf numFmtId="0" fontId="12" fillId="0" borderId="36" xfId="0" applyFont="1" applyFill="1" applyBorder="1" applyAlignment="1">
      <alignment horizontal="center" vertical="center" wrapText="1" shrinkToFit="1"/>
    </xf>
    <xf numFmtId="0" fontId="12" fillId="0" borderId="121" xfId="0" applyFont="1" applyBorder="1" applyAlignment="1">
      <alignment horizontal="center" vertical="center" wrapText="1" shrinkToFit="1"/>
    </xf>
    <xf numFmtId="0" fontId="12" fillId="0" borderId="39" xfId="0" applyFont="1" applyBorder="1" applyAlignment="1">
      <alignment horizontal="center" vertical="center" wrapText="1" shrinkToFit="1"/>
    </xf>
    <xf numFmtId="0" fontId="13" fillId="3" borderId="16" xfId="0" applyFont="1" applyFill="1" applyBorder="1" applyAlignment="1">
      <alignment horizontal="left" vertical="center"/>
    </xf>
    <xf numFmtId="0" fontId="13" fillId="3" borderId="40" xfId="0" applyFont="1" applyFill="1" applyBorder="1" applyAlignment="1">
      <alignment horizontal="left" vertical="center"/>
    </xf>
    <xf numFmtId="0" fontId="42" fillId="0" borderId="95" xfId="0" applyFont="1" applyBorder="1" applyAlignment="1">
      <alignment horizontal="center" vertical="center" wrapText="1"/>
    </xf>
    <xf numFmtId="0" fontId="42" fillId="0" borderId="103" xfId="0" applyFont="1" applyBorder="1" applyAlignment="1">
      <alignment horizontal="center" vertical="center" wrapText="1"/>
    </xf>
    <xf numFmtId="0" fontId="42" fillId="0" borderId="55" xfId="0" applyFont="1" applyBorder="1" applyAlignment="1">
      <alignment horizontal="center" vertical="center" wrapText="1"/>
    </xf>
    <xf numFmtId="0" fontId="13" fillId="3" borderId="15"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32" xfId="0" applyFont="1" applyFill="1" applyBorder="1" applyAlignment="1">
      <alignment horizontal="left" vertical="center"/>
    </xf>
    <xf numFmtId="0" fontId="12" fillId="0" borderId="105"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51" xfId="0" applyFont="1" applyBorder="1" applyAlignment="1">
      <alignment horizontal="center" vertical="center" wrapText="1" shrinkToFit="1"/>
    </xf>
    <xf numFmtId="0" fontId="13" fillId="8" borderId="32" xfId="0" applyFont="1" applyFill="1" applyBorder="1" applyAlignment="1">
      <alignment horizontal="left" vertical="center"/>
    </xf>
    <xf numFmtId="0" fontId="13" fillId="8" borderId="40" xfId="0" applyFont="1" applyFill="1" applyBorder="1" applyAlignment="1">
      <alignment horizontal="left" vertical="center"/>
    </xf>
    <xf numFmtId="0" fontId="42" fillId="0" borderId="11" xfId="0" applyFont="1" applyBorder="1" applyAlignment="1">
      <alignment horizontal="center" vertical="center"/>
    </xf>
    <xf numFmtId="0" fontId="42" fillId="0" borderId="144" xfId="0" applyFont="1" applyBorder="1" applyAlignment="1">
      <alignment horizontal="center" vertical="center"/>
    </xf>
    <xf numFmtId="0" fontId="42" fillId="0" borderId="0" xfId="0" applyFont="1" applyBorder="1" applyAlignment="1">
      <alignment horizontal="center" vertical="center"/>
    </xf>
    <xf numFmtId="0" fontId="42" fillId="0" borderId="74" xfId="0" applyFont="1" applyBorder="1" applyAlignment="1">
      <alignment horizontal="center" vertical="center"/>
    </xf>
    <xf numFmtId="0" fontId="42" fillId="0" borderId="136" xfId="0" applyFont="1" applyBorder="1" applyAlignment="1">
      <alignment horizontal="center" vertical="center"/>
    </xf>
    <xf numFmtId="0" fontId="42" fillId="0" borderId="63" xfId="0" applyFont="1" applyBorder="1" applyAlignment="1">
      <alignment horizontal="center" vertical="center"/>
    </xf>
    <xf numFmtId="0" fontId="42" fillId="0" borderId="0" xfId="0" applyFont="1" applyAlignment="1">
      <alignment horizontal="left" vertical="center" wrapText="1"/>
    </xf>
    <xf numFmtId="0" fontId="42" fillId="0" borderId="43" xfId="0" applyFont="1" applyBorder="1" applyAlignment="1">
      <alignment horizontal="center" vertical="center"/>
    </xf>
    <xf numFmtId="0" fontId="42" fillId="0" borderId="21" xfId="0" applyFont="1" applyBorder="1" applyAlignment="1">
      <alignment horizontal="center" vertical="center"/>
    </xf>
    <xf numFmtId="0" fontId="42" fillId="0" borderId="1" xfId="0" applyFont="1" applyBorder="1" applyAlignment="1">
      <alignment horizontal="center" vertical="center"/>
    </xf>
    <xf numFmtId="0" fontId="38" fillId="0" borderId="95" xfId="0" applyFont="1" applyBorder="1" applyAlignment="1">
      <alignment horizontal="center" vertical="center" wrapText="1" shrinkToFit="1"/>
    </xf>
    <xf numFmtId="0" fontId="38" fillId="0" borderId="36" xfId="0" applyFont="1" applyBorder="1" applyAlignment="1">
      <alignment horizontal="center" vertical="center" wrapText="1" shrinkToFit="1"/>
    </xf>
    <xf numFmtId="0" fontId="55" fillId="0" borderId="121" xfId="0" applyFont="1" applyBorder="1" applyAlignment="1">
      <alignment horizontal="center" vertical="center" wrapText="1" shrinkToFit="1"/>
    </xf>
    <xf numFmtId="0" fontId="55" fillId="0" borderId="39" xfId="0" applyFont="1" applyBorder="1" applyAlignment="1">
      <alignment horizontal="center" vertical="center" wrapText="1" shrinkToFit="1"/>
    </xf>
    <xf numFmtId="0" fontId="38" fillId="0" borderId="124" xfId="0" applyFont="1" applyFill="1" applyBorder="1" applyAlignment="1">
      <alignment horizontal="left" wrapText="1"/>
    </xf>
    <xf numFmtId="0" fontId="38" fillId="0" borderId="146" xfId="0" applyFont="1" applyFill="1" applyBorder="1" applyAlignment="1">
      <alignment horizontal="left" wrapText="1"/>
    </xf>
    <xf numFmtId="0" fontId="38" fillId="0" borderId="51" xfId="0" applyFont="1" applyBorder="1" applyAlignment="1">
      <alignment horizontal="left" wrapText="1" shrinkToFit="1"/>
    </xf>
    <xf numFmtId="0" fontId="38" fillId="0" borderId="52" xfId="0" applyFont="1" applyBorder="1" applyAlignment="1">
      <alignment horizontal="left" wrapText="1" shrinkToFit="1"/>
    </xf>
    <xf numFmtId="0" fontId="38" fillId="0" borderId="121" xfId="0" applyFont="1" applyBorder="1" applyAlignment="1">
      <alignment horizontal="center" wrapText="1" shrinkToFit="1"/>
    </xf>
    <xf numFmtId="0" fontId="38" fillId="0" borderId="39" xfId="0" applyFont="1" applyBorder="1" applyAlignment="1">
      <alignment horizontal="center" wrapText="1" shrinkToFit="1"/>
    </xf>
    <xf numFmtId="0" fontId="42" fillId="0" borderId="53"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8" xfId="0" applyFont="1" applyBorder="1" applyAlignment="1">
      <alignment horizontal="center" vertical="center" wrapText="1"/>
    </xf>
    <xf numFmtId="0" fontId="38" fillId="0" borderId="87" xfId="0" applyFont="1" applyBorder="1" applyAlignment="1">
      <alignment horizontal="center" vertical="center" wrapText="1" shrinkToFit="1"/>
    </xf>
    <xf numFmtId="0" fontId="38" fillId="0" borderId="9" xfId="0" applyFont="1" applyBorder="1" applyAlignment="1">
      <alignment horizontal="center" vertical="center" wrapText="1" shrinkToFit="1"/>
    </xf>
    <xf numFmtId="0" fontId="38" fillId="0" borderId="121" xfId="0" applyFont="1" applyBorder="1" applyAlignment="1">
      <alignment horizontal="center" vertical="center" wrapText="1" shrinkToFit="1"/>
    </xf>
    <xf numFmtId="0" fontId="38" fillId="0" borderId="39" xfId="0" applyFont="1" applyBorder="1" applyAlignment="1">
      <alignment horizontal="center" vertical="center" wrapText="1" shrinkToFit="1"/>
    </xf>
    <xf numFmtId="0" fontId="38" fillId="0" borderId="96" xfId="0" applyFont="1" applyBorder="1" applyAlignment="1">
      <alignment horizontal="center" vertical="center" wrapText="1" shrinkToFit="1"/>
    </xf>
    <xf numFmtId="0" fontId="38" fillId="0" borderId="147" xfId="0" applyFont="1" applyBorder="1" applyAlignment="1">
      <alignment horizontal="center" vertical="center" wrapText="1" shrinkToFit="1"/>
    </xf>
    <xf numFmtId="0" fontId="6" fillId="0" borderId="0" xfId="4" applyFont="1" applyFill="1" applyAlignment="1" applyProtection="1">
      <alignment horizontal="left" vertical="center" wrapText="1"/>
      <protection locked="0"/>
    </xf>
    <xf numFmtId="0" fontId="6" fillId="0" borderId="53" xfId="4" applyFont="1" applyBorder="1" applyAlignment="1">
      <alignment horizontal="center" vertical="center" wrapText="1"/>
    </xf>
    <xf numFmtId="0" fontId="6" fillId="0" borderId="19" xfId="4" applyFont="1" applyBorder="1" applyAlignment="1">
      <alignment horizontal="center" vertical="center" wrapText="1"/>
    </xf>
    <xf numFmtId="0" fontId="6" fillId="0" borderId="8" xfId="4" applyFont="1" applyBorder="1" applyAlignment="1">
      <alignment horizontal="center" vertical="center" wrapText="1"/>
    </xf>
    <xf numFmtId="0" fontId="6" fillId="0" borderId="51" xfId="4" applyFont="1" applyFill="1" applyBorder="1" applyAlignment="1" applyProtection="1">
      <alignment horizontal="center" vertical="center" wrapText="1" shrinkToFit="1"/>
      <protection locked="0"/>
    </xf>
    <xf numFmtId="0" fontId="6" fillId="0" borderId="94" xfId="4" applyFont="1" applyFill="1" applyBorder="1" applyAlignment="1" applyProtection="1">
      <alignment horizontal="center" vertical="center" wrapText="1" shrinkToFit="1"/>
      <protection locked="0"/>
    </xf>
    <xf numFmtId="0" fontId="6" fillId="0" borderId="119" xfId="4" applyFont="1" applyFill="1" applyBorder="1" applyAlignment="1" applyProtection="1">
      <alignment horizontal="center" vertical="center" wrapText="1" shrinkToFit="1"/>
      <protection locked="0"/>
    </xf>
    <xf numFmtId="0" fontId="6" fillId="0" borderId="121" xfId="1" applyFont="1" applyFill="1" applyBorder="1" applyAlignment="1" applyProtection="1">
      <alignment horizontal="center" vertical="center"/>
      <protection locked="0"/>
    </xf>
    <xf numFmtId="0" fontId="6" fillId="0" borderId="109" xfId="1" applyFont="1" applyFill="1" applyBorder="1" applyAlignment="1" applyProtection="1">
      <alignment horizontal="center" vertical="center"/>
      <protection locked="0"/>
    </xf>
    <xf numFmtId="0" fontId="6" fillId="0" borderId="29" xfId="1" applyFont="1" applyFill="1" applyBorder="1" applyAlignment="1" applyProtection="1">
      <alignment horizontal="center" vertical="center"/>
      <protection locked="0"/>
    </xf>
    <xf numFmtId="0" fontId="12" fillId="0" borderId="87" xfId="0" applyFont="1" applyBorder="1" applyAlignment="1">
      <alignment horizontal="center" vertical="center" wrapText="1" shrinkToFit="1"/>
    </xf>
    <xf numFmtId="0" fontId="12" fillId="0" borderId="95" xfId="0" applyFont="1" applyBorder="1" applyAlignment="1">
      <alignment horizontal="center" vertical="center" wrapText="1" shrinkToFit="1"/>
    </xf>
    <xf numFmtId="0" fontId="12" fillId="0" borderId="36" xfId="0" applyFont="1" applyBorder="1" applyAlignment="1">
      <alignment horizontal="center" vertical="center" wrapText="1" shrinkToFit="1"/>
    </xf>
    <xf numFmtId="0" fontId="12" fillId="0" borderId="50" xfId="0" applyFont="1" applyBorder="1" applyAlignment="1">
      <alignment horizontal="center" vertical="center" wrapText="1" shrinkToFit="1"/>
    </xf>
    <xf numFmtId="0" fontId="12" fillId="0" borderId="38" xfId="0" applyFont="1" applyBorder="1" applyAlignment="1">
      <alignment horizontal="center" vertical="center" wrapText="1" shrinkToFit="1"/>
    </xf>
    <xf numFmtId="0" fontId="55" fillId="0" borderId="121" xfId="0" applyFont="1" applyFill="1" applyBorder="1" applyAlignment="1">
      <alignment horizontal="center" vertical="center" wrapText="1" shrinkToFit="1"/>
    </xf>
    <xf numFmtId="0" fontId="55" fillId="0" borderId="39" xfId="0" applyFont="1" applyFill="1" applyBorder="1" applyAlignment="1">
      <alignment horizontal="center" vertical="center" wrapText="1" shrinkToFit="1"/>
    </xf>
    <xf numFmtId="0" fontId="13" fillId="3" borderId="121" xfId="0" applyFont="1" applyFill="1" applyBorder="1" applyAlignment="1">
      <alignment horizontal="center" vertical="center" wrapText="1" shrinkToFit="1"/>
    </xf>
    <xf numFmtId="0" fontId="13" fillId="3" borderId="39" xfId="0" applyFont="1" applyFill="1" applyBorder="1" applyAlignment="1">
      <alignment horizontal="center" vertical="center" wrapText="1" shrinkToFit="1"/>
    </xf>
    <xf numFmtId="0" fontId="38" fillId="0" borderId="148" xfId="0" applyFont="1" applyFill="1" applyBorder="1" applyAlignment="1">
      <alignment horizontal="left" wrapText="1"/>
    </xf>
    <xf numFmtId="0" fontId="38" fillId="0" borderId="149" xfId="0" applyFont="1" applyFill="1" applyBorder="1" applyAlignment="1">
      <alignment horizontal="left" wrapText="1"/>
    </xf>
    <xf numFmtId="0" fontId="42" fillId="0" borderId="150" xfId="0" applyFont="1" applyFill="1" applyBorder="1" applyAlignment="1">
      <alignment horizontal="center" vertical="center" wrapText="1"/>
    </xf>
    <xf numFmtId="0" fontId="42" fillId="0" borderId="82" xfId="0" applyFont="1" applyFill="1" applyBorder="1" applyAlignment="1">
      <alignment horizontal="center" vertical="center" wrapText="1"/>
    </xf>
    <xf numFmtId="0" fontId="42" fillId="0" borderId="151" xfId="0" applyFont="1" applyFill="1" applyBorder="1" applyAlignment="1">
      <alignment horizontal="center" vertical="center" wrapText="1"/>
    </xf>
    <xf numFmtId="0" fontId="12" fillId="0" borderId="152" xfId="0" applyFont="1" applyBorder="1" applyAlignment="1">
      <alignment horizontal="center" vertical="center" wrapText="1" shrinkToFit="1"/>
    </xf>
    <xf numFmtId="0" fontId="6" fillId="0" borderId="0" xfId="0" applyFont="1" applyAlignment="1">
      <alignment horizontal="left" vertical="center" wrapText="1"/>
    </xf>
    <xf numFmtId="0" fontId="32" fillId="0" borderId="0" xfId="0" applyFont="1" applyAlignment="1">
      <alignment horizontal="left" vertical="center" wrapText="1"/>
    </xf>
    <xf numFmtId="0" fontId="45" fillId="8" borderId="104" xfId="0" applyFont="1" applyFill="1" applyBorder="1" applyAlignment="1">
      <alignment horizontal="left" vertical="center"/>
    </xf>
    <xf numFmtId="0" fontId="13" fillId="8" borderId="16" xfId="0" applyFont="1" applyFill="1" applyBorder="1" applyAlignment="1">
      <alignment horizontal="left" vertical="center"/>
    </xf>
    <xf numFmtId="0" fontId="13" fillId="8" borderId="125" xfId="0" applyFont="1" applyFill="1" applyBorder="1" applyAlignment="1">
      <alignment horizontal="left" vertical="center"/>
    </xf>
    <xf numFmtId="0" fontId="13" fillId="3" borderId="125" xfId="0" applyFont="1" applyFill="1" applyBorder="1" applyAlignment="1">
      <alignment horizontal="left" vertical="center"/>
    </xf>
    <xf numFmtId="0" fontId="50" fillId="0" borderId="32" xfId="0" applyFont="1" applyBorder="1" applyAlignment="1">
      <alignment horizontal="right" vertical="center"/>
    </xf>
    <xf numFmtId="0" fontId="45" fillId="3" borderId="32" xfId="0" applyFont="1" applyFill="1" applyBorder="1" applyAlignment="1">
      <alignment horizontal="left" vertical="center"/>
    </xf>
    <xf numFmtId="0" fontId="32" fillId="0" borderId="53" xfId="1" applyFont="1" applyBorder="1" applyAlignment="1" applyProtection="1">
      <alignment horizontal="center" vertical="center"/>
      <protection locked="0"/>
    </xf>
    <xf numFmtId="0" fontId="32" fillId="0" borderId="8" xfId="1" applyFont="1" applyBorder="1" applyAlignment="1" applyProtection="1">
      <alignment horizontal="center" vertical="center"/>
      <protection locked="0"/>
    </xf>
    <xf numFmtId="0" fontId="32" fillId="0" borderId="9" xfId="1" applyFont="1" applyBorder="1" applyAlignment="1" applyProtection="1">
      <alignment horizontal="center" vertical="center" wrapText="1"/>
      <protection locked="0"/>
    </xf>
    <xf numFmtId="0" fontId="32" fillId="0" borderId="22" xfId="1" applyFont="1" applyBorder="1" applyAlignment="1" applyProtection="1">
      <alignment horizontal="center" vertical="center" wrapText="1"/>
      <protection locked="0"/>
    </xf>
    <xf numFmtId="0" fontId="32" fillId="0" borderId="9" xfId="1" applyFont="1" applyBorder="1" applyAlignment="1" applyProtection="1">
      <alignment horizontal="center" vertical="center"/>
      <protection locked="0"/>
    </xf>
    <xf numFmtId="0" fontId="32" fillId="0" borderId="43" xfId="1" applyFont="1" applyBorder="1" applyAlignment="1" applyProtection="1">
      <alignment horizontal="center" vertical="center"/>
      <protection locked="0"/>
    </xf>
    <xf numFmtId="0" fontId="32" fillId="8" borderId="38" xfId="1" applyFont="1" applyFill="1" applyBorder="1" applyAlignment="1" applyProtection="1">
      <alignment horizontal="left" vertical="center" wrapText="1"/>
      <protection locked="0"/>
    </xf>
    <xf numFmtId="0" fontId="32" fillId="0" borderId="42" xfId="1" applyFont="1" applyBorder="1" applyAlignment="1" applyProtection="1">
      <alignment horizontal="left" vertical="center" indent="1"/>
      <protection locked="0"/>
    </xf>
    <xf numFmtId="0" fontId="32" fillId="0" borderId="48" xfId="1" applyFont="1" applyBorder="1" applyAlignment="1" applyProtection="1">
      <alignment horizontal="left" vertical="center" indent="1"/>
      <protection locked="0"/>
    </xf>
    <xf numFmtId="0" fontId="32" fillId="0" borderId="38" xfId="1" applyFont="1" applyBorder="1" applyAlignment="1" applyProtection="1">
      <alignment horizontal="left" vertical="center" indent="1"/>
      <protection locked="0"/>
    </xf>
    <xf numFmtId="0" fontId="12" fillId="0" borderId="0" xfId="0" applyFont="1" applyFill="1" applyAlignment="1">
      <alignment horizontal="left" vertical="center" wrapText="1"/>
    </xf>
    <xf numFmtId="0" fontId="56" fillId="0" borderId="0" xfId="0" applyFont="1" applyFill="1" applyAlignment="1">
      <alignment horizontal="left" vertical="center" wrapText="1"/>
    </xf>
    <xf numFmtId="0" fontId="32" fillId="8" borderId="16" xfId="1" applyFont="1" applyFill="1" applyBorder="1" applyAlignment="1" applyProtection="1">
      <alignment horizontal="left" vertical="center" indent="1"/>
      <protection locked="0"/>
    </xf>
    <xf numFmtId="0" fontId="32" fillId="8" borderId="20" xfId="1" applyFont="1" applyFill="1" applyBorder="1" applyAlignment="1" applyProtection="1">
      <alignment horizontal="left" vertical="center" indent="1"/>
      <protection locked="0"/>
    </xf>
    <xf numFmtId="0" fontId="32" fillId="8" borderId="73" xfId="1" applyFont="1" applyFill="1" applyBorder="1" applyAlignment="1" applyProtection="1">
      <alignment horizontal="left" vertical="center" indent="1"/>
      <protection locked="0"/>
    </xf>
    <xf numFmtId="0" fontId="32" fillId="8" borderId="25" xfId="1" applyFont="1" applyFill="1" applyBorder="1" applyAlignment="1" applyProtection="1">
      <alignment horizontal="left" vertical="center" indent="1"/>
      <protection locked="0"/>
    </xf>
    <xf numFmtId="0" fontId="6" fillId="0" borderId="0" xfId="1" applyFont="1" applyBorder="1" applyAlignment="1" applyProtection="1">
      <alignment horizontal="left" wrapText="1"/>
      <protection locked="0"/>
    </xf>
    <xf numFmtId="0" fontId="32" fillId="0" borderId="0" xfId="1" applyFont="1" applyBorder="1" applyAlignment="1" applyProtection="1">
      <alignment horizontal="left" wrapText="1"/>
      <protection locked="0"/>
    </xf>
    <xf numFmtId="0" fontId="56" fillId="0" borderId="0" xfId="0" applyFont="1" applyAlignment="1">
      <alignment horizontal="left" vertical="center" wrapText="1"/>
    </xf>
    <xf numFmtId="0" fontId="6" fillId="0" borderId="0" xfId="1" applyFont="1" applyAlignment="1" applyProtection="1">
      <alignment horizontal="left" vertical="center" wrapText="1"/>
      <protection locked="0"/>
    </xf>
    <xf numFmtId="0" fontId="32" fillId="0" borderId="95" xfId="1" applyFont="1" applyBorder="1" applyAlignment="1" applyProtection="1">
      <alignment horizontal="center" vertical="center" wrapText="1"/>
      <protection locked="0"/>
    </xf>
    <xf numFmtId="0" fontId="32" fillId="0" borderId="55" xfId="1" applyFont="1" applyBorder="1" applyAlignment="1" applyProtection="1">
      <alignment horizontal="center" vertical="center" wrapText="1"/>
      <protection locked="0"/>
    </xf>
    <xf numFmtId="0" fontId="32" fillId="0" borderId="50" xfId="1" applyFont="1" applyBorder="1" applyAlignment="1" applyProtection="1">
      <alignment horizontal="center" vertical="center" wrapText="1"/>
      <protection locked="0"/>
    </xf>
    <xf numFmtId="0" fontId="32" fillId="0" borderId="28" xfId="1" applyFont="1" applyBorder="1" applyAlignment="1" applyProtection="1">
      <alignment horizontal="center" vertical="center" wrapText="1"/>
      <protection locked="0"/>
    </xf>
    <xf numFmtId="0" fontId="32" fillId="0" borderId="16" xfId="1" applyFont="1" applyBorder="1" applyAlignment="1" applyProtection="1">
      <alignment horizontal="center" vertical="center" wrapText="1"/>
      <protection locked="0"/>
    </xf>
    <xf numFmtId="0" fontId="32" fillId="0" borderId="40" xfId="1" applyFont="1" applyBorder="1" applyAlignment="1" applyProtection="1">
      <alignment horizontal="center" vertical="center" wrapText="1"/>
      <protection locked="0"/>
    </xf>
    <xf numFmtId="0" fontId="32" fillId="0" borderId="6" xfId="1" applyFont="1" applyBorder="1" applyAlignment="1" applyProtection="1">
      <alignment horizontal="center" vertical="center" wrapText="1"/>
      <protection locked="0"/>
    </xf>
    <xf numFmtId="0" fontId="32" fillId="0" borderId="154" xfId="1" applyFont="1" applyBorder="1" applyAlignment="1" applyProtection="1">
      <alignment horizontal="center" vertical="center" wrapText="1"/>
      <protection locked="0"/>
    </xf>
    <xf numFmtId="0" fontId="32" fillId="0" borderId="23" xfId="1" applyFont="1" applyBorder="1" applyAlignment="1" applyProtection="1">
      <alignment horizontal="center" vertical="center" wrapText="1"/>
      <protection locked="0"/>
    </xf>
    <xf numFmtId="0" fontId="32" fillId="0" borderId="99" xfId="1" applyFont="1" applyBorder="1" applyAlignment="1" applyProtection="1">
      <alignment horizontal="center" vertical="center"/>
      <protection locked="0"/>
    </xf>
    <xf numFmtId="0" fontId="32" fillId="0" borderId="11" xfId="1" applyFont="1" applyBorder="1" applyAlignment="1" applyProtection="1">
      <alignment horizontal="center" vertical="center"/>
      <protection locked="0"/>
    </xf>
    <xf numFmtId="0" fontId="32" fillId="0" borderId="144" xfId="1" applyFont="1" applyBorder="1" applyAlignment="1" applyProtection="1">
      <alignment horizontal="center" vertical="center"/>
      <protection locked="0"/>
    </xf>
    <xf numFmtId="0" fontId="32" fillId="0" borderId="89" xfId="1" applyFont="1" applyBorder="1" applyAlignment="1" applyProtection="1">
      <alignment horizontal="center" vertical="center"/>
      <protection locked="0"/>
    </xf>
    <xf numFmtId="0" fontId="32" fillId="0" borderId="0" xfId="1" applyFont="1" applyAlignment="1" applyProtection="1">
      <alignment horizontal="center" vertical="center"/>
      <protection locked="0"/>
    </xf>
    <xf numFmtId="0" fontId="32" fillId="0" borderId="74" xfId="1" applyFont="1" applyBorder="1" applyAlignment="1" applyProtection="1">
      <alignment horizontal="center" vertical="center"/>
      <protection locked="0"/>
    </xf>
    <xf numFmtId="0" fontId="32" fillId="0" borderId="98" xfId="1" applyFont="1" applyBorder="1" applyAlignment="1" applyProtection="1">
      <alignment horizontal="center" vertical="center"/>
      <protection locked="0"/>
    </xf>
    <xf numFmtId="0" fontId="32" fillId="0" borderId="136" xfId="1" applyFont="1" applyBorder="1" applyAlignment="1" applyProtection="1">
      <alignment horizontal="center" vertical="center"/>
      <protection locked="0"/>
    </xf>
    <xf numFmtId="0" fontId="32" fillId="0" borderId="63" xfId="1" applyFont="1" applyBorder="1" applyAlignment="1" applyProtection="1">
      <alignment horizontal="center" vertical="center"/>
      <protection locked="0"/>
    </xf>
    <xf numFmtId="0" fontId="33" fillId="0" borderId="95" xfId="1" applyFont="1" applyBorder="1" applyAlignment="1" applyProtection="1">
      <alignment horizontal="center" vertical="center" wrapText="1"/>
      <protection locked="0"/>
    </xf>
    <xf numFmtId="0" fontId="33" fillId="0" borderId="50" xfId="1" applyFont="1" applyBorder="1" applyAlignment="1" applyProtection="1">
      <alignment horizontal="center" vertical="center" wrapText="1"/>
      <protection locked="0"/>
    </xf>
    <xf numFmtId="0" fontId="33" fillId="0" borderId="121" xfId="1" applyFont="1" applyBorder="1" applyAlignment="1" applyProtection="1">
      <alignment horizontal="center" vertical="center" wrapText="1"/>
      <protection locked="0"/>
    </xf>
    <xf numFmtId="0" fontId="32" fillId="0" borderId="97" xfId="1" applyFont="1" applyBorder="1" applyAlignment="1" applyProtection="1">
      <alignment horizontal="center" vertical="center" wrapText="1"/>
      <protection locked="0"/>
    </xf>
    <xf numFmtId="0" fontId="32" fillId="0" borderId="104" xfId="1" applyFont="1" applyBorder="1" applyAlignment="1" applyProtection="1">
      <alignment horizontal="center" vertical="center" wrapText="1"/>
      <protection locked="0"/>
    </xf>
    <xf numFmtId="0" fontId="32" fillId="0" borderId="100" xfId="1" applyFont="1" applyBorder="1" applyAlignment="1" applyProtection="1">
      <alignment horizontal="center" vertical="center" wrapText="1"/>
      <protection locked="0"/>
    </xf>
    <xf numFmtId="0" fontId="32" fillId="0" borderId="99" xfId="1" applyFont="1" applyBorder="1" applyAlignment="1" applyProtection="1">
      <alignment horizontal="center" vertical="center" wrapText="1"/>
      <protection locked="0"/>
    </xf>
    <xf numFmtId="0" fontId="32" fillId="0" borderId="144" xfId="1" applyFont="1" applyBorder="1" applyAlignment="1" applyProtection="1">
      <alignment horizontal="center" vertical="center" wrapText="1"/>
      <protection locked="0"/>
    </xf>
    <xf numFmtId="0" fontId="32" fillId="0" borderId="155" xfId="1" applyFont="1" applyBorder="1" applyAlignment="1" applyProtection="1">
      <alignment horizontal="center" vertical="center" wrapText="1"/>
      <protection locked="0"/>
    </xf>
    <xf numFmtId="0" fontId="32" fillId="0" borderId="37" xfId="1" applyFont="1" applyBorder="1" applyAlignment="1" applyProtection="1">
      <alignment horizontal="center" vertical="center" wrapText="1"/>
      <protection locked="0"/>
    </xf>
    <xf numFmtId="0" fontId="32" fillId="10" borderId="53" xfId="1" applyFont="1" applyFill="1" applyBorder="1" applyAlignment="1" applyProtection="1">
      <alignment horizontal="center" vertical="center" wrapText="1"/>
      <protection locked="0"/>
    </xf>
    <xf numFmtId="0" fontId="32" fillId="10" borderId="43" xfId="1" applyFont="1" applyFill="1" applyBorder="1" applyAlignment="1" applyProtection="1">
      <alignment horizontal="center" vertical="center" wrapText="1"/>
      <protection locked="0"/>
    </xf>
    <xf numFmtId="0" fontId="32" fillId="10" borderId="19" xfId="1" applyFont="1" applyFill="1" applyBorder="1" applyAlignment="1" applyProtection="1">
      <alignment horizontal="center" vertical="center" wrapText="1"/>
      <protection locked="0"/>
    </xf>
    <xf numFmtId="0" fontId="32" fillId="10" borderId="21" xfId="1" applyFont="1" applyFill="1" applyBorder="1" applyAlignment="1" applyProtection="1">
      <alignment horizontal="center" vertical="center" wrapText="1"/>
      <protection locked="0"/>
    </xf>
    <xf numFmtId="0" fontId="32" fillId="0" borderId="90" xfId="1" applyFont="1" applyBorder="1" applyAlignment="1" applyProtection="1">
      <alignment horizontal="center" vertical="center" wrapText="1"/>
      <protection locked="0"/>
    </xf>
    <xf numFmtId="0" fontId="32" fillId="0" borderId="20" xfId="1" applyFont="1" applyBorder="1" applyAlignment="1" applyProtection="1">
      <alignment horizontal="center" vertical="center" wrapText="1"/>
      <protection locked="0"/>
    </xf>
    <xf numFmtId="0" fontId="32" fillId="0" borderId="104" xfId="1" applyFont="1" applyBorder="1" applyAlignment="1" applyProtection="1">
      <alignment horizontal="center" vertical="center"/>
      <protection locked="0"/>
    </xf>
    <xf numFmtId="0" fontId="32" fillId="0" borderId="100" xfId="1" applyFont="1" applyBorder="1" applyAlignment="1" applyProtection="1">
      <alignment horizontal="center" vertical="center"/>
      <protection locked="0"/>
    </xf>
    <xf numFmtId="0" fontId="32" fillId="0" borderId="36" xfId="1" applyFont="1" applyBorder="1" applyAlignment="1">
      <alignment horizontal="center" vertical="center" wrapText="1"/>
    </xf>
    <xf numFmtId="0" fontId="32" fillId="0" borderId="19" xfId="1" applyFont="1" applyBorder="1" applyAlignment="1">
      <alignment horizontal="center" vertical="center" wrapText="1"/>
    </xf>
    <xf numFmtId="0" fontId="42" fillId="0" borderId="38" xfId="1" applyFont="1" applyBorder="1" applyAlignment="1" applyProtection="1">
      <alignment horizontal="left" vertical="center"/>
      <protection locked="0"/>
    </xf>
    <xf numFmtId="0" fontId="42" fillId="0" borderId="39" xfId="1" applyFont="1" applyBorder="1" applyAlignment="1" applyProtection="1">
      <alignment horizontal="left" vertical="center"/>
      <protection locked="0"/>
    </xf>
    <xf numFmtId="0" fontId="42" fillId="0" borderId="16" xfId="1" applyFont="1" applyBorder="1" applyAlignment="1" applyProtection="1">
      <alignment horizontal="left" vertical="center"/>
      <protection locked="0"/>
    </xf>
    <xf numFmtId="0" fontId="42" fillId="0" borderId="40" xfId="1" applyFont="1" applyBorder="1" applyAlignment="1" applyProtection="1">
      <alignment horizontal="left" vertical="center"/>
      <protection locked="0"/>
    </xf>
    <xf numFmtId="0" fontId="42" fillId="0" borderId="15" xfId="1" applyFont="1" applyBorder="1" applyAlignment="1" applyProtection="1">
      <alignment horizontal="left" vertical="center"/>
      <protection locked="0"/>
    </xf>
    <xf numFmtId="0" fontId="42" fillId="0" borderId="21" xfId="1" applyFont="1" applyBorder="1" applyAlignment="1" applyProtection="1">
      <alignment horizontal="left" vertical="center"/>
      <protection locked="0"/>
    </xf>
    <xf numFmtId="0" fontId="32" fillId="0" borderId="19" xfId="1" applyFont="1" applyBorder="1" applyAlignment="1">
      <alignment horizontal="left" vertical="center" wrapText="1"/>
    </xf>
    <xf numFmtId="0" fontId="32" fillId="0" borderId="15" xfId="1" applyFont="1" applyBorder="1" applyAlignment="1">
      <alignment horizontal="left" vertical="center" wrapText="1"/>
    </xf>
    <xf numFmtId="0" fontId="32" fillId="0" borderId="21" xfId="1" applyFont="1" applyBorder="1" applyAlignment="1">
      <alignment horizontal="left" vertical="center" wrapText="1"/>
    </xf>
    <xf numFmtId="0" fontId="32" fillId="0" borderId="27" xfId="1" applyFont="1" applyBorder="1" applyAlignment="1">
      <alignment horizontal="left" vertical="center" wrapText="1"/>
    </xf>
    <xf numFmtId="0" fontId="32" fillId="0" borderId="42" xfId="1" applyFont="1" applyBorder="1" applyAlignment="1">
      <alignment horizontal="left" vertical="center" wrapText="1"/>
    </xf>
    <xf numFmtId="0" fontId="32" fillId="0" borderId="88" xfId="1" applyFont="1" applyBorder="1" applyAlignment="1">
      <alignment horizontal="left" vertical="center" wrapText="1"/>
    </xf>
    <xf numFmtId="0" fontId="32" fillId="0" borderId="153" xfId="1" applyFont="1" applyBorder="1" applyAlignment="1">
      <alignment horizontal="left" vertical="center" wrapText="1"/>
    </xf>
    <xf numFmtId="0" fontId="33" fillId="0" borderId="3" xfId="1" applyFont="1" applyBorder="1" applyAlignment="1" applyProtection="1">
      <alignment horizontal="center" vertical="center"/>
      <protection locked="0"/>
    </xf>
    <xf numFmtId="0" fontId="33" fillId="0" borderId="4" xfId="1" applyFont="1" applyBorder="1" applyAlignment="1" applyProtection="1">
      <alignment horizontal="center" vertical="center"/>
      <protection locked="0"/>
    </xf>
    <xf numFmtId="0" fontId="33" fillId="0" borderId="5" xfId="1" applyFont="1" applyBorder="1" applyAlignment="1" applyProtection="1">
      <alignment horizontal="center" vertical="center"/>
      <protection locked="0"/>
    </xf>
    <xf numFmtId="0" fontId="33" fillId="0" borderId="45" xfId="1" applyFont="1" applyBorder="1" applyAlignment="1" applyProtection="1">
      <alignment horizontal="center" vertical="center" wrapText="1"/>
      <protection locked="0"/>
    </xf>
    <xf numFmtId="0" fontId="33" fillId="0" borderId="7" xfId="1" applyFont="1" applyBorder="1" applyAlignment="1" applyProtection="1">
      <alignment horizontal="center" vertical="center" wrapText="1"/>
      <protection locked="0"/>
    </xf>
    <xf numFmtId="0" fontId="33" fillId="0" borderId="24" xfId="1" applyFont="1" applyBorder="1" applyAlignment="1" applyProtection="1">
      <alignment horizontal="center" vertical="center" wrapText="1"/>
      <protection locked="0"/>
    </xf>
    <xf numFmtId="0" fontId="33" fillId="0" borderId="11" xfId="1" applyFont="1" applyBorder="1" applyAlignment="1" applyProtection="1">
      <alignment horizontal="center" vertical="center" wrapText="1"/>
      <protection locked="0"/>
    </xf>
    <xf numFmtId="0" fontId="33" fillId="0" borderId="0" xfId="1" applyFont="1" applyAlignment="1" applyProtection="1">
      <alignment horizontal="center" vertical="center" wrapText="1"/>
      <protection locked="0"/>
    </xf>
    <xf numFmtId="0" fontId="33" fillId="0" borderId="136" xfId="1" applyFont="1" applyBorder="1" applyAlignment="1" applyProtection="1">
      <alignment horizontal="center" vertical="center" wrapText="1"/>
      <protection locked="0"/>
    </xf>
    <xf numFmtId="0" fontId="32" fillId="0" borderId="97" xfId="1" applyFont="1" applyBorder="1" applyAlignment="1" applyProtection="1">
      <alignment horizontal="center" vertical="center"/>
      <protection locked="0"/>
    </xf>
    <xf numFmtId="0" fontId="32" fillId="0" borderId="95" xfId="1" applyFont="1" applyBorder="1" applyAlignment="1">
      <alignment horizontal="center" vertical="center" wrapText="1"/>
    </xf>
    <xf numFmtId="0" fontId="32" fillId="0" borderId="103" xfId="1" applyFont="1" applyBorder="1" applyAlignment="1">
      <alignment horizontal="center" vertical="center" wrapText="1"/>
    </xf>
    <xf numFmtId="0" fontId="32" fillId="0" borderId="48" xfId="1" applyFont="1" applyBorder="1" applyAlignment="1" applyProtection="1">
      <alignment horizontal="center" vertical="center" wrapText="1"/>
      <protection locked="0"/>
    </xf>
    <xf numFmtId="0" fontId="32" fillId="0" borderId="38" xfId="1" applyFont="1" applyBorder="1" applyAlignment="1" applyProtection="1">
      <alignment horizontal="center" vertical="center" wrapText="1"/>
      <protection locked="0"/>
    </xf>
    <xf numFmtId="0" fontId="32" fillId="0" borderId="16" xfId="1" applyFont="1" applyBorder="1" applyAlignment="1" applyProtection="1">
      <alignment horizontal="left" vertical="center" wrapText="1"/>
      <protection locked="0"/>
    </xf>
    <xf numFmtId="0" fontId="32" fillId="0" borderId="40" xfId="1" applyFont="1" applyBorder="1" applyAlignment="1" applyProtection="1">
      <alignment horizontal="left" vertical="center" wrapText="1"/>
      <protection locked="0"/>
    </xf>
    <xf numFmtId="0" fontId="32" fillId="0" borderId="16" xfId="1" applyFont="1" applyBorder="1" applyAlignment="1" applyProtection="1">
      <alignment horizontal="left" vertical="center"/>
      <protection locked="0"/>
    </xf>
    <xf numFmtId="0" fontId="32" fillId="0" borderId="40" xfId="1" applyFont="1" applyBorder="1" applyAlignment="1" applyProtection="1">
      <alignment horizontal="left" vertical="center"/>
      <protection locked="0"/>
    </xf>
    <xf numFmtId="0" fontId="32" fillId="0" borderId="32" xfId="1" applyFont="1" applyBorder="1" applyAlignment="1">
      <alignment horizontal="left" vertical="center" wrapText="1"/>
    </xf>
    <xf numFmtId="0" fontId="40" fillId="0" borderId="0" xfId="1" applyFont="1" applyAlignment="1" applyProtection="1">
      <alignment horizontal="left" vertical="center" wrapText="1"/>
      <protection locked="0"/>
    </xf>
    <xf numFmtId="0" fontId="33" fillId="0" borderId="136" xfId="1" applyFont="1" applyBorder="1" applyAlignment="1" applyProtection="1">
      <alignment horizontal="center" vertical="center"/>
      <protection locked="0"/>
    </xf>
    <xf numFmtId="0" fontId="32" fillId="0" borderId="74" xfId="1" applyFont="1" applyBorder="1" applyAlignment="1" applyProtection="1">
      <alignment horizontal="center" vertical="center" wrapText="1"/>
      <protection locked="0"/>
    </xf>
    <xf numFmtId="0" fontId="32" fillId="5" borderId="156" xfId="1" applyFont="1" applyFill="1" applyBorder="1" applyAlignment="1" applyProtection="1">
      <alignment horizontal="left" vertical="center" wrapText="1" indent="1" readingOrder="1"/>
      <protection locked="0"/>
    </xf>
    <xf numFmtId="0" fontId="32" fillId="5" borderId="157" xfId="1" applyFont="1" applyFill="1" applyBorder="1" applyAlignment="1" applyProtection="1">
      <alignment horizontal="left" vertical="center" wrapText="1" indent="1" readingOrder="1"/>
      <protection locked="0"/>
    </xf>
    <xf numFmtId="0" fontId="32" fillId="0" borderId="6" xfId="1" applyFont="1" applyBorder="1" applyAlignment="1" applyProtection="1">
      <alignment horizontal="center" vertical="center"/>
      <protection locked="0"/>
    </xf>
    <xf numFmtId="0" fontId="32" fillId="0" borderId="154" xfId="1" applyFont="1" applyBorder="1" applyAlignment="1" applyProtection="1">
      <alignment horizontal="center" vertical="center"/>
      <protection locked="0"/>
    </xf>
    <xf numFmtId="0" fontId="32" fillId="0" borderId="23" xfId="1" applyFont="1" applyBorder="1" applyAlignment="1" applyProtection="1">
      <alignment horizontal="center" vertical="center"/>
      <protection locked="0"/>
    </xf>
    <xf numFmtId="0" fontId="43" fillId="0" borderId="99" xfId="1" applyFont="1" applyBorder="1" applyAlignment="1" applyProtection="1">
      <alignment horizontal="center" vertical="center"/>
      <protection locked="0"/>
    </xf>
    <xf numFmtId="0" fontId="43" fillId="0" borderId="51" xfId="1" applyFont="1" applyBorder="1" applyAlignment="1" applyProtection="1">
      <alignment horizontal="center" vertical="center"/>
      <protection locked="0"/>
    </xf>
    <xf numFmtId="0" fontId="43" fillId="0" borderId="89" xfId="1" applyFont="1" applyBorder="1" applyAlignment="1" applyProtection="1">
      <alignment horizontal="center" vertical="center"/>
      <protection locked="0"/>
    </xf>
    <xf numFmtId="0" fontId="43" fillId="0" borderId="94" xfId="1" applyFont="1" applyBorder="1" applyAlignment="1" applyProtection="1">
      <alignment horizontal="center" vertical="center"/>
      <protection locked="0"/>
    </xf>
    <xf numFmtId="0" fontId="43" fillId="0" borderId="98" xfId="1" applyFont="1" applyBorder="1" applyAlignment="1" applyProtection="1">
      <alignment horizontal="center" vertical="center"/>
      <protection locked="0"/>
    </xf>
    <xf numFmtId="0" fontId="43" fillId="0" borderId="119" xfId="1" applyFont="1" applyBorder="1" applyAlignment="1" applyProtection="1">
      <alignment horizontal="center" vertical="center"/>
      <protection locked="0"/>
    </xf>
    <xf numFmtId="0" fontId="32" fillId="0" borderId="96" xfId="1" applyFont="1" applyBorder="1" applyAlignment="1" applyProtection="1">
      <alignment horizontal="center" vertical="center"/>
      <protection locked="0"/>
    </xf>
    <xf numFmtId="0" fontId="32" fillId="0" borderId="87" xfId="1" applyFont="1" applyBorder="1" applyAlignment="1" applyProtection="1">
      <alignment horizontal="center" vertical="center"/>
      <protection locked="0"/>
    </xf>
    <xf numFmtId="0" fontId="32" fillId="0" borderId="96" xfId="1" applyFont="1" applyBorder="1" applyAlignment="1" applyProtection="1">
      <alignment horizontal="center" vertical="center" wrapText="1"/>
      <protection locked="0"/>
    </xf>
    <xf numFmtId="0" fontId="32" fillId="0" borderId="42" xfId="1" applyFont="1" applyFill="1" applyBorder="1" applyAlignment="1" applyProtection="1">
      <alignment horizontal="center" vertical="center"/>
      <protection locked="0"/>
    </xf>
    <xf numFmtId="0" fontId="32" fillId="0" borderId="38" xfId="1" applyFont="1" applyFill="1" applyBorder="1" applyAlignment="1" applyProtection="1">
      <alignment horizontal="center" vertical="center"/>
      <protection locked="0"/>
    </xf>
    <xf numFmtId="0" fontId="32" fillId="0" borderId="42" xfId="1" applyFont="1" applyBorder="1" applyAlignment="1" applyProtection="1">
      <alignment horizontal="center" vertical="center"/>
      <protection locked="0"/>
    </xf>
    <xf numFmtId="0" fontId="32" fillId="0" borderId="38" xfId="1" applyFont="1" applyBorder="1" applyAlignment="1" applyProtection="1">
      <alignment horizontal="center" vertical="center"/>
      <protection locked="0"/>
    </xf>
    <xf numFmtId="2" fontId="32" fillId="0" borderId="42" xfId="1" applyNumberFormat="1" applyFont="1" applyBorder="1" applyAlignment="1" applyProtection="1">
      <alignment horizontal="center" vertical="center" wrapText="1"/>
      <protection locked="0"/>
    </xf>
    <xf numFmtId="2" fontId="32" fillId="0" borderId="38" xfId="1" applyNumberFormat="1" applyFont="1" applyBorder="1" applyAlignment="1" applyProtection="1">
      <alignment horizontal="center" vertical="center" wrapText="1"/>
      <protection locked="0"/>
    </xf>
    <xf numFmtId="0" fontId="32" fillId="5" borderId="90" xfId="1" applyFont="1" applyFill="1" applyBorder="1" applyAlignment="1" applyProtection="1">
      <alignment horizontal="left" vertical="center" wrapText="1" indent="1" readingOrder="1"/>
      <protection locked="0"/>
    </xf>
    <xf numFmtId="0" fontId="32" fillId="5" borderId="40" xfId="1" applyFont="1" applyFill="1" applyBorder="1" applyAlignment="1" applyProtection="1">
      <alignment horizontal="left" vertical="center" wrapText="1" indent="1" readingOrder="1"/>
      <protection locked="0"/>
    </xf>
    <xf numFmtId="0" fontId="32" fillId="5" borderId="135" xfId="1" applyFont="1" applyFill="1" applyBorder="1" applyAlignment="1" applyProtection="1">
      <alignment horizontal="left" vertical="center" wrapText="1" indent="1" readingOrder="1"/>
      <protection locked="0"/>
    </xf>
    <xf numFmtId="0" fontId="32" fillId="5" borderId="41" xfId="1" applyFont="1" applyFill="1" applyBorder="1" applyAlignment="1" applyProtection="1">
      <alignment horizontal="left" vertical="center" wrapText="1" indent="1" readingOrder="1"/>
      <protection locked="0"/>
    </xf>
    <xf numFmtId="0" fontId="57" fillId="0" borderId="0" xfId="1" applyFont="1" applyAlignment="1" applyProtection="1">
      <alignment horizontal="left" vertical="center" wrapText="1"/>
      <protection locked="0"/>
    </xf>
    <xf numFmtId="0" fontId="6" fillId="0" borderId="95" xfId="1" applyFont="1" applyBorder="1" applyAlignment="1">
      <alignment horizontal="center" vertical="center"/>
    </xf>
    <xf numFmtId="0" fontId="6" fillId="0" borderId="103" xfId="1" applyFont="1" applyBorder="1" applyAlignment="1">
      <alignment horizontal="center" vertical="center"/>
    </xf>
    <xf numFmtId="0" fontId="6" fillId="0" borderId="55" xfId="1" applyFont="1" applyBorder="1" applyAlignment="1">
      <alignment horizontal="center" vertical="center"/>
    </xf>
    <xf numFmtId="0" fontId="6" fillId="0" borderId="32" xfId="1" applyFont="1" applyBorder="1" applyAlignment="1" applyProtection="1">
      <alignment horizontal="center" vertical="center"/>
      <protection locked="0"/>
    </xf>
    <xf numFmtId="0" fontId="6" fillId="0" borderId="40" xfId="1" applyFont="1" applyBorder="1" applyAlignment="1" applyProtection="1">
      <alignment horizontal="center" vertical="center"/>
      <protection locked="0"/>
    </xf>
    <xf numFmtId="0" fontId="6" fillId="0" borderId="103" xfId="1" applyFont="1" applyFill="1" applyBorder="1" applyAlignment="1" applyProtection="1">
      <alignment horizontal="center" vertical="center" wrapText="1"/>
      <protection locked="0"/>
    </xf>
    <xf numFmtId="0" fontId="6" fillId="0" borderId="36" xfId="1" applyFont="1" applyFill="1" applyBorder="1" applyAlignment="1" applyProtection="1">
      <alignment horizontal="center" vertical="center" wrapText="1"/>
      <protection locked="0"/>
    </xf>
    <xf numFmtId="0" fontId="6" fillId="0" borderId="97" xfId="1" applyFont="1" applyFill="1" applyBorder="1" applyAlignment="1" applyProtection="1">
      <alignment horizontal="center" vertical="center" wrapText="1"/>
      <protection locked="0"/>
    </xf>
    <xf numFmtId="0" fontId="6" fillId="0" borderId="100" xfId="1" applyFont="1" applyFill="1" applyBorder="1" applyAlignment="1" applyProtection="1">
      <alignment horizontal="center" vertical="center" wrapText="1"/>
      <protection locked="0"/>
    </xf>
    <xf numFmtId="0" fontId="6" fillId="0" borderId="74" xfId="1" applyFont="1" applyFill="1" applyBorder="1" applyAlignment="1" applyProtection="1">
      <alignment horizontal="center" vertical="center" wrapText="1"/>
      <protection locked="0"/>
    </xf>
    <xf numFmtId="0" fontId="6" fillId="0" borderId="37" xfId="1" applyFont="1" applyFill="1" applyBorder="1" applyAlignment="1" applyProtection="1">
      <alignment horizontal="center" vertical="center" wrapText="1"/>
      <protection locked="0"/>
    </xf>
    <xf numFmtId="0" fontId="6" fillId="0" borderId="121" xfId="1" applyFont="1" applyBorder="1" applyAlignment="1" applyProtection="1">
      <alignment horizontal="center" vertical="center" wrapText="1"/>
      <protection locked="0"/>
    </xf>
    <xf numFmtId="0" fontId="6" fillId="0" borderId="109" xfId="1" applyFont="1" applyBorder="1" applyAlignment="1" applyProtection="1">
      <alignment horizontal="center" vertical="center" wrapText="1"/>
      <protection locked="0"/>
    </xf>
    <xf numFmtId="0" fontId="6" fillId="0" borderId="39" xfId="1" applyFont="1" applyBorder="1" applyAlignment="1" applyProtection="1">
      <alignment horizontal="center" vertical="center" wrapText="1"/>
      <protection locked="0"/>
    </xf>
    <xf numFmtId="0" fontId="6" fillId="0" borderId="97" xfId="1" applyFont="1" applyBorder="1" applyAlignment="1" applyProtection="1">
      <alignment horizontal="center" vertical="center" wrapText="1"/>
      <protection locked="0"/>
    </xf>
    <xf numFmtId="0" fontId="6" fillId="0" borderId="104" xfId="1" applyFont="1" applyBorder="1" applyAlignment="1" applyProtection="1">
      <alignment horizontal="center" vertical="center"/>
      <protection locked="0"/>
    </xf>
    <xf numFmtId="0" fontId="6" fillId="0" borderId="100" xfId="1" applyFont="1" applyBorder="1" applyAlignment="1" applyProtection="1">
      <alignment horizontal="center" vertical="center"/>
      <protection locked="0"/>
    </xf>
    <xf numFmtId="0" fontId="6" fillId="0" borderId="90" xfId="1" applyFont="1" applyBorder="1" applyAlignment="1" applyProtection="1">
      <alignment horizontal="center" vertical="center" wrapText="1"/>
      <protection locked="0"/>
    </xf>
    <xf numFmtId="0" fontId="6" fillId="0" borderId="32" xfId="1" applyFont="1" applyBorder="1" applyAlignment="1" applyProtection="1">
      <alignment horizontal="center" vertical="center" wrapText="1"/>
      <protection locked="0"/>
    </xf>
    <xf numFmtId="0" fontId="6" fillId="0" borderId="20" xfId="1" applyFont="1" applyBorder="1" applyAlignment="1" applyProtection="1">
      <alignment horizontal="center" vertical="center" wrapText="1"/>
      <protection locked="0"/>
    </xf>
    <xf numFmtId="0" fontId="32" fillId="0" borderId="0" xfId="1" applyFont="1" applyFill="1" applyAlignment="1">
      <alignment horizontal="left" vertical="center" wrapText="1"/>
    </xf>
    <xf numFmtId="0" fontId="32" fillId="0" borderId="121" xfId="1" applyFont="1" applyBorder="1" applyAlignment="1" applyProtection="1">
      <alignment horizontal="center" vertical="center" wrapText="1"/>
      <protection locked="0"/>
    </xf>
    <xf numFmtId="0" fontId="32" fillId="0" borderId="109" xfId="1" applyFont="1" applyBorder="1" applyAlignment="1" applyProtection="1">
      <alignment horizontal="center" vertical="center" wrapText="1"/>
      <protection locked="0"/>
    </xf>
    <xf numFmtId="0" fontId="32" fillId="0" borderId="39" xfId="1" applyFont="1" applyBorder="1" applyAlignment="1" applyProtection="1">
      <alignment horizontal="center" vertical="center" wrapText="1"/>
      <protection locked="0"/>
    </xf>
    <xf numFmtId="0" fontId="32" fillId="0" borderId="32" xfId="1" applyFont="1" applyBorder="1" applyAlignment="1" applyProtection="1">
      <alignment horizontal="center" vertical="center" wrapText="1"/>
      <protection locked="0"/>
    </xf>
    <xf numFmtId="0" fontId="32" fillId="0" borderId="15" xfId="1" applyFont="1" applyBorder="1" applyAlignment="1" applyProtection="1">
      <alignment horizontal="center" vertical="center"/>
      <protection locked="0"/>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42" xfId="1" applyFont="1" applyFill="1" applyBorder="1" applyAlignment="1">
      <alignment horizontal="center" vertical="center" wrapText="1"/>
    </xf>
    <xf numFmtId="0" fontId="32" fillId="7" borderId="99" xfId="1" applyFont="1" applyFill="1" applyBorder="1" applyAlignment="1">
      <alignment horizontal="center" vertical="center" wrapText="1"/>
    </xf>
    <xf numFmtId="0" fontId="32" fillId="7" borderId="89" xfId="1" applyFont="1" applyFill="1" applyBorder="1" applyAlignment="1">
      <alignment horizontal="center" vertical="center" wrapText="1"/>
    </xf>
    <xf numFmtId="0" fontId="32" fillId="0" borderId="96" xfId="1" applyFont="1" applyFill="1" applyBorder="1" applyAlignment="1">
      <alignment horizontal="center" vertical="center"/>
    </xf>
    <xf numFmtId="0" fontId="32" fillId="0" borderId="87" xfId="1" applyFont="1" applyFill="1" applyBorder="1" applyAlignment="1">
      <alignment horizontal="center" vertical="center"/>
    </xf>
    <xf numFmtId="0" fontId="32" fillId="7" borderId="50" xfId="1" applyFont="1" applyFill="1" applyBorder="1" applyAlignment="1">
      <alignment horizontal="center" vertical="center" wrapText="1"/>
    </xf>
    <xf numFmtId="0" fontId="32" fillId="7" borderId="30" xfId="1" applyFont="1" applyFill="1" applyBorder="1" applyAlignment="1">
      <alignment horizontal="center" vertical="center" wrapText="1"/>
    </xf>
    <xf numFmtId="0" fontId="32" fillId="0" borderId="26" xfId="1" applyFont="1" applyBorder="1" applyAlignment="1" applyProtection="1">
      <alignment horizontal="center" vertical="center" wrapText="1"/>
      <protection locked="0"/>
    </xf>
    <xf numFmtId="0" fontId="32" fillId="0" borderId="53" xfId="1" applyFont="1" applyBorder="1" applyAlignment="1" applyProtection="1">
      <alignment horizontal="left" vertical="center" indent="1"/>
      <protection locked="0"/>
    </xf>
    <xf numFmtId="0" fontId="32" fillId="0" borderId="19" xfId="1" applyFont="1" applyBorder="1" applyAlignment="1" applyProtection="1">
      <alignment horizontal="left" vertical="center" indent="1"/>
      <protection locked="0"/>
    </xf>
    <xf numFmtId="0" fontId="32" fillId="0" borderId="8" xfId="1" applyFont="1" applyBorder="1" applyAlignment="1" applyProtection="1">
      <alignment horizontal="left" vertical="center" indent="1"/>
      <protection locked="0"/>
    </xf>
    <xf numFmtId="0" fontId="32" fillId="0" borderId="18" xfId="1" applyFont="1" applyBorder="1" applyAlignment="1" applyProtection="1">
      <alignment horizontal="left" vertical="center"/>
      <protection locked="0"/>
    </xf>
    <xf numFmtId="0" fontId="32" fillId="0" borderId="13" xfId="1" applyFont="1" applyBorder="1" applyAlignment="1" applyProtection="1">
      <alignment horizontal="left" vertical="center"/>
      <protection locked="0"/>
    </xf>
    <xf numFmtId="0" fontId="32" fillId="0" borderId="18" xfId="1" applyFont="1" applyBorder="1" applyAlignment="1" applyProtection="1">
      <alignment horizontal="left" vertical="center" indent="1"/>
      <protection locked="0"/>
    </xf>
    <xf numFmtId="0" fontId="32" fillId="0" borderId="13" xfId="1" applyFont="1" applyBorder="1" applyAlignment="1" applyProtection="1">
      <alignment horizontal="left" vertical="center" indent="1"/>
      <protection locked="0"/>
    </xf>
    <xf numFmtId="0" fontId="32" fillId="0" borderId="97" xfId="1" applyFont="1" applyBorder="1" applyAlignment="1" applyProtection="1">
      <alignment horizontal="left" vertical="center" indent="1"/>
      <protection locked="0"/>
    </xf>
    <xf numFmtId="0" fontId="32" fillId="0" borderId="90" xfId="1" applyFont="1" applyBorder="1" applyAlignment="1" applyProtection="1">
      <alignment horizontal="left" vertical="center" indent="1"/>
      <protection locked="0"/>
    </xf>
    <xf numFmtId="0" fontId="32" fillId="0" borderId="145" xfId="1" applyFont="1" applyBorder="1" applyAlignment="1" applyProtection="1">
      <alignment horizontal="left" vertical="center" indent="1"/>
      <protection locked="0"/>
    </xf>
    <xf numFmtId="0" fontId="32" fillId="0" borderId="154" xfId="1" applyFont="1" applyBorder="1" applyAlignment="1" applyProtection="1">
      <alignment horizontal="left" vertical="center" indent="1"/>
      <protection locked="0"/>
    </xf>
    <xf numFmtId="0" fontId="32" fillId="0" borderId="23" xfId="1" applyFont="1" applyBorder="1" applyAlignment="1" applyProtection="1">
      <alignment horizontal="left" vertical="center" indent="1"/>
      <protection locked="0"/>
    </xf>
    <xf numFmtId="0" fontId="32" fillId="0" borderId="10" xfId="1" applyFont="1" applyBorder="1" applyAlignment="1" applyProtection="1">
      <alignment horizontal="left" vertical="center" indent="1"/>
      <protection locked="0"/>
    </xf>
    <xf numFmtId="0" fontId="32" fillId="0" borderId="95" xfId="1" applyFont="1" applyFill="1" applyBorder="1" applyAlignment="1" applyProtection="1">
      <alignment horizontal="left" vertical="center" indent="1"/>
      <protection locked="0"/>
    </xf>
    <xf numFmtId="0" fontId="32" fillId="0" borderId="103" xfId="1" applyFont="1" applyFill="1" applyBorder="1" applyAlignment="1" applyProtection="1">
      <alignment horizontal="left" vertical="center" indent="1"/>
      <protection locked="0"/>
    </xf>
    <xf numFmtId="0" fontId="32" fillId="0" borderId="103" xfId="1" applyFont="1" applyBorder="1" applyAlignment="1">
      <alignment horizontal="left" vertical="center" indent="1"/>
    </xf>
    <xf numFmtId="0" fontId="32" fillId="0" borderId="55" xfId="1" applyFont="1" applyBorder="1" applyAlignment="1">
      <alignment horizontal="left" vertical="center" indent="1"/>
    </xf>
    <xf numFmtId="0" fontId="38" fillId="0" borderId="18" xfId="1" applyFont="1" applyBorder="1" applyAlignment="1" applyProtection="1">
      <alignment horizontal="left" vertical="center" wrapText="1" indent="1"/>
      <protection locked="0"/>
    </xf>
    <xf numFmtId="0" fontId="38" fillId="0" borderId="13" xfId="1" applyFont="1" applyBorder="1" applyAlignment="1" applyProtection="1">
      <alignment horizontal="left" vertical="center" wrapText="1" indent="1"/>
      <protection locked="0"/>
    </xf>
    <xf numFmtId="0" fontId="32" fillId="0" borderId="36" xfId="1" applyFont="1" applyBorder="1" applyAlignment="1" applyProtection="1">
      <alignment horizontal="left" vertical="center" indent="1"/>
      <protection locked="0"/>
    </xf>
    <xf numFmtId="0" fontId="32" fillId="0" borderId="55" xfId="1" applyFont="1" applyFill="1" applyBorder="1" applyAlignment="1" applyProtection="1">
      <alignment horizontal="left" vertical="center" indent="1"/>
      <protection locked="0"/>
    </xf>
    <xf numFmtId="0" fontId="32" fillId="0" borderId="99" xfId="1" applyFont="1" applyBorder="1" applyAlignment="1" applyProtection="1">
      <alignment horizontal="left" vertical="center" indent="1"/>
      <protection locked="0"/>
    </xf>
    <xf numFmtId="0" fontId="32" fillId="0" borderId="89" xfId="1" applyFont="1" applyBorder="1" applyAlignment="1" applyProtection="1">
      <alignment horizontal="left" vertical="center" indent="1"/>
      <protection locked="0"/>
    </xf>
    <xf numFmtId="0" fontId="32" fillId="0" borderId="98" xfId="1" applyFont="1" applyBorder="1" applyAlignment="1" applyProtection="1">
      <alignment horizontal="left" vertical="center" indent="1"/>
      <protection locked="0"/>
    </xf>
  </cellXfs>
  <cellStyles count="6">
    <cellStyle name="Comma" xfId="5" builtinId="3"/>
    <cellStyle name="Normal" xfId="0" builtinId="0"/>
    <cellStyle name="normální 2" xfId="1" xr:uid="{00000000-0005-0000-0000-000002000000}"/>
    <cellStyle name="normální 3" xfId="2" xr:uid="{00000000-0005-0000-0000-000003000000}"/>
    <cellStyle name="normální_Konečná verze NOVYKAZY" xfId="3" xr:uid="{00000000-0005-0000-0000-000004000000}"/>
    <cellStyle name="normální_tabulka do výroční zprávy rozboru hospodaření"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2204343</xdr:colOff>
      <xdr:row>41</xdr:row>
      <xdr:rowOff>142230</xdr:rowOff>
    </xdr:from>
    <xdr:ext cx="4764867" cy="272028"/>
    <xdr:sp macro="" textlink="">
      <xdr:nvSpPr>
        <xdr:cNvPr id="2" name="TextovéPole 1">
          <a:extLst>
            <a:ext uri="{FF2B5EF4-FFF2-40B4-BE49-F238E27FC236}">
              <a16:creationId xmlns:a16="http://schemas.microsoft.com/office/drawing/2014/main" id="{00000000-0008-0000-0C00-000002000000}"/>
            </a:ext>
          </a:extLst>
        </xdr:cNvPr>
        <xdr:cNvSpPr txBox="1"/>
      </xdr:nvSpPr>
      <xdr:spPr>
        <a:xfrm rot="10597951">
          <a:off x="3019683" y="7716510"/>
          <a:ext cx="4802044" cy="272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2204343</xdr:colOff>
      <xdr:row>41</xdr:row>
      <xdr:rowOff>142230</xdr:rowOff>
    </xdr:from>
    <xdr:ext cx="4766070" cy="272028"/>
    <xdr:sp macro="" textlink="">
      <xdr:nvSpPr>
        <xdr:cNvPr id="2" name="TextovéPole 1">
          <a:extLst>
            <a:ext uri="{FF2B5EF4-FFF2-40B4-BE49-F238E27FC236}">
              <a16:creationId xmlns:a16="http://schemas.microsoft.com/office/drawing/2014/main" id="{00000000-0008-0000-0D00-000002000000}"/>
            </a:ext>
          </a:extLst>
        </xdr:cNvPr>
        <xdr:cNvSpPr txBox="1"/>
      </xdr:nvSpPr>
      <xdr:spPr>
        <a:xfrm rot="10597951">
          <a:off x="3019683" y="7716510"/>
          <a:ext cx="4803208" cy="272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2204343</xdr:colOff>
      <xdr:row>41</xdr:row>
      <xdr:rowOff>142230</xdr:rowOff>
    </xdr:from>
    <xdr:ext cx="4766070" cy="272028"/>
    <xdr:sp macro="" textlink="">
      <xdr:nvSpPr>
        <xdr:cNvPr id="2" name="TextovéPole 1">
          <a:extLst>
            <a:ext uri="{FF2B5EF4-FFF2-40B4-BE49-F238E27FC236}">
              <a16:creationId xmlns:a16="http://schemas.microsoft.com/office/drawing/2014/main" id="{00000000-0008-0000-0E00-000002000000}"/>
            </a:ext>
          </a:extLst>
        </xdr:cNvPr>
        <xdr:cNvSpPr txBox="1"/>
      </xdr:nvSpPr>
      <xdr:spPr>
        <a:xfrm rot="10597951">
          <a:off x="4320798" y="8415645"/>
          <a:ext cx="47571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127000</xdr:rowOff>
    </xdr:from>
    <xdr:to>
      <xdr:col>0</xdr:col>
      <xdr:colOff>0</xdr:colOff>
      <xdr:row>20</xdr:row>
      <xdr:rowOff>0</xdr:rowOff>
    </xdr:to>
    <xdr:sp macro="" textlink="">
      <xdr:nvSpPr>
        <xdr:cNvPr id="59086" name="Line 1">
          <a:extLst>
            <a:ext uri="{FF2B5EF4-FFF2-40B4-BE49-F238E27FC236}">
              <a16:creationId xmlns:a16="http://schemas.microsoft.com/office/drawing/2014/main" id="{00000000-0008-0000-1200-0000CEE60000}"/>
            </a:ext>
          </a:extLst>
        </xdr:cNvPr>
        <xdr:cNvSpPr>
          <a:spLocks noChangeShapeType="1"/>
        </xdr:cNvSpPr>
      </xdr:nvSpPr>
      <xdr:spPr bwMode="auto">
        <a:xfrm>
          <a:off x="0" y="469900"/>
          <a:ext cx="0" cy="2819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88900</xdr:rowOff>
    </xdr:from>
    <xdr:to>
      <xdr:col>0</xdr:col>
      <xdr:colOff>0</xdr:colOff>
      <xdr:row>20</xdr:row>
      <xdr:rowOff>0</xdr:rowOff>
    </xdr:to>
    <xdr:sp macro="" textlink="">
      <xdr:nvSpPr>
        <xdr:cNvPr id="59087" name="Line 2">
          <a:extLst>
            <a:ext uri="{FF2B5EF4-FFF2-40B4-BE49-F238E27FC236}">
              <a16:creationId xmlns:a16="http://schemas.microsoft.com/office/drawing/2014/main" id="{00000000-0008-0000-1200-0000CFE60000}"/>
            </a:ext>
          </a:extLst>
        </xdr:cNvPr>
        <xdr:cNvSpPr>
          <a:spLocks noChangeShapeType="1"/>
        </xdr:cNvSpPr>
      </xdr:nvSpPr>
      <xdr:spPr bwMode="auto">
        <a:xfrm flipV="1">
          <a:off x="0" y="431800"/>
          <a:ext cx="0" cy="2857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cnmuni-my.sharepoint.com/E:/P&#345;F%20MU%20-%20v&#253;ro&#269;n&#237;%20zpr&#225;va%20o%20hospoda&#345;en&#237;%20za%20rok%202017/file:/M:/EKON/V&#253;ro&#269;n&#237;%20zpr&#225;va%20o%20hospoda&#345;en&#237;%20pro%20VV&#352;%20-%20tabulky%20pro%20r%20%202015%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
      <sheetName val="5.a"/>
      <sheetName val="5.b"/>
      <sheetName val="5.c"/>
      <sheetName val="5.d"/>
      <sheetName val="6"/>
      <sheetName val="7"/>
      <sheetName val="8"/>
      <sheetName val="9"/>
      <sheetName val="10"/>
      <sheetName val="11"/>
      <sheetName val="11.a"/>
      <sheetName val="11.b"/>
      <sheetName val="11.c"/>
      <sheetName val="11.d"/>
      <sheetName val="11.e"/>
      <sheetName val="11.f"/>
      <sheetName val="11.g"/>
    </sheetNames>
    <sheetDataSet>
      <sheetData sheetId="0"/>
      <sheetData sheetId="1"/>
      <sheetData sheetId="2"/>
      <sheetData sheetId="3"/>
      <sheetData sheetId="4"/>
      <sheetData sheetId="5">
        <row r="25">
          <cell r="F25">
            <v>0</v>
          </cell>
          <cell r="G25">
            <v>0</v>
          </cell>
        </row>
      </sheetData>
      <sheetData sheetId="6">
        <row r="20">
          <cell r="E20">
            <v>0</v>
          </cell>
          <cell r="F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sheetPr>
  <dimension ref="A1:F143"/>
  <sheetViews>
    <sheetView topLeftCell="A88" workbookViewId="0">
      <selection activeCell="A144" sqref="A144"/>
    </sheetView>
  </sheetViews>
  <sheetFormatPr baseColWidth="10" defaultColWidth="9.1640625" defaultRowHeight="14"/>
  <cols>
    <col min="1" max="1" width="76.5" style="126" customWidth="1"/>
    <col min="2" max="2" width="13" style="552" customWidth="1"/>
    <col min="3" max="3" width="7.5" style="552" customWidth="1"/>
    <col min="4" max="4" width="10.5" style="549" customWidth="1"/>
    <col min="5" max="5" width="12.5" style="549" customWidth="1"/>
    <col min="6" max="16384" width="9.1640625" style="126"/>
  </cols>
  <sheetData>
    <row r="1" spans="1:6" ht="12.75" customHeight="1">
      <c r="A1" s="917" t="s">
        <v>0</v>
      </c>
      <c r="B1" s="917"/>
      <c r="C1" s="917"/>
      <c r="D1" s="917"/>
      <c r="E1" s="917"/>
    </row>
    <row r="2" spans="1:6" ht="12.75" customHeight="1" thickBot="1">
      <c r="A2" s="918"/>
      <c r="B2" s="918"/>
      <c r="C2" s="918"/>
      <c r="D2" s="918"/>
      <c r="E2" s="918"/>
    </row>
    <row r="3" spans="1:6" ht="27.75" customHeight="1" thickBot="1">
      <c r="A3" s="919" t="s">
        <v>1</v>
      </c>
      <c r="B3" s="920"/>
      <c r="C3" s="920"/>
      <c r="D3" s="920"/>
      <c r="E3" s="921"/>
      <c r="F3" s="508"/>
    </row>
    <row r="4" spans="1:6" ht="12.75" customHeight="1" thickBot="1">
      <c r="A4" s="922" t="s">
        <v>2</v>
      </c>
      <c r="B4" s="923"/>
      <c r="C4" s="923"/>
      <c r="D4" s="923"/>
      <c r="E4" s="924"/>
    </row>
    <row r="5" spans="1:6" ht="18" customHeight="1" thickBot="1">
      <c r="A5" s="509" t="s">
        <v>3</v>
      </c>
      <c r="B5" s="510" t="s">
        <v>4</v>
      </c>
      <c r="C5" s="511" t="s">
        <v>5</v>
      </c>
      <c r="D5" s="512" t="s">
        <v>6</v>
      </c>
      <c r="E5" s="513" t="s">
        <v>7</v>
      </c>
    </row>
    <row r="6" spans="1:6" ht="12.75" customHeight="1">
      <c r="A6" s="514" t="s">
        <v>8</v>
      </c>
      <c r="B6" s="925"/>
      <c r="C6" s="926"/>
      <c r="D6" s="515" t="s">
        <v>9</v>
      </c>
      <c r="E6" s="516" t="s">
        <v>10</v>
      </c>
    </row>
    <row r="7" spans="1:6" ht="12.75" customHeight="1">
      <c r="A7" s="517" t="s">
        <v>11</v>
      </c>
      <c r="B7" s="518" t="s">
        <v>12</v>
      </c>
      <c r="C7" s="519" t="s">
        <v>13</v>
      </c>
      <c r="D7" s="520">
        <f>D8+D16+D27+D34</f>
        <v>2929830.2743600002</v>
      </c>
      <c r="E7" s="521">
        <f>E8+E16+E27+E34</f>
        <v>1501982.8927500001</v>
      </c>
    </row>
    <row r="8" spans="1:6" ht="12.75" customHeight="1">
      <c r="A8" s="517" t="s">
        <v>14</v>
      </c>
      <c r="B8" s="518" t="s">
        <v>15</v>
      </c>
      <c r="C8" s="519" t="s">
        <v>16</v>
      </c>
      <c r="D8" s="522">
        <f>SUM(D9:D15)</f>
        <v>23535.122650000001</v>
      </c>
      <c r="E8" s="523">
        <f>SUM(E9:E15)</f>
        <v>27593.840529999998</v>
      </c>
    </row>
    <row r="9" spans="1:6" ht="12.75" customHeight="1">
      <c r="A9" s="517" t="s">
        <v>17</v>
      </c>
      <c r="B9" s="518" t="s">
        <v>18</v>
      </c>
      <c r="C9" s="519" t="s">
        <v>19</v>
      </c>
      <c r="D9" s="525"/>
      <c r="E9" s="525"/>
    </row>
    <row r="10" spans="1:6" ht="12.75" customHeight="1">
      <c r="A10" s="517" t="s">
        <v>20</v>
      </c>
      <c r="B10" s="518" t="s">
        <v>21</v>
      </c>
      <c r="C10" s="519" t="s">
        <v>22</v>
      </c>
      <c r="D10" s="525">
        <v>16700.69598</v>
      </c>
      <c r="E10" s="525">
        <v>18201.904699999999</v>
      </c>
    </row>
    <row r="11" spans="1:6" ht="12.75" customHeight="1">
      <c r="A11" s="517" t="s">
        <v>23</v>
      </c>
      <c r="B11" s="518" t="s">
        <v>24</v>
      </c>
      <c r="C11" s="519" t="s">
        <v>25</v>
      </c>
      <c r="D11" s="524">
        <v>4593.8643499999998</v>
      </c>
      <c r="E11" s="524">
        <v>5017.3260700000001</v>
      </c>
    </row>
    <row r="12" spans="1:6" ht="12.75" customHeight="1">
      <c r="A12" s="517" t="s">
        <v>26</v>
      </c>
      <c r="B12" s="518" t="s">
        <v>27</v>
      </c>
      <c r="C12" s="519" t="s">
        <v>28</v>
      </c>
      <c r="D12" s="524">
        <v>1488.32918</v>
      </c>
      <c r="E12" s="524">
        <v>1426.2890299999999</v>
      </c>
    </row>
    <row r="13" spans="1:6" ht="12.75" customHeight="1">
      <c r="A13" s="517" t="s">
        <v>29</v>
      </c>
      <c r="B13" s="518" t="s">
        <v>30</v>
      </c>
      <c r="C13" s="519" t="s">
        <v>31</v>
      </c>
      <c r="D13" s="524">
        <v>296.03041999999999</v>
      </c>
      <c r="E13" s="524">
        <v>2674.20073</v>
      </c>
    </row>
    <row r="14" spans="1:6" ht="12.75" customHeight="1">
      <c r="A14" s="517" t="s">
        <v>32</v>
      </c>
      <c r="B14" s="518" t="s">
        <v>33</v>
      </c>
      <c r="C14" s="519" t="s">
        <v>34</v>
      </c>
      <c r="D14" s="524">
        <v>456.20272</v>
      </c>
      <c r="E14" s="524">
        <v>274.12</v>
      </c>
    </row>
    <row r="15" spans="1:6" ht="12.75" customHeight="1">
      <c r="A15" s="517" t="s">
        <v>35</v>
      </c>
      <c r="B15" s="518" t="s">
        <v>36</v>
      </c>
      <c r="C15" s="519" t="s">
        <v>37</v>
      </c>
      <c r="D15" s="524">
        <v>0</v>
      </c>
      <c r="E15" s="524">
        <v>0</v>
      </c>
    </row>
    <row r="16" spans="1:6" ht="12.75" customHeight="1">
      <c r="A16" s="526" t="s">
        <v>38</v>
      </c>
      <c r="B16" s="518" t="s">
        <v>39</v>
      </c>
      <c r="C16" s="519" t="s">
        <v>40</v>
      </c>
      <c r="D16" s="522">
        <f>SUM(D17:D26)</f>
        <v>2906295.1517100004</v>
      </c>
      <c r="E16" s="523">
        <f>SUM(E17:E26)</f>
        <v>3009345.79831</v>
      </c>
    </row>
    <row r="17" spans="1:5" ht="12.75" customHeight="1">
      <c r="A17" s="517" t="s">
        <v>41</v>
      </c>
      <c r="B17" s="518" t="s">
        <v>42</v>
      </c>
      <c r="C17" s="519" t="s">
        <v>43</v>
      </c>
      <c r="D17" s="525">
        <v>0</v>
      </c>
      <c r="E17" s="525">
        <v>0</v>
      </c>
    </row>
    <row r="18" spans="1:5" ht="12.75" customHeight="1">
      <c r="A18" s="517" t="s">
        <v>44</v>
      </c>
      <c r="B18" s="518" t="s">
        <v>45</v>
      </c>
      <c r="C18" s="519" t="s">
        <v>46</v>
      </c>
      <c r="D18" s="524">
        <v>3183.7539999999999</v>
      </c>
      <c r="E18" s="524">
        <v>3304.7539999999999</v>
      </c>
    </row>
    <row r="19" spans="1:5" ht="12.75" customHeight="1">
      <c r="A19" s="517" t="s">
        <v>47</v>
      </c>
      <c r="B19" s="518" t="s">
        <v>48</v>
      </c>
      <c r="C19" s="519" t="s">
        <v>49</v>
      </c>
      <c r="D19" s="524">
        <v>1392845.9107600001</v>
      </c>
      <c r="E19" s="524">
        <v>1396174.3167000001</v>
      </c>
    </row>
    <row r="20" spans="1:5" ht="12.75" customHeight="1">
      <c r="A20" s="517" t="s">
        <v>50</v>
      </c>
      <c r="B20" s="518" t="s">
        <v>51</v>
      </c>
      <c r="C20" s="519" t="s">
        <v>52</v>
      </c>
      <c r="D20" s="524">
        <v>1464552.5964200001</v>
      </c>
      <c r="E20" s="524">
        <v>1565515.5691</v>
      </c>
    </row>
    <row r="21" spans="1:5" ht="12.75" customHeight="1">
      <c r="A21" s="517" t="s">
        <v>53</v>
      </c>
      <c r="B21" s="518" t="s">
        <v>54</v>
      </c>
      <c r="C21" s="519" t="s">
        <v>55</v>
      </c>
      <c r="D21" s="524">
        <v>0</v>
      </c>
      <c r="E21" s="524">
        <v>0</v>
      </c>
    </row>
    <row r="22" spans="1:5" ht="12.75" customHeight="1">
      <c r="A22" s="517" t="s">
        <v>56</v>
      </c>
      <c r="B22" s="518" t="s">
        <v>57</v>
      </c>
      <c r="C22" s="519" t="s">
        <v>58</v>
      </c>
      <c r="D22" s="524">
        <v>0</v>
      </c>
      <c r="E22" s="524">
        <v>0</v>
      </c>
    </row>
    <row r="23" spans="1:5" ht="12.75" customHeight="1">
      <c r="A23" s="517" t="s">
        <v>59</v>
      </c>
      <c r="B23" s="518" t="s">
        <v>60</v>
      </c>
      <c r="C23" s="519" t="s">
        <v>61</v>
      </c>
      <c r="D23" s="524">
        <v>41401.248650000001</v>
      </c>
      <c r="E23" s="524">
        <v>39417.008759999997</v>
      </c>
    </row>
    <row r="24" spans="1:5" ht="12.75" customHeight="1">
      <c r="A24" s="517" t="s">
        <v>62</v>
      </c>
      <c r="B24" s="518" t="s">
        <v>63</v>
      </c>
      <c r="C24" s="519" t="s">
        <v>64</v>
      </c>
      <c r="D24" s="524">
        <v>0</v>
      </c>
      <c r="E24" s="524">
        <v>0</v>
      </c>
    </row>
    <row r="25" spans="1:5" ht="12.75" customHeight="1">
      <c r="A25" s="517" t="s">
        <v>65</v>
      </c>
      <c r="B25" s="518" t="s">
        <v>66</v>
      </c>
      <c r="C25" s="519" t="s">
        <v>67</v>
      </c>
      <c r="D25" s="524">
        <v>3595.2930000000001</v>
      </c>
      <c r="E25" s="524">
        <v>4934.1497499999996</v>
      </c>
    </row>
    <row r="26" spans="1:5" ht="12.75" customHeight="1">
      <c r="A26" s="517" t="s">
        <v>68</v>
      </c>
      <c r="B26" s="518" t="s">
        <v>69</v>
      </c>
      <c r="C26" s="519" t="s">
        <v>70</v>
      </c>
      <c r="D26" s="524">
        <v>716.34888000000001</v>
      </c>
      <c r="E26" s="524">
        <v>0</v>
      </c>
    </row>
    <row r="27" spans="1:5" ht="12.75" customHeight="1">
      <c r="A27" s="526" t="s">
        <v>71</v>
      </c>
      <c r="B27" s="518" t="s">
        <v>72</v>
      </c>
      <c r="C27" s="519" t="s">
        <v>73</v>
      </c>
      <c r="D27" s="522">
        <f>SUM(D28:D33)</f>
        <v>0</v>
      </c>
      <c r="E27" s="523">
        <v>0</v>
      </c>
    </row>
    <row r="28" spans="1:5" ht="12.75" customHeight="1">
      <c r="A28" s="517" t="s">
        <v>74</v>
      </c>
      <c r="B28" s="518" t="s">
        <v>75</v>
      </c>
      <c r="C28" s="519" t="s">
        <v>76</v>
      </c>
      <c r="D28" s="525">
        <v>0</v>
      </c>
      <c r="E28" s="525">
        <v>0</v>
      </c>
    </row>
    <row r="29" spans="1:5" ht="12.75" customHeight="1">
      <c r="A29" s="517" t="s">
        <v>77</v>
      </c>
      <c r="B29" s="518" t="s">
        <v>78</v>
      </c>
      <c r="C29" s="519" t="s">
        <v>79</v>
      </c>
      <c r="D29" s="525">
        <v>0</v>
      </c>
      <c r="E29" s="525">
        <v>0</v>
      </c>
    </row>
    <row r="30" spans="1:5" ht="12.75" customHeight="1">
      <c r="A30" s="517" t="s">
        <v>80</v>
      </c>
      <c r="B30" s="518" t="s">
        <v>81</v>
      </c>
      <c r="C30" s="519" t="s">
        <v>82</v>
      </c>
      <c r="D30" s="525">
        <v>0</v>
      </c>
      <c r="E30" s="525">
        <v>0</v>
      </c>
    </row>
    <row r="31" spans="1:5" ht="12.75" customHeight="1">
      <c r="A31" s="517" t="s">
        <v>83</v>
      </c>
      <c r="B31" s="518" t="s">
        <v>84</v>
      </c>
      <c r="C31" s="519" t="s">
        <v>85</v>
      </c>
      <c r="D31" s="525">
        <v>0</v>
      </c>
      <c r="E31" s="525">
        <v>0</v>
      </c>
    </row>
    <row r="32" spans="1:5" ht="12.75" customHeight="1">
      <c r="A32" s="517" t="s">
        <v>86</v>
      </c>
      <c r="B32" s="518" t="s">
        <v>87</v>
      </c>
      <c r="C32" s="519" t="s">
        <v>88</v>
      </c>
      <c r="D32" s="525">
        <v>0</v>
      </c>
      <c r="E32" s="525">
        <v>0</v>
      </c>
    </row>
    <row r="33" spans="1:5" ht="12.75" customHeight="1">
      <c r="A33" s="517" t="s">
        <v>89</v>
      </c>
      <c r="B33" s="518" t="s">
        <v>90</v>
      </c>
      <c r="C33" s="519" t="s">
        <v>91</v>
      </c>
      <c r="D33" s="525">
        <v>0</v>
      </c>
      <c r="E33" s="525">
        <v>0</v>
      </c>
    </row>
    <row r="34" spans="1:5" ht="12.75" customHeight="1">
      <c r="A34" s="526" t="s">
        <v>92</v>
      </c>
      <c r="B34" s="518" t="s">
        <v>93</v>
      </c>
      <c r="C34" s="519" t="s">
        <v>94</v>
      </c>
      <c r="D34" s="522">
        <v>0</v>
      </c>
      <c r="E34" s="523">
        <f>SUM(E35:E45)</f>
        <v>-1534956.74609</v>
      </c>
    </row>
    <row r="35" spans="1:5" ht="12.75" customHeight="1">
      <c r="A35" s="517" t="s">
        <v>95</v>
      </c>
      <c r="B35" s="518" t="s">
        <v>96</v>
      </c>
      <c r="C35" s="519" t="s">
        <v>97</v>
      </c>
      <c r="D35" s="525">
        <v>0</v>
      </c>
      <c r="E35" s="525">
        <v>0</v>
      </c>
    </row>
    <row r="36" spans="1:5" ht="12.75" customHeight="1">
      <c r="A36" s="517" t="s">
        <v>98</v>
      </c>
      <c r="B36" s="518" t="s">
        <v>99</v>
      </c>
      <c r="C36" s="519" t="s">
        <v>100</v>
      </c>
      <c r="D36" s="525">
        <v>-16200.444799999999</v>
      </c>
      <c r="E36" s="525">
        <v>-17024.896369999999</v>
      </c>
    </row>
    <row r="37" spans="1:5" ht="12.75" customHeight="1">
      <c r="A37" s="517" t="s">
        <v>101</v>
      </c>
      <c r="B37" s="518" t="s">
        <v>102</v>
      </c>
      <c r="C37" s="519" t="s">
        <v>103</v>
      </c>
      <c r="D37" s="525">
        <v>-4544.9409999999998</v>
      </c>
      <c r="E37" s="525">
        <v>-4584.777</v>
      </c>
    </row>
    <row r="38" spans="1:5" ht="12.75" customHeight="1">
      <c r="A38" s="517" t="s">
        <v>104</v>
      </c>
      <c r="B38" s="518" t="s">
        <v>105</v>
      </c>
      <c r="C38" s="519" t="s">
        <v>106</v>
      </c>
      <c r="D38" s="525">
        <v>-1488.32918</v>
      </c>
      <c r="E38" s="525">
        <v>-1426.2890299999999</v>
      </c>
    </row>
    <row r="39" spans="1:5" ht="12.75" customHeight="1">
      <c r="A39" s="517" t="s">
        <v>107</v>
      </c>
      <c r="B39" s="518" t="s">
        <v>108</v>
      </c>
      <c r="C39" s="519" t="s">
        <v>109</v>
      </c>
      <c r="D39" s="525">
        <v>0</v>
      </c>
      <c r="E39" s="525">
        <v>-181.46799999999999</v>
      </c>
    </row>
    <row r="40" spans="1:5" ht="12.75" customHeight="1">
      <c r="A40" s="517" t="s">
        <v>110</v>
      </c>
      <c r="B40" s="518" t="s">
        <v>111</v>
      </c>
      <c r="C40" s="519" t="s">
        <v>112</v>
      </c>
      <c r="D40" s="525">
        <v>-183649.14528999999</v>
      </c>
      <c r="E40" s="525">
        <v>-202619.41628999999</v>
      </c>
    </row>
    <row r="41" spans="1:5" ht="12.75" customHeight="1">
      <c r="A41" s="517" t="s">
        <v>113</v>
      </c>
      <c r="B41" s="518" t="s">
        <v>114</v>
      </c>
      <c r="C41" s="519" t="s">
        <v>115</v>
      </c>
      <c r="D41" s="525">
        <v>-1149679.28718</v>
      </c>
      <c r="E41" s="525">
        <v>-1269702.8906400001</v>
      </c>
    </row>
    <row r="42" spans="1:5" ht="12.75" customHeight="1">
      <c r="A42" s="517" t="s">
        <v>116</v>
      </c>
      <c r="B42" s="518" t="s">
        <v>117</v>
      </c>
      <c r="C42" s="519" t="s">
        <v>118</v>
      </c>
      <c r="D42" s="525">
        <v>0</v>
      </c>
      <c r="E42" s="525">
        <v>0</v>
      </c>
    </row>
    <row r="43" spans="1:5" ht="12.75" customHeight="1">
      <c r="A43" s="517" t="s">
        <v>119</v>
      </c>
      <c r="B43" s="518" t="s">
        <v>120</v>
      </c>
      <c r="C43" s="519" t="s">
        <v>121</v>
      </c>
      <c r="D43" s="525">
        <v>0</v>
      </c>
      <c r="E43" s="525">
        <v>0</v>
      </c>
    </row>
    <row r="44" spans="1:5" ht="12.75" customHeight="1">
      <c r="A44" s="517" t="s">
        <v>122</v>
      </c>
      <c r="B44" s="518" t="s">
        <v>123</v>
      </c>
      <c r="C44" s="519" t="s">
        <v>124</v>
      </c>
      <c r="D44" s="525">
        <v>-41401.248650000001</v>
      </c>
      <c r="E44" s="525">
        <v>-39417.008759999997</v>
      </c>
    </row>
    <row r="45" spans="1:5" ht="16" thickBot="1">
      <c r="A45" s="527" t="s">
        <v>125</v>
      </c>
      <c r="B45" s="528" t="s">
        <v>126</v>
      </c>
      <c r="C45" s="519" t="s">
        <v>127</v>
      </c>
      <c r="D45" s="529">
        <v>0</v>
      </c>
      <c r="E45" s="529">
        <v>0</v>
      </c>
    </row>
    <row r="46" spans="1:5" ht="12.75" customHeight="1">
      <c r="A46" s="530" t="s">
        <v>128</v>
      </c>
      <c r="B46" s="531" t="s">
        <v>129</v>
      </c>
      <c r="C46" s="532" t="s">
        <v>130</v>
      </c>
      <c r="D46" s="533">
        <f>D47+D57+D77+D85</f>
        <v>-50231.245349999997</v>
      </c>
      <c r="E46" s="534">
        <f>E47+E57+E77+E85</f>
        <v>95096.866599999994</v>
      </c>
    </row>
    <row r="47" spans="1:5" ht="12.75" customHeight="1">
      <c r="A47" s="526" t="s">
        <v>131</v>
      </c>
      <c r="B47" s="518" t="s">
        <v>132</v>
      </c>
      <c r="C47" s="519" t="s">
        <v>133</v>
      </c>
      <c r="D47" s="522">
        <f>SUM(D48:D56)</f>
        <v>2614.99118</v>
      </c>
      <c r="E47" s="523">
        <f>SUM(E48:E56)</f>
        <v>2626.5128199999999</v>
      </c>
    </row>
    <row r="48" spans="1:5" ht="12.75" customHeight="1">
      <c r="A48" s="517" t="s">
        <v>134</v>
      </c>
      <c r="B48" s="518" t="s">
        <v>135</v>
      </c>
      <c r="C48" s="519" t="s">
        <v>136</v>
      </c>
      <c r="D48" s="525">
        <v>2614.99118</v>
      </c>
      <c r="E48" s="525">
        <v>2626.5128199999999</v>
      </c>
    </row>
    <row r="49" spans="1:6" ht="12.75" customHeight="1">
      <c r="A49" s="517" t="s">
        <v>137</v>
      </c>
      <c r="B49" s="518" t="s">
        <v>138</v>
      </c>
      <c r="C49" s="519" t="s">
        <v>139</v>
      </c>
      <c r="D49" s="525">
        <v>0</v>
      </c>
      <c r="E49" s="525">
        <v>0</v>
      </c>
    </row>
    <row r="50" spans="1:6" ht="12.75" customHeight="1">
      <c r="A50" s="517" t="s">
        <v>140</v>
      </c>
      <c r="B50" s="518" t="s">
        <v>141</v>
      </c>
      <c r="C50" s="519" t="s">
        <v>142</v>
      </c>
      <c r="D50" s="525">
        <v>0</v>
      </c>
      <c r="E50" s="525">
        <v>0</v>
      </c>
    </row>
    <row r="51" spans="1:6" ht="12.75" customHeight="1">
      <c r="A51" s="517" t="s">
        <v>143</v>
      </c>
      <c r="B51" s="518" t="s">
        <v>144</v>
      </c>
      <c r="C51" s="519" t="s">
        <v>145</v>
      </c>
      <c r="D51" s="525">
        <v>0</v>
      </c>
      <c r="E51" s="525">
        <v>0</v>
      </c>
    </row>
    <row r="52" spans="1:6" ht="12.75" customHeight="1">
      <c r="A52" s="517" t="s">
        <v>146</v>
      </c>
      <c r="B52" s="518" t="s">
        <v>147</v>
      </c>
      <c r="C52" s="519" t="s">
        <v>148</v>
      </c>
      <c r="D52" s="525">
        <v>0</v>
      </c>
      <c r="E52" s="525">
        <v>0</v>
      </c>
    </row>
    <row r="53" spans="1:6" ht="12.75" customHeight="1">
      <c r="A53" s="517" t="s">
        <v>149</v>
      </c>
      <c r="B53" s="518" t="s">
        <v>150</v>
      </c>
      <c r="C53" s="519" t="s">
        <v>151</v>
      </c>
      <c r="D53" s="525">
        <v>0</v>
      </c>
      <c r="E53" s="525">
        <v>0</v>
      </c>
    </row>
    <row r="54" spans="1:6" ht="12.75" customHeight="1">
      <c r="A54" s="517" t="s">
        <v>152</v>
      </c>
      <c r="B54" s="518" t="s">
        <v>153</v>
      </c>
      <c r="C54" s="519" t="s">
        <v>154</v>
      </c>
      <c r="D54" s="525">
        <v>0</v>
      </c>
      <c r="E54" s="525">
        <v>0</v>
      </c>
    </row>
    <row r="55" spans="1:6" ht="12.75" customHeight="1">
      <c r="A55" s="517" t="s">
        <v>155</v>
      </c>
      <c r="B55" s="518" t="s">
        <v>156</v>
      </c>
      <c r="C55" s="519" t="s">
        <v>157</v>
      </c>
      <c r="D55" s="525">
        <v>0</v>
      </c>
      <c r="E55" s="525">
        <v>0</v>
      </c>
    </row>
    <row r="56" spans="1:6" ht="12.75" customHeight="1">
      <c r="A56" s="517" t="s">
        <v>158</v>
      </c>
      <c r="B56" s="518" t="s">
        <v>159</v>
      </c>
      <c r="C56" s="519" t="s">
        <v>160</v>
      </c>
      <c r="D56" s="525">
        <v>0</v>
      </c>
      <c r="E56" s="525">
        <v>0</v>
      </c>
    </row>
    <row r="57" spans="1:6" ht="12.75" customHeight="1">
      <c r="A57" s="526" t="s">
        <v>161</v>
      </c>
      <c r="B57" s="518" t="s">
        <v>162</v>
      </c>
      <c r="C57" s="519" t="s">
        <v>163</v>
      </c>
      <c r="D57" s="522">
        <f>SUM(D58:D76)</f>
        <v>23709.776959999999</v>
      </c>
      <c r="E57" s="523">
        <f>SUM(E58:E76)</f>
        <v>21629.49062</v>
      </c>
    </row>
    <row r="58" spans="1:6" ht="12.75" customHeight="1">
      <c r="A58" s="517" t="s">
        <v>164</v>
      </c>
      <c r="B58" s="518" t="s">
        <v>165</v>
      </c>
      <c r="C58" s="519" t="s">
        <v>166</v>
      </c>
      <c r="D58" s="525">
        <v>5958.8557499999997</v>
      </c>
      <c r="E58" s="525">
        <v>5709.0212899999997</v>
      </c>
    </row>
    <row r="59" spans="1:6" ht="12.75" customHeight="1">
      <c r="A59" s="517" t="s">
        <v>167</v>
      </c>
      <c r="B59" s="518" t="s">
        <v>168</v>
      </c>
      <c r="C59" s="519" t="s">
        <v>169</v>
      </c>
      <c r="D59" s="525">
        <v>0</v>
      </c>
      <c r="E59" s="525">
        <v>0</v>
      </c>
    </row>
    <row r="60" spans="1:6" ht="12.75" customHeight="1">
      <c r="A60" s="517" t="s">
        <v>170</v>
      </c>
      <c r="B60" s="518" t="s">
        <v>171</v>
      </c>
      <c r="C60" s="519" t="s">
        <v>172</v>
      </c>
      <c r="D60" s="525">
        <v>0</v>
      </c>
      <c r="E60" s="525"/>
    </row>
    <row r="61" spans="1:6" ht="12.75" customHeight="1">
      <c r="A61" s="517" t="s">
        <v>173</v>
      </c>
      <c r="B61" s="518" t="s">
        <v>159</v>
      </c>
      <c r="C61" s="519" t="s">
        <v>174</v>
      </c>
      <c r="D61" s="525">
        <v>581.36374000000001</v>
      </c>
      <c r="E61" s="786">
        <v>995.24897999999996</v>
      </c>
    </row>
    <row r="62" spans="1:6" ht="12.75" customHeight="1">
      <c r="A62" s="517" t="s">
        <v>175</v>
      </c>
      <c r="B62" s="518" t="s">
        <v>176</v>
      </c>
      <c r="C62" s="519" t="s">
        <v>177</v>
      </c>
      <c r="D62" s="525">
        <v>711.79861000000005</v>
      </c>
      <c r="E62" s="525">
        <v>1101.9210499999999</v>
      </c>
    </row>
    <row r="63" spans="1:6" ht="13.5" customHeight="1">
      <c r="A63" s="517" t="s">
        <v>178</v>
      </c>
      <c r="B63" s="518" t="s">
        <v>179</v>
      </c>
      <c r="C63" s="519" t="s">
        <v>180</v>
      </c>
      <c r="D63" s="525">
        <v>1818.8985399999999</v>
      </c>
      <c r="E63" s="525">
        <v>1510.6844900000001</v>
      </c>
    </row>
    <row r="64" spans="1:6" ht="13.5" customHeight="1">
      <c r="A64" s="535" t="s">
        <v>181</v>
      </c>
      <c r="B64" s="518" t="s">
        <v>182</v>
      </c>
      <c r="C64" s="519" t="s">
        <v>183</v>
      </c>
      <c r="D64" s="525">
        <v>0</v>
      </c>
      <c r="E64" s="525">
        <v>0</v>
      </c>
      <c r="F64" s="101"/>
    </row>
    <row r="65" spans="1:5" ht="12.75" customHeight="1">
      <c r="A65" s="517" t="s">
        <v>184</v>
      </c>
      <c r="B65" s="518" t="s">
        <v>185</v>
      </c>
      <c r="C65" s="519" t="s">
        <v>186</v>
      </c>
      <c r="D65" s="525">
        <v>0</v>
      </c>
      <c r="E65" s="525">
        <v>0</v>
      </c>
    </row>
    <row r="66" spans="1:5" ht="12.75" customHeight="1">
      <c r="A66" s="517" t="s">
        <v>187</v>
      </c>
      <c r="B66" s="518" t="s">
        <v>188</v>
      </c>
      <c r="C66" s="519" t="s">
        <v>189</v>
      </c>
      <c r="D66" s="525">
        <v>0</v>
      </c>
      <c r="E66" s="525">
        <v>0</v>
      </c>
    </row>
    <row r="67" spans="1:5" ht="12.75" customHeight="1">
      <c r="A67" s="517" t="s">
        <v>190</v>
      </c>
      <c r="B67" s="518" t="s">
        <v>191</v>
      </c>
      <c r="C67" s="519" t="s">
        <v>192</v>
      </c>
      <c r="D67" s="786">
        <v>1053.13372</v>
      </c>
      <c r="E67" s="786">
        <v>981.75409000000002</v>
      </c>
    </row>
    <row r="68" spans="1:5" ht="12.75" customHeight="1">
      <c r="A68" s="517" t="s">
        <v>193</v>
      </c>
      <c r="B68" s="518" t="s">
        <v>194</v>
      </c>
      <c r="C68" s="519" t="s">
        <v>195</v>
      </c>
      <c r="D68" s="525">
        <v>0</v>
      </c>
      <c r="E68" s="525">
        <v>0</v>
      </c>
    </row>
    <row r="69" spans="1:5" ht="12.75" customHeight="1">
      <c r="A69" s="517" t="s">
        <v>196</v>
      </c>
      <c r="B69" s="518" t="s">
        <v>197</v>
      </c>
      <c r="C69" s="519" t="s">
        <v>198</v>
      </c>
      <c r="D69" s="525">
        <v>-448.21622000000002</v>
      </c>
      <c r="E69" s="525">
        <v>-727.48233000000005</v>
      </c>
    </row>
    <row r="70" spans="1:5" ht="12.75" customHeight="1">
      <c r="A70" s="517" t="s">
        <v>199</v>
      </c>
      <c r="B70" s="518" t="s">
        <v>200</v>
      </c>
      <c r="C70" s="519" t="s">
        <v>201</v>
      </c>
      <c r="D70" s="525">
        <v>0</v>
      </c>
      <c r="E70" s="525">
        <v>0</v>
      </c>
    </row>
    <row r="71" spans="1:5" ht="12.75" customHeight="1">
      <c r="A71" s="517" t="s">
        <v>202</v>
      </c>
      <c r="B71" s="536" t="s">
        <v>203</v>
      </c>
      <c r="C71" s="519" t="s">
        <v>204</v>
      </c>
      <c r="D71" s="525">
        <v>0</v>
      </c>
      <c r="E71" s="525">
        <v>0</v>
      </c>
    </row>
    <row r="72" spans="1:5" ht="12.75" customHeight="1">
      <c r="A72" s="517" t="s">
        <v>205</v>
      </c>
      <c r="B72" s="536" t="s">
        <v>206</v>
      </c>
      <c r="C72" s="519" t="s">
        <v>207</v>
      </c>
      <c r="D72" s="525">
        <v>0</v>
      </c>
      <c r="E72" s="525">
        <v>0</v>
      </c>
    </row>
    <row r="73" spans="1:5" ht="12.75" customHeight="1">
      <c r="A73" s="517" t="s">
        <v>208</v>
      </c>
      <c r="B73" s="536" t="s">
        <v>209</v>
      </c>
      <c r="C73" s="519" t="s">
        <v>210</v>
      </c>
      <c r="D73" s="525">
        <v>0</v>
      </c>
      <c r="E73" s="525">
        <v>0</v>
      </c>
    </row>
    <row r="74" spans="1:5" ht="12.75" customHeight="1">
      <c r="A74" s="517" t="s">
        <v>211</v>
      </c>
      <c r="B74" s="518" t="s">
        <v>212</v>
      </c>
      <c r="C74" s="519" t="s">
        <v>213</v>
      </c>
      <c r="D74" s="525">
        <v>1478.18172</v>
      </c>
      <c r="E74" s="525">
        <v>486.25637999999998</v>
      </c>
    </row>
    <row r="75" spans="1:5" ht="12.75" customHeight="1">
      <c r="A75" s="517" t="s">
        <v>214</v>
      </c>
      <c r="B75" s="518" t="s">
        <v>215</v>
      </c>
      <c r="C75" s="519" t="s">
        <v>216</v>
      </c>
      <c r="D75" s="525">
        <v>12555.7611</v>
      </c>
      <c r="E75" s="525">
        <v>11572.086670000001</v>
      </c>
    </row>
    <row r="76" spans="1:5" ht="12.75" customHeight="1">
      <c r="A76" s="517" t="s">
        <v>217</v>
      </c>
      <c r="B76" s="518" t="s">
        <v>218</v>
      </c>
      <c r="C76" s="519" t="s">
        <v>219</v>
      </c>
      <c r="D76" s="525">
        <v>0</v>
      </c>
      <c r="E76" s="525">
        <v>0</v>
      </c>
    </row>
    <row r="77" spans="1:5" ht="12.75" customHeight="1">
      <c r="A77" s="526" t="s">
        <v>220</v>
      </c>
      <c r="B77" s="518" t="s">
        <v>221</v>
      </c>
      <c r="C77" s="519" t="s">
        <v>222</v>
      </c>
      <c r="D77" s="522">
        <f>SUM(D78:D84)</f>
        <v>-80946.494869999995</v>
      </c>
      <c r="E77" s="523">
        <f>SUM(E78:E84)</f>
        <v>66904.071729999996</v>
      </c>
    </row>
    <row r="78" spans="1:5" ht="12.75" customHeight="1">
      <c r="A78" s="517" t="s">
        <v>223</v>
      </c>
      <c r="B78" s="518" t="s">
        <v>224</v>
      </c>
      <c r="C78" s="519" t="s">
        <v>225</v>
      </c>
      <c r="D78" s="525">
        <v>0</v>
      </c>
      <c r="E78" s="525">
        <v>0</v>
      </c>
    </row>
    <row r="79" spans="1:5" ht="12.75" customHeight="1">
      <c r="A79" s="517" t="s">
        <v>226</v>
      </c>
      <c r="B79" s="518" t="s">
        <v>227</v>
      </c>
      <c r="C79" s="519" t="s">
        <v>228</v>
      </c>
      <c r="D79" s="525">
        <v>0</v>
      </c>
      <c r="E79" s="525">
        <v>0</v>
      </c>
    </row>
    <row r="80" spans="1:5" ht="12.75" customHeight="1">
      <c r="A80" s="517" t="s">
        <v>229</v>
      </c>
      <c r="B80" s="518" t="s">
        <v>230</v>
      </c>
      <c r="C80" s="519" t="s">
        <v>231</v>
      </c>
      <c r="D80" s="525">
        <v>-80946.494869999995</v>
      </c>
      <c r="E80" s="525">
        <v>66904.071729999996</v>
      </c>
    </row>
    <row r="81" spans="1:6" ht="12.75" customHeight="1">
      <c r="A81" s="517" t="s">
        <v>232</v>
      </c>
      <c r="B81" s="518" t="s">
        <v>233</v>
      </c>
      <c r="C81" s="519" t="s">
        <v>234</v>
      </c>
      <c r="D81" s="525">
        <v>0</v>
      </c>
      <c r="E81" s="525">
        <v>0</v>
      </c>
    </row>
    <row r="82" spans="1:6" ht="12.75" customHeight="1">
      <c r="A82" s="517" t="s">
        <v>235</v>
      </c>
      <c r="B82" s="518" t="s">
        <v>236</v>
      </c>
      <c r="C82" s="519" t="s">
        <v>237</v>
      </c>
      <c r="D82" s="525">
        <v>0</v>
      </c>
      <c r="E82" s="525">
        <v>0</v>
      </c>
    </row>
    <row r="83" spans="1:6" ht="12.75" customHeight="1">
      <c r="A83" s="517" t="s">
        <v>238</v>
      </c>
      <c r="B83" s="518" t="s">
        <v>239</v>
      </c>
      <c r="C83" s="519" t="s">
        <v>240</v>
      </c>
      <c r="D83" s="525">
        <v>0</v>
      </c>
      <c r="E83" s="525">
        <v>0</v>
      </c>
    </row>
    <row r="84" spans="1:6" ht="12.75" customHeight="1">
      <c r="A84" s="517" t="s">
        <v>241</v>
      </c>
      <c r="B84" s="518" t="s">
        <v>242</v>
      </c>
      <c r="C84" s="519" t="s">
        <v>243</v>
      </c>
      <c r="D84" s="525">
        <v>0</v>
      </c>
      <c r="E84" s="525">
        <v>0</v>
      </c>
    </row>
    <row r="85" spans="1:6" ht="12.75" customHeight="1">
      <c r="A85" s="526" t="s">
        <v>244</v>
      </c>
      <c r="B85" s="518" t="s">
        <v>245</v>
      </c>
      <c r="C85" s="519" t="s">
        <v>246</v>
      </c>
      <c r="D85" s="523">
        <f>SUM(D86:D87)</f>
        <v>4390.4813799999993</v>
      </c>
      <c r="E85" s="523">
        <f>SUM(E86:E87)</f>
        <v>3936.7914300000002</v>
      </c>
    </row>
    <row r="86" spans="1:6" ht="12.75" customHeight="1">
      <c r="A86" s="517" t="s">
        <v>247</v>
      </c>
      <c r="B86" s="518" t="s">
        <v>248</v>
      </c>
      <c r="C86" s="519" t="s">
        <v>249</v>
      </c>
      <c r="D86" s="525">
        <v>4368.6820799999996</v>
      </c>
      <c r="E86" s="525">
        <v>3867.8358600000001</v>
      </c>
    </row>
    <row r="87" spans="1:6" ht="12.75" customHeight="1">
      <c r="A87" s="517" t="s">
        <v>250</v>
      </c>
      <c r="B87" s="518" t="s">
        <v>251</v>
      </c>
      <c r="C87" s="519" t="s">
        <v>252</v>
      </c>
      <c r="D87" s="525">
        <v>21.799299999999999</v>
      </c>
      <c r="E87" s="525">
        <v>68.955569999999994</v>
      </c>
    </row>
    <row r="88" spans="1:6" ht="12.75" customHeight="1" thickBot="1">
      <c r="A88" s="527" t="s">
        <v>253</v>
      </c>
      <c r="B88" s="528" t="s">
        <v>254</v>
      </c>
      <c r="C88" s="519" t="s">
        <v>255</v>
      </c>
      <c r="D88" s="537">
        <f>D7+D46</f>
        <v>2879599.0290100002</v>
      </c>
      <c r="E88" s="538">
        <f>E7+E46</f>
        <v>1597079.7593500002</v>
      </c>
    </row>
    <row r="89" spans="1:6" ht="12.75" customHeight="1" thickBot="1">
      <c r="A89" s="539" t="s">
        <v>256</v>
      </c>
      <c r="B89" s="915" t="s">
        <v>257</v>
      </c>
      <c r="C89" s="916"/>
      <c r="D89" s="512" t="s">
        <v>258</v>
      </c>
      <c r="E89" s="513" t="s">
        <v>259</v>
      </c>
    </row>
    <row r="90" spans="1:6" ht="12.75" customHeight="1">
      <c r="A90" s="540" t="s">
        <v>260</v>
      </c>
      <c r="B90" s="541" t="s">
        <v>261</v>
      </c>
      <c r="C90" s="542" t="s">
        <v>262</v>
      </c>
      <c r="D90" s="520">
        <f>D91+D95</f>
        <v>418522.61791000003</v>
      </c>
      <c r="E90" s="521">
        <f>E91+E95</f>
        <v>569056.01139</v>
      </c>
    </row>
    <row r="91" spans="1:6" ht="12.75" customHeight="1">
      <c r="A91" s="517" t="s">
        <v>263</v>
      </c>
      <c r="B91" s="518" t="s">
        <v>264</v>
      </c>
      <c r="C91" s="519" t="s">
        <v>265</v>
      </c>
      <c r="D91" s="522">
        <f>SUM(D92:D94)</f>
        <v>418522.61791000003</v>
      </c>
      <c r="E91" s="523">
        <f>SUM(E92:E94)</f>
        <v>569056.01139</v>
      </c>
    </row>
    <row r="92" spans="1:6" ht="12.75" customHeight="1">
      <c r="A92" s="517" t="s">
        <v>266</v>
      </c>
      <c r="B92" s="518" t="s">
        <v>267</v>
      </c>
      <c r="C92" s="519" t="s">
        <v>268</v>
      </c>
      <c r="D92" s="525">
        <v>65054.473310000001</v>
      </c>
      <c r="E92" s="525">
        <v>166905.29113999999</v>
      </c>
    </row>
    <row r="93" spans="1:6" ht="12.75" customHeight="1">
      <c r="A93" s="517" t="s">
        <v>269</v>
      </c>
      <c r="B93" s="518" t="s">
        <v>270</v>
      </c>
      <c r="C93" s="519" t="s">
        <v>271</v>
      </c>
      <c r="D93" s="525">
        <v>353468.1446</v>
      </c>
      <c r="E93" s="525">
        <v>402150.72025000001</v>
      </c>
    </row>
    <row r="94" spans="1:6" ht="12.75" customHeight="1">
      <c r="A94" s="517" t="s">
        <v>272</v>
      </c>
      <c r="B94" s="536" t="s">
        <v>273</v>
      </c>
      <c r="C94" s="519" t="s">
        <v>274</v>
      </c>
      <c r="D94" s="525">
        <v>0</v>
      </c>
      <c r="E94" s="525">
        <v>0</v>
      </c>
      <c r="F94" s="508"/>
    </row>
    <row r="95" spans="1:6" ht="12.75" customHeight="1">
      <c r="A95" s="526" t="s">
        <v>275</v>
      </c>
      <c r="B95" s="518" t="s">
        <v>276</v>
      </c>
      <c r="C95" s="519" t="s">
        <v>277</v>
      </c>
      <c r="D95" s="522">
        <f>SUM(D96:D98)</f>
        <v>0</v>
      </c>
      <c r="E95" s="523">
        <f>SUM(E96:E98)</f>
        <v>0</v>
      </c>
    </row>
    <row r="96" spans="1:6" ht="12.75" customHeight="1">
      <c r="A96" s="517" t="s">
        <v>278</v>
      </c>
      <c r="B96" s="518" t="s">
        <v>279</v>
      </c>
      <c r="C96" s="519" t="s">
        <v>280</v>
      </c>
      <c r="D96" s="525">
        <v>0</v>
      </c>
      <c r="E96" s="525">
        <v>0</v>
      </c>
    </row>
    <row r="97" spans="1:5" ht="12.75" customHeight="1">
      <c r="A97" s="517" t="s">
        <v>281</v>
      </c>
      <c r="B97" s="518" t="s">
        <v>282</v>
      </c>
      <c r="C97" s="519" t="s">
        <v>283</v>
      </c>
      <c r="D97" s="525">
        <v>0</v>
      </c>
      <c r="E97" s="525">
        <v>0</v>
      </c>
    </row>
    <row r="98" spans="1:5" ht="12.75" customHeight="1">
      <c r="A98" s="517" t="s">
        <v>284</v>
      </c>
      <c r="B98" s="518" t="s">
        <v>285</v>
      </c>
      <c r="C98" s="519" t="s">
        <v>286</v>
      </c>
      <c r="D98" s="525">
        <v>0</v>
      </c>
      <c r="E98" s="525">
        <v>0</v>
      </c>
    </row>
    <row r="99" spans="1:5" ht="12.75" customHeight="1">
      <c r="A99" s="517" t="s">
        <v>287</v>
      </c>
      <c r="B99" s="543" t="s">
        <v>288</v>
      </c>
      <c r="C99" s="519" t="s">
        <v>289</v>
      </c>
      <c r="D99" s="522">
        <f>D100+D102+D110+D134</f>
        <v>49593.913130000001</v>
      </c>
      <c r="E99" s="523">
        <f>E100+E102+E110+E134</f>
        <v>110050.35446</v>
      </c>
    </row>
    <row r="100" spans="1:5" ht="12.75" customHeight="1">
      <c r="A100" s="517" t="s">
        <v>290</v>
      </c>
      <c r="B100" s="518" t="s">
        <v>291</v>
      </c>
      <c r="C100" s="519" t="s">
        <v>292</v>
      </c>
      <c r="D100" s="522">
        <f>D101</f>
        <v>0</v>
      </c>
      <c r="E100" s="523">
        <f>E101</f>
        <v>0</v>
      </c>
    </row>
    <row r="101" spans="1:5" ht="12.75" customHeight="1">
      <c r="A101" s="517" t="s">
        <v>293</v>
      </c>
      <c r="B101" s="518" t="s">
        <v>294</v>
      </c>
      <c r="C101" s="519" t="s">
        <v>295</v>
      </c>
      <c r="D101" s="525">
        <v>0</v>
      </c>
      <c r="E101" s="525">
        <v>0</v>
      </c>
    </row>
    <row r="102" spans="1:5" ht="12.75" customHeight="1">
      <c r="A102" s="517" t="s">
        <v>296</v>
      </c>
      <c r="B102" s="518" t="s">
        <v>297</v>
      </c>
      <c r="C102" s="519" t="s">
        <v>298</v>
      </c>
      <c r="D102" s="522">
        <f>SUM(D103:D109)</f>
        <v>0</v>
      </c>
      <c r="E102" s="523">
        <f>SUM(E103:E109)</f>
        <v>0</v>
      </c>
    </row>
    <row r="103" spans="1:5" ht="12.75" customHeight="1">
      <c r="A103" s="517" t="s">
        <v>299</v>
      </c>
      <c r="B103" s="518" t="s">
        <v>300</v>
      </c>
      <c r="C103" s="519" t="s">
        <v>301</v>
      </c>
      <c r="D103" s="525">
        <v>0</v>
      </c>
      <c r="E103" s="525">
        <v>0</v>
      </c>
    </row>
    <row r="104" spans="1:5" ht="12.75" customHeight="1">
      <c r="A104" s="517" t="s">
        <v>302</v>
      </c>
      <c r="B104" s="536" t="s">
        <v>303</v>
      </c>
      <c r="C104" s="519" t="s">
        <v>304</v>
      </c>
      <c r="D104" s="525">
        <v>0</v>
      </c>
      <c r="E104" s="525">
        <v>0</v>
      </c>
    </row>
    <row r="105" spans="1:5" ht="12.75" customHeight="1">
      <c r="A105" s="517" t="s">
        <v>305</v>
      </c>
      <c r="B105" s="536" t="s">
        <v>306</v>
      </c>
      <c r="C105" s="519" t="s">
        <v>307</v>
      </c>
      <c r="D105" s="525">
        <v>0</v>
      </c>
      <c r="E105" s="525">
        <v>0</v>
      </c>
    </row>
    <row r="106" spans="1:5" ht="12.75" customHeight="1">
      <c r="A106" s="517" t="s">
        <v>308</v>
      </c>
      <c r="B106" s="518" t="s">
        <v>309</v>
      </c>
      <c r="C106" s="519" t="s">
        <v>310</v>
      </c>
      <c r="D106" s="525">
        <v>0</v>
      </c>
      <c r="E106" s="525">
        <v>0</v>
      </c>
    </row>
    <row r="107" spans="1:5" ht="12.75" customHeight="1">
      <c r="A107" s="517" t="s">
        <v>311</v>
      </c>
      <c r="B107" s="536" t="s">
        <v>312</v>
      </c>
      <c r="C107" s="519" t="s">
        <v>313</v>
      </c>
      <c r="D107" s="525">
        <v>0</v>
      </c>
      <c r="E107" s="525">
        <v>0</v>
      </c>
    </row>
    <row r="108" spans="1:5" ht="12.75" customHeight="1">
      <c r="A108" s="517" t="s">
        <v>314</v>
      </c>
      <c r="B108" s="518" t="s">
        <v>315</v>
      </c>
      <c r="C108" s="519" t="s">
        <v>316</v>
      </c>
      <c r="D108" s="525">
        <v>0</v>
      </c>
      <c r="E108" s="525">
        <v>0</v>
      </c>
    </row>
    <row r="109" spans="1:5" ht="12.75" customHeight="1">
      <c r="A109" s="517" t="s">
        <v>317</v>
      </c>
      <c r="B109" s="536" t="s">
        <v>318</v>
      </c>
      <c r="C109" s="519" t="s">
        <v>319</v>
      </c>
      <c r="D109" s="525">
        <v>0</v>
      </c>
      <c r="E109" s="525">
        <v>0</v>
      </c>
    </row>
    <row r="110" spans="1:5" ht="12.75" customHeight="1">
      <c r="A110" s="526" t="s">
        <v>320</v>
      </c>
      <c r="B110" s="518" t="s">
        <v>321</v>
      </c>
      <c r="C110" s="519" t="s">
        <v>322</v>
      </c>
      <c r="D110" s="522">
        <f>SUM(D111:D133)</f>
        <v>15453.57489</v>
      </c>
      <c r="E110" s="523">
        <f>SUM(E111:E133)</f>
        <v>27570.02765</v>
      </c>
    </row>
    <row r="111" spans="1:5" ht="12.75" customHeight="1">
      <c r="A111" s="517" t="s">
        <v>323</v>
      </c>
      <c r="B111" s="518" t="s">
        <v>324</v>
      </c>
      <c r="C111" s="519" t="s">
        <v>325</v>
      </c>
      <c r="D111" s="780">
        <v>3825.2617300000002</v>
      </c>
      <c r="E111" s="525">
        <v>11018.27368</v>
      </c>
    </row>
    <row r="112" spans="1:5" ht="12.75" customHeight="1">
      <c r="A112" s="517" t="s">
        <v>326</v>
      </c>
      <c r="B112" s="518" t="s">
        <v>327</v>
      </c>
      <c r="C112" s="519" t="s">
        <v>328</v>
      </c>
      <c r="D112" s="780">
        <v>0</v>
      </c>
      <c r="E112" s="525">
        <v>0</v>
      </c>
    </row>
    <row r="113" spans="1:5" ht="12.75" customHeight="1">
      <c r="A113" s="517" t="s">
        <v>329</v>
      </c>
      <c r="B113" s="518" t="s">
        <v>330</v>
      </c>
      <c r="C113" s="519" t="s">
        <v>331</v>
      </c>
      <c r="D113" s="780">
        <v>31.93562</v>
      </c>
      <c r="E113" s="525">
        <v>34.593829999999997</v>
      </c>
    </row>
    <row r="114" spans="1:5" ht="12.75" customHeight="1">
      <c r="A114" s="517" t="s">
        <v>332</v>
      </c>
      <c r="B114" s="518" t="s">
        <v>333</v>
      </c>
      <c r="C114" s="519" t="s">
        <v>334</v>
      </c>
      <c r="D114" s="780">
        <v>0</v>
      </c>
      <c r="E114" s="525">
        <v>0</v>
      </c>
    </row>
    <row r="115" spans="1:5" ht="12.75" customHeight="1">
      <c r="A115" s="517" t="s">
        <v>335</v>
      </c>
      <c r="B115" s="518" t="s">
        <v>336</v>
      </c>
      <c r="C115" s="519" t="s">
        <v>337</v>
      </c>
      <c r="D115" s="780">
        <v>0</v>
      </c>
      <c r="E115" s="525">
        <v>-34.686999999999998</v>
      </c>
    </row>
    <row r="116" spans="1:5" ht="12.75" customHeight="1">
      <c r="A116" s="517" t="s">
        <v>338</v>
      </c>
      <c r="B116" s="518" t="s">
        <v>339</v>
      </c>
      <c r="C116" s="519" t="s">
        <v>340</v>
      </c>
      <c r="D116" s="780">
        <v>0</v>
      </c>
      <c r="E116" s="525">
        <v>51.953000000000003</v>
      </c>
    </row>
    <row r="117" spans="1:5" ht="12.75" customHeight="1">
      <c r="A117" s="517" t="s">
        <v>341</v>
      </c>
      <c r="B117" s="518" t="s">
        <v>182</v>
      </c>
      <c r="C117" s="519" t="s">
        <v>342</v>
      </c>
      <c r="D117" s="780">
        <v>0</v>
      </c>
      <c r="E117" s="525">
        <v>0</v>
      </c>
    </row>
    <row r="118" spans="1:5" ht="12.75" customHeight="1">
      <c r="A118" s="517" t="s">
        <v>343</v>
      </c>
      <c r="B118" s="518" t="s">
        <v>185</v>
      </c>
      <c r="C118" s="519" t="s">
        <v>344</v>
      </c>
      <c r="D118" s="780">
        <v>0</v>
      </c>
      <c r="E118" s="525">
        <v>0</v>
      </c>
    </row>
    <row r="119" spans="1:5" ht="12.75" customHeight="1">
      <c r="A119" s="517" t="s">
        <v>345</v>
      </c>
      <c r="B119" s="518" t="s">
        <v>188</v>
      </c>
      <c r="C119" s="519" t="s">
        <v>346</v>
      </c>
      <c r="D119" s="780">
        <v>0</v>
      </c>
      <c r="E119" s="525">
        <v>0</v>
      </c>
    </row>
    <row r="120" spans="1:5" ht="12.75" customHeight="1">
      <c r="A120" s="517" t="s">
        <v>347</v>
      </c>
      <c r="B120" s="518" t="s">
        <v>191</v>
      </c>
      <c r="C120" s="519" t="s">
        <v>348</v>
      </c>
      <c r="D120" s="779">
        <v>10691.893599999999</v>
      </c>
      <c r="E120" s="786">
        <v>15062.093370000001</v>
      </c>
    </row>
    <row r="121" spans="1:5" ht="12.75" customHeight="1">
      <c r="A121" s="517" t="s">
        <v>349</v>
      </c>
      <c r="B121" s="518" t="s">
        <v>194</v>
      </c>
      <c r="C121" s="519" t="s">
        <v>350</v>
      </c>
      <c r="D121" s="780">
        <v>0</v>
      </c>
      <c r="E121" s="525">
        <v>0</v>
      </c>
    </row>
    <row r="122" spans="1:5" ht="12.75" customHeight="1">
      <c r="A122" s="517" t="s">
        <v>351</v>
      </c>
      <c r="B122" s="518" t="s">
        <v>197</v>
      </c>
      <c r="C122" s="519" t="s">
        <v>352</v>
      </c>
      <c r="D122" s="780">
        <v>448.21622000000002</v>
      </c>
      <c r="E122" s="525">
        <v>727.48233000000005</v>
      </c>
    </row>
    <row r="123" spans="1:5" ht="15">
      <c r="A123" s="517" t="s">
        <v>353</v>
      </c>
      <c r="B123" s="518" t="s">
        <v>200</v>
      </c>
      <c r="C123" s="519" t="s">
        <v>354</v>
      </c>
      <c r="D123" s="780">
        <v>0</v>
      </c>
      <c r="E123" s="525">
        <v>0</v>
      </c>
    </row>
    <row r="124" spans="1:5" ht="15">
      <c r="A124" s="535" t="s">
        <v>355</v>
      </c>
      <c r="B124" s="536" t="s">
        <v>356</v>
      </c>
      <c r="C124" s="519" t="s">
        <v>357</v>
      </c>
      <c r="D124" s="780">
        <v>0</v>
      </c>
      <c r="E124" s="525">
        <v>0</v>
      </c>
    </row>
    <row r="125" spans="1:5" ht="12.75" customHeight="1">
      <c r="A125" s="517" t="s">
        <v>358</v>
      </c>
      <c r="B125" s="536" t="s">
        <v>359</v>
      </c>
      <c r="C125" s="519" t="s">
        <v>360</v>
      </c>
      <c r="D125" s="780">
        <v>0</v>
      </c>
      <c r="E125" s="525">
        <v>0</v>
      </c>
    </row>
    <row r="126" spans="1:5" ht="12.75" customHeight="1">
      <c r="A126" s="517" t="s">
        <v>361</v>
      </c>
      <c r="B126" s="536" t="s">
        <v>206</v>
      </c>
      <c r="C126" s="519" t="s">
        <v>362</v>
      </c>
      <c r="D126" s="780">
        <v>0</v>
      </c>
      <c r="E126" s="525">
        <v>0</v>
      </c>
    </row>
    <row r="127" spans="1:5" ht="12.75" customHeight="1">
      <c r="A127" s="517" t="s">
        <v>363</v>
      </c>
      <c r="B127" s="518" t="s">
        <v>364</v>
      </c>
      <c r="C127" s="519" t="s">
        <v>365</v>
      </c>
      <c r="D127" s="780">
        <v>0</v>
      </c>
      <c r="E127" s="525">
        <v>36</v>
      </c>
    </row>
    <row r="128" spans="1:5" ht="12.75" customHeight="1">
      <c r="A128" s="517" t="s">
        <v>366</v>
      </c>
      <c r="B128" s="518" t="s">
        <v>367</v>
      </c>
      <c r="C128" s="519" t="s">
        <v>368</v>
      </c>
      <c r="D128" s="780">
        <v>87.588849999999994</v>
      </c>
      <c r="E128" s="525">
        <v>39.68723</v>
      </c>
    </row>
    <row r="129" spans="1:5" ht="12.75" customHeight="1">
      <c r="A129" s="517" t="s">
        <v>369</v>
      </c>
      <c r="B129" s="518" t="s">
        <v>370</v>
      </c>
      <c r="C129" s="519" t="s">
        <v>371</v>
      </c>
      <c r="D129" s="780">
        <v>0</v>
      </c>
      <c r="E129" s="525">
        <v>0</v>
      </c>
    </row>
    <row r="130" spans="1:5" ht="12.75" customHeight="1">
      <c r="A130" s="517" t="s">
        <v>372</v>
      </c>
      <c r="B130" s="518" t="s">
        <v>373</v>
      </c>
      <c r="C130" s="519" t="s">
        <v>374</v>
      </c>
      <c r="D130" s="780">
        <v>0</v>
      </c>
      <c r="E130" s="525">
        <v>0</v>
      </c>
    </row>
    <row r="131" spans="1:5" ht="12.75" customHeight="1">
      <c r="A131" s="517" t="s">
        <v>375</v>
      </c>
      <c r="B131" s="518" t="s">
        <v>376</v>
      </c>
      <c r="C131" s="519" t="s">
        <v>377</v>
      </c>
      <c r="D131" s="780">
        <v>0</v>
      </c>
      <c r="E131" s="525">
        <v>0</v>
      </c>
    </row>
    <row r="132" spans="1:5" ht="12.75" customHeight="1">
      <c r="A132" s="517" t="s">
        <v>378</v>
      </c>
      <c r="B132" s="518" t="s">
        <v>315</v>
      </c>
      <c r="C132" s="519" t="s">
        <v>379</v>
      </c>
      <c r="D132" s="780">
        <v>368.67887000000002</v>
      </c>
      <c r="E132" s="525">
        <v>634.63121000000001</v>
      </c>
    </row>
    <row r="133" spans="1:5" ht="12.75" customHeight="1">
      <c r="A133" s="517" t="s">
        <v>380</v>
      </c>
      <c r="B133" s="518" t="s">
        <v>381</v>
      </c>
      <c r="C133" s="519" t="s">
        <v>382</v>
      </c>
      <c r="D133" s="780">
        <v>0</v>
      </c>
      <c r="E133" s="525">
        <v>0</v>
      </c>
    </row>
    <row r="134" spans="1:5" ht="12.75" customHeight="1">
      <c r="A134" s="526" t="s">
        <v>383</v>
      </c>
      <c r="B134" s="518" t="s">
        <v>384</v>
      </c>
      <c r="C134" s="519" t="s">
        <v>385</v>
      </c>
      <c r="D134" s="522">
        <f>SUM(D135:D136)</f>
        <v>34140.338239999997</v>
      </c>
      <c r="E134" s="523">
        <f>SUM(E135:E136)</f>
        <v>82480.326809999999</v>
      </c>
    </row>
    <row r="135" spans="1:5" ht="12.75" customHeight="1">
      <c r="A135" s="517" t="s">
        <v>386</v>
      </c>
      <c r="B135" s="518" t="s">
        <v>387</v>
      </c>
      <c r="C135" s="519" t="s">
        <v>388</v>
      </c>
      <c r="D135" s="780"/>
      <c r="E135" s="525">
        <v>0</v>
      </c>
    </row>
    <row r="136" spans="1:5" ht="12.75" customHeight="1">
      <c r="A136" s="517" t="s">
        <v>389</v>
      </c>
      <c r="B136" s="518" t="s">
        <v>390</v>
      </c>
      <c r="C136" s="519" t="s">
        <v>391</v>
      </c>
      <c r="D136" s="525">
        <v>34140.338239999997</v>
      </c>
      <c r="E136" s="525">
        <v>82480.326809999999</v>
      </c>
    </row>
    <row r="137" spans="1:5" ht="12.75" customHeight="1" thickBot="1">
      <c r="A137" s="527" t="s">
        <v>392</v>
      </c>
      <c r="B137" s="544" t="s">
        <v>393</v>
      </c>
      <c r="C137" s="545" t="s">
        <v>394</v>
      </c>
      <c r="D137" s="546">
        <f>D90+D99</f>
        <v>468116.53104000003</v>
      </c>
      <c r="E137" s="538">
        <f>E90+E99</f>
        <v>679106.36584999994</v>
      </c>
    </row>
    <row r="138" spans="1:5" ht="12.75" customHeight="1">
      <c r="A138" s="547"/>
      <c r="B138" s="548"/>
      <c r="C138" s="548"/>
    </row>
    <row r="139" spans="1:5" ht="12.75" customHeight="1">
      <c r="A139" s="547" t="s">
        <v>395</v>
      </c>
      <c r="B139" s="548"/>
      <c r="C139" s="548"/>
    </row>
    <row r="140" spans="1:5" ht="12.75" customHeight="1">
      <c r="A140" s="550" t="s">
        <v>396</v>
      </c>
      <c r="B140" s="551"/>
      <c r="C140" s="551"/>
    </row>
    <row r="141" spans="1:5" ht="12.75" customHeight="1">
      <c r="A141" s="126" t="s">
        <v>397</v>
      </c>
    </row>
    <row r="142" spans="1:5">
      <c r="A142" s="125" t="s">
        <v>398</v>
      </c>
    </row>
    <row r="143" spans="1:5" ht="12.75" customHeight="1">
      <c r="A143" s="126" t="s">
        <v>399</v>
      </c>
    </row>
  </sheetData>
  <mergeCells count="6">
    <mergeCell ref="B89:C89"/>
    <mergeCell ref="A1:E1"/>
    <mergeCell ref="A2:E2"/>
    <mergeCell ref="A3:E3"/>
    <mergeCell ref="A4:E4"/>
    <mergeCell ref="B6:C6"/>
  </mergeCells>
  <pageMargins left="0.78740157499999996" right="0.78740157499999996"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FF"/>
    <pageSetUpPr fitToPage="1"/>
  </sheetPr>
  <dimension ref="A1:H43"/>
  <sheetViews>
    <sheetView zoomScaleNormal="100" workbookViewId="0">
      <selection activeCell="D16" sqref="D16"/>
    </sheetView>
  </sheetViews>
  <sheetFormatPr baseColWidth="10" defaultColWidth="9.1640625" defaultRowHeight="13"/>
  <cols>
    <col min="1" max="1" width="3.5" style="6" customWidth="1"/>
    <col min="2" max="2" width="7.83203125" style="6" customWidth="1"/>
    <col min="3" max="3" width="56.5" style="6" customWidth="1"/>
    <col min="4" max="4" width="17" style="6" customWidth="1"/>
    <col min="5" max="5" width="16.5" style="6" customWidth="1"/>
    <col min="6" max="6" width="11.5" style="6" customWidth="1"/>
    <col min="7" max="7" width="2.5" style="6" customWidth="1"/>
    <col min="8" max="8" width="29.83203125" style="6" customWidth="1"/>
    <col min="9" max="16384" width="9.1640625" style="6"/>
  </cols>
  <sheetData>
    <row r="1" spans="1:8" ht="16">
      <c r="A1" s="45" t="s">
        <v>742</v>
      </c>
      <c r="B1" s="11"/>
      <c r="C1" s="11"/>
      <c r="D1" s="40"/>
      <c r="E1" s="12"/>
      <c r="F1" s="46"/>
      <c r="G1" s="30"/>
      <c r="H1" s="8"/>
    </row>
    <row r="2" spans="1:8" s="3" customFormat="1" ht="15" thickBot="1">
      <c r="A2" s="12"/>
      <c r="B2" s="12"/>
      <c r="C2" s="12"/>
      <c r="D2" s="12"/>
      <c r="E2" s="12"/>
      <c r="F2" s="13" t="s">
        <v>718</v>
      </c>
      <c r="G2" s="12"/>
      <c r="H2" s="2"/>
    </row>
    <row r="3" spans="1:8" s="7" customFormat="1" ht="19.5" customHeight="1">
      <c r="A3" s="1052" t="s">
        <v>523</v>
      </c>
      <c r="B3" s="1054" t="s">
        <v>743</v>
      </c>
      <c r="C3" s="1054"/>
      <c r="D3" s="1056" t="s">
        <v>744</v>
      </c>
      <c r="E3" s="1056"/>
      <c r="F3" s="1057"/>
      <c r="G3" s="33"/>
      <c r="H3" s="101"/>
    </row>
    <row r="4" spans="1:8" s="7" customFormat="1" ht="13.5" customHeight="1" thickBot="1">
      <c r="A4" s="1053"/>
      <c r="B4" s="1055"/>
      <c r="C4" s="1055"/>
      <c r="D4" s="899" t="s">
        <v>745</v>
      </c>
      <c r="E4" s="899" t="s">
        <v>746</v>
      </c>
      <c r="F4" s="14" t="s">
        <v>747</v>
      </c>
      <c r="G4" s="33"/>
      <c r="H4" s="101"/>
    </row>
    <row r="5" spans="1:8" s="7" customFormat="1" ht="12.75" customHeight="1">
      <c r="A5" s="221" t="s">
        <v>748</v>
      </c>
      <c r="B5" s="1058" t="s">
        <v>749</v>
      </c>
      <c r="C5" s="1058"/>
      <c r="D5" s="588">
        <f>SUM(D6:D9)</f>
        <v>0</v>
      </c>
      <c r="E5" s="588">
        <f>SUM(E6:E9)</f>
        <v>22089.439259999999</v>
      </c>
      <c r="F5" s="589">
        <f t="shared" ref="F5:F21" si="0">SUM(D5+E5)</f>
        <v>22089.439259999999</v>
      </c>
      <c r="G5" s="33"/>
      <c r="H5" s="101"/>
    </row>
    <row r="6" spans="1:8" s="7" customFormat="1" ht="12.75" customHeight="1">
      <c r="A6" s="443" t="s">
        <v>750</v>
      </c>
      <c r="B6" s="1059" t="s">
        <v>550</v>
      </c>
      <c r="C6" s="494" t="s">
        <v>751</v>
      </c>
      <c r="D6" s="590"/>
      <c r="E6" s="590"/>
      <c r="F6" s="591">
        <f t="shared" si="0"/>
        <v>0</v>
      </c>
      <c r="G6" s="33"/>
      <c r="H6" s="4"/>
    </row>
    <row r="7" spans="1:8" s="7" customFormat="1" ht="12.75" customHeight="1">
      <c r="A7" s="443" t="s">
        <v>752</v>
      </c>
      <c r="B7" s="1060"/>
      <c r="C7" s="494" t="s">
        <v>753</v>
      </c>
      <c r="D7" s="590"/>
      <c r="E7" s="154">
        <v>22089.439259999999</v>
      </c>
      <c r="F7" s="591">
        <f t="shared" si="0"/>
        <v>22089.439259999999</v>
      </c>
      <c r="G7" s="33"/>
      <c r="H7" s="4"/>
    </row>
    <row r="8" spans="1:8" s="7" customFormat="1" ht="12.75" customHeight="1">
      <c r="A8" s="443" t="s">
        <v>754</v>
      </c>
      <c r="B8" s="1060"/>
      <c r="C8" s="494" t="s">
        <v>755</v>
      </c>
      <c r="D8" s="590"/>
      <c r="E8" s="590"/>
      <c r="F8" s="591">
        <f t="shared" si="0"/>
        <v>0</v>
      </c>
      <c r="G8" s="33"/>
      <c r="H8" s="4"/>
    </row>
    <row r="9" spans="1:8" s="7" customFormat="1" ht="12.75" customHeight="1">
      <c r="A9" s="443" t="s">
        <v>756</v>
      </c>
      <c r="B9" s="1061"/>
      <c r="C9" s="495" t="s">
        <v>757</v>
      </c>
      <c r="D9" s="590"/>
      <c r="E9" s="590"/>
      <c r="F9" s="591">
        <f t="shared" si="0"/>
        <v>0</v>
      </c>
      <c r="G9" s="33"/>
      <c r="H9" s="4"/>
    </row>
    <row r="10" spans="1:8" s="7" customFormat="1" ht="12.75" customHeight="1">
      <c r="A10" s="219" t="s">
        <v>758</v>
      </c>
      <c r="B10" s="1064" t="s">
        <v>759</v>
      </c>
      <c r="C10" s="1065"/>
      <c r="D10" s="588">
        <v>24189.46211</v>
      </c>
      <c r="E10" s="588">
        <v>26595.300500000001</v>
      </c>
      <c r="F10" s="589">
        <f t="shared" si="0"/>
        <v>50784.762610000005</v>
      </c>
      <c r="G10" s="33"/>
      <c r="H10" s="4"/>
    </row>
    <row r="11" spans="1:8" s="7" customFormat="1" ht="12.75" customHeight="1">
      <c r="A11" s="219" t="s">
        <v>609</v>
      </c>
      <c r="B11" s="496" t="s">
        <v>760</v>
      </c>
      <c r="C11" s="497"/>
      <c r="D11" s="588">
        <f>SUM(D12:D15)</f>
        <v>0</v>
      </c>
      <c r="E11" s="588">
        <f>SUM(E12:E15)</f>
        <v>118.669</v>
      </c>
      <c r="F11" s="589">
        <f t="shared" si="0"/>
        <v>118.669</v>
      </c>
      <c r="G11" s="33"/>
      <c r="H11" s="4"/>
    </row>
    <row r="12" spans="1:8" s="7" customFormat="1" ht="12.75" customHeight="1">
      <c r="A12" s="443" t="s">
        <v>761</v>
      </c>
      <c r="B12" s="1059" t="s">
        <v>550</v>
      </c>
      <c r="C12" s="462" t="s">
        <v>762</v>
      </c>
      <c r="D12" s="592"/>
      <c r="E12" s="592"/>
      <c r="F12" s="591">
        <f t="shared" si="0"/>
        <v>0</v>
      </c>
      <c r="G12" s="33"/>
      <c r="H12" s="4"/>
    </row>
    <row r="13" spans="1:8" s="7" customFormat="1" ht="12.75" customHeight="1">
      <c r="A13" s="443" t="s">
        <v>763</v>
      </c>
      <c r="B13" s="1060"/>
      <c r="C13" s="462" t="s">
        <v>764</v>
      </c>
      <c r="D13" s="592"/>
      <c r="E13" s="592"/>
      <c r="F13" s="591">
        <f t="shared" si="0"/>
        <v>0</v>
      </c>
      <c r="G13" s="33"/>
      <c r="H13" s="4"/>
    </row>
    <row r="14" spans="1:8" s="7" customFormat="1" ht="12.75" customHeight="1">
      <c r="A14" s="443" t="s">
        <v>765</v>
      </c>
      <c r="B14" s="1060"/>
      <c r="C14" s="462" t="s">
        <v>766</v>
      </c>
      <c r="D14" s="592"/>
      <c r="E14" s="592">
        <v>118.669</v>
      </c>
      <c r="F14" s="591">
        <f t="shared" si="0"/>
        <v>118.669</v>
      </c>
      <c r="G14" s="33"/>
      <c r="H14" s="4"/>
    </row>
    <row r="15" spans="1:8" s="7" customFormat="1" ht="12.75" customHeight="1">
      <c r="A15" s="443" t="s">
        <v>767</v>
      </c>
      <c r="B15" s="1061"/>
      <c r="C15" s="462" t="s">
        <v>768</v>
      </c>
      <c r="D15" s="592"/>
      <c r="E15" s="592"/>
      <c r="F15" s="591"/>
      <c r="G15" s="33"/>
      <c r="H15" s="4"/>
    </row>
    <row r="16" spans="1:8" s="7" customFormat="1" ht="12.75" customHeight="1">
      <c r="A16" s="219" t="s">
        <v>611</v>
      </c>
      <c r="B16" s="496" t="s">
        <v>769</v>
      </c>
      <c r="C16" s="497"/>
      <c r="D16" s="588">
        <f>SUM(D17:D19)</f>
        <v>0</v>
      </c>
      <c r="E16" s="588">
        <f>SUM(E17:E19)</f>
        <v>0</v>
      </c>
      <c r="F16" s="589">
        <f t="shared" si="0"/>
        <v>0</v>
      </c>
      <c r="G16" s="33"/>
      <c r="H16" s="4"/>
    </row>
    <row r="17" spans="1:8" s="7" customFormat="1" ht="12.75" customHeight="1">
      <c r="A17" s="443" t="s">
        <v>770</v>
      </c>
      <c r="B17" s="1059" t="s">
        <v>550</v>
      </c>
      <c r="C17" s="498" t="s">
        <v>762</v>
      </c>
      <c r="D17" s="592"/>
      <c r="E17" s="592"/>
      <c r="F17" s="591">
        <f t="shared" si="0"/>
        <v>0</v>
      </c>
      <c r="G17" s="33"/>
      <c r="H17" s="4"/>
    </row>
    <row r="18" spans="1:8" s="7" customFormat="1" ht="12.75" customHeight="1">
      <c r="A18" s="443" t="s">
        <v>771</v>
      </c>
      <c r="B18" s="1060"/>
      <c r="C18" s="498" t="s">
        <v>764</v>
      </c>
      <c r="D18" s="592"/>
      <c r="E18" s="592"/>
      <c r="F18" s="591">
        <f t="shared" si="0"/>
        <v>0</v>
      </c>
      <c r="G18" s="33"/>
      <c r="H18" s="4"/>
    </row>
    <row r="19" spans="1:8" ht="12.75" customHeight="1">
      <c r="A19" s="443" t="s">
        <v>772</v>
      </c>
      <c r="B19" s="1061"/>
      <c r="C19" s="498" t="s">
        <v>768</v>
      </c>
      <c r="D19" s="592"/>
      <c r="E19" s="592"/>
      <c r="F19" s="591"/>
      <c r="G19" s="33"/>
      <c r="H19" s="4"/>
    </row>
    <row r="20" spans="1:8" ht="12.75" customHeight="1">
      <c r="A20" s="219" t="s">
        <v>773</v>
      </c>
      <c r="B20" s="1064" t="s">
        <v>774</v>
      </c>
      <c r="C20" s="1065"/>
      <c r="D20" s="588">
        <v>1204</v>
      </c>
      <c r="E20" s="588"/>
      <c r="F20" s="589">
        <f t="shared" si="0"/>
        <v>1204</v>
      </c>
      <c r="G20" s="33"/>
      <c r="H20" s="5"/>
    </row>
    <row r="21" spans="1:8" ht="12.75" customHeight="1" thickBot="1">
      <c r="A21" s="220" t="s">
        <v>613</v>
      </c>
      <c r="B21" s="1066" t="s">
        <v>775</v>
      </c>
      <c r="C21" s="1067"/>
      <c r="D21" s="593"/>
      <c r="E21" s="593"/>
      <c r="F21" s="594">
        <f t="shared" si="0"/>
        <v>0</v>
      </c>
      <c r="G21" s="33"/>
      <c r="H21" s="5"/>
    </row>
    <row r="22" spans="1:8" ht="14">
      <c r="A22" s="47"/>
      <c r="B22" s="30"/>
      <c r="C22" s="30"/>
      <c r="D22" s="30"/>
      <c r="E22" s="47"/>
      <c r="F22" s="48"/>
      <c r="G22" s="33"/>
      <c r="H22" s="5"/>
    </row>
    <row r="23" spans="1:8" ht="14">
      <c r="A23" s="68" t="s">
        <v>395</v>
      </c>
      <c r="B23" s="83"/>
      <c r="C23" s="83"/>
      <c r="D23" s="30"/>
      <c r="E23" s="47"/>
      <c r="F23" s="48"/>
      <c r="G23" s="33"/>
      <c r="H23" s="5"/>
    </row>
    <row r="24" spans="1:8" ht="27.75" customHeight="1">
      <c r="A24" s="1068" t="s">
        <v>776</v>
      </c>
      <c r="B24" s="1069"/>
      <c r="C24" s="1069"/>
      <c r="D24" s="1069"/>
      <c r="E24" s="1069"/>
      <c r="F24" s="1069"/>
      <c r="G24" s="33"/>
      <c r="H24" s="5"/>
    </row>
    <row r="25" spans="1:8" ht="79.5" customHeight="1">
      <c r="A25" s="968" t="s">
        <v>777</v>
      </c>
      <c r="B25" s="1070"/>
      <c r="C25" s="1070"/>
      <c r="D25" s="1070"/>
      <c r="E25" s="1070"/>
      <c r="F25" s="1070"/>
      <c r="G25" s="1"/>
    </row>
    <row r="26" spans="1:8" ht="81" customHeight="1">
      <c r="A26" s="1062" t="s">
        <v>778</v>
      </c>
      <c r="B26" s="1063"/>
      <c r="C26" s="1063"/>
      <c r="D26" s="1063"/>
      <c r="E26" s="1063"/>
      <c r="F26" s="1063"/>
      <c r="G26" s="1"/>
    </row>
    <row r="27" spans="1:8" ht="80.25" customHeight="1">
      <c r="A27" s="1062" t="s">
        <v>779</v>
      </c>
      <c r="B27" s="1063"/>
      <c r="C27" s="1063"/>
      <c r="D27" s="1063"/>
      <c r="E27" s="1063"/>
      <c r="F27" s="1063"/>
      <c r="G27" s="1"/>
      <c r="H27" s="506"/>
    </row>
    <row r="28" spans="1:8" ht="55.5" customHeight="1">
      <c r="A28" s="1062" t="s">
        <v>780</v>
      </c>
      <c r="B28" s="1063"/>
      <c r="C28" s="1063"/>
      <c r="D28" s="1063"/>
      <c r="E28" s="1063"/>
      <c r="F28" s="1063"/>
      <c r="G28" s="1"/>
    </row>
    <row r="29" spans="1:8" ht="43.5" customHeight="1">
      <c r="A29" s="1062" t="s">
        <v>781</v>
      </c>
      <c r="B29" s="1063"/>
      <c r="C29" s="1063"/>
      <c r="D29" s="1063"/>
      <c r="E29" s="1063"/>
      <c r="F29" s="1063"/>
      <c r="G29" s="1"/>
    </row>
    <row r="30" spans="1:8" ht="15.75" customHeight="1">
      <c r="A30" s="1062" t="s">
        <v>782</v>
      </c>
      <c r="B30" s="1063"/>
      <c r="C30" s="1063"/>
      <c r="D30" s="1063"/>
      <c r="E30" s="1063"/>
      <c r="F30" s="1063"/>
      <c r="G30" s="1"/>
    </row>
    <row r="31" spans="1:8" ht="14.25" customHeight="1">
      <c r="G31" s="1"/>
    </row>
    <row r="32" spans="1:8">
      <c r="G32" s="1"/>
    </row>
    <row r="33" spans="1:7">
      <c r="G33" s="1"/>
    </row>
    <row r="34" spans="1:7">
      <c r="G34" s="1"/>
    </row>
    <row r="35" spans="1:7">
      <c r="G35" s="1"/>
    </row>
    <row r="42" spans="1:7">
      <c r="A42" s="5"/>
    </row>
    <row r="43" spans="1:7">
      <c r="A43" s="5"/>
    </row>
  </sheetData>
  <sheetProtection formatRows="0" insertRows="0" deleteRows="0"/>
  <customSheetViews>
    <customSheetView guid="{2AF6EA2A-E5C5-45EB-B6C4-875AD1E4E056}" fitToPage="1" printArea="1" topLeftCell="A16">
      <selection activeCell="A30" sqref="A30:F30"/>
      <pageMargins left="0" right="0" top="0" bottom="0" header="0" footer="0"/>
      <printOptions horizontalCentered="1"/>
      <pageSetup paperSize="9" scale="79" orientation="portrait" cellComments="asDisplayed" horizontalDpi="300" verticalDpi="300"/>
      <headerFooter alignWithMargins="0"/>
    </customSheetView>
  </customSheetViews>
  <mergeCells count="17">
    <mergeCell ref="A27:F27"/>
    <mergeCell ref="A28:F28"/>
    <mergeCell ref="A30:F30"/>
    <mergeCell ref="A29:F29"/>
    <mergeCell ref="B10:C10"/>
    <mergeCell ref="B12:B15"/>
    <mergeCell ref="B17:B19"/>
    <mergeCell ref="B21:C21"/>
    <mergeCell ref="B20:C20"/>
    <mergeCell ref="A24:F24"/>
    <mergeCell ref="A25:F25"/>
    <mergeCell ref="A26:F26"/>
    <mergeCell ref="A3:A4"/>
    <mergeCell ref="B3:C4"/>
    <mergeCell ref="D3:F3"/>
    <mergeCell ref="B5:C5"/>
    <mergeCell ref="B6:B9"/>
  </mergeCells>
  <printOptions horizontalCentered="1"/>
  <pageMargins left="0.59055118110236227" right="0.59055118110236227" top="0.6692913385826772" bottom="0.6692913385826772" header="0.15748031496062992" footer="0.15748031496062992"/>
  <pageSetup paperSize="9" scale="79" orientation="portrait" cellComments="asDisplayed"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66FFFF"/>
    <pageSetUpPr fitToPage="1"/>
  </sheetPr>
  <dimension ref="A1:L25"/>
  <sheetViews>
    <sheetView zoomScale="150" zoomScaleNormal="150" workbookViewId="0">
      <selection activeCell="E8" sqref="E8"/>
    </sheetView>
  </sheetViews>
  <sheetFormatPr baseColWidth="10" defaultColWidth="9.1640625" defaultRowHeight="15"/>
  <cols>
    <col min="1" max="1" width="3.5" style="28" customWidth="1"/>
    <col min="2" max="2" width="49.5" style="16" customWidth="1"/>
    <col min="3" max="3" width="16.5" style="16" customWidth="1"/>
    <col min="4" max="5" width="17.5" style="16" customWidth="1"/>
    <col min="6" max="6" width="17" style="16" customWidth="1"/>
    <col min="7" max="7" width="9.1640625" style="16"/>
    <col min="8" max="10" width="8.83203125" customWidth="1"/>
    <col min="11" max="16384" width="9.1640625" style="16"/>
  </cols>
  <sheetData>
    <row r="1" spans="1:12" ht="16">
      <c r="A1" s="210" t="s">
        <v>783</v>
      </c>
      <c r="B1" s="11"/>
      <c r="C1" s="12"/>
      <c r="D1" s="12"/>
      <c r="E1" s="12"/>
      <c r="H1" s="101"/>
      <c r="I1" s="101"/>
      <c r="J1" s="101"/>
    </row>
    <row r="2" spans="1:12" ht="16" thickBot="1">
      <c r="A2" s="905"/>
      <c r="B2" s="12"/>
      <c r="C2" s="12"/>
      <c r="D2" s="13"/>
      <c r="E2" s="12"/>
      <c r="F2" s="127" t="s">
        <v>784</v>
      </c>
      <c r="H2" s="101"/>
      <c r="I2" s="101"/>
      <c r="J2" s="101"/>
    </row>
    <row r="3" spans="1:12" ht="26.25" customHeight="1">
      <c r="A3" s="1072" t="s">
        <v>523</v>
      </c>
      <c r="B3" s="1074" t="s">
        <v>785</v>
      </c>
      <c r="C3" s="898" t="s">
        <v>786</v>
      </c>
      <c r="D3" s="898" t="s">
        <v>787</v>
      </c>
      <c r="E3" s="189" t="s">
        <v>788</v>
      </c>
      <c r="F3" s="190" t="s">
        <v>789</v>
      </c>
      <c r="H3" s="101"/>
      <c r="I3" s="101"/>
      <c r="J3" s="101"/>
    </row>
    <row r="4" spans="1:12" ht="12" customHeight="1" thickBot="1">
      <c r="A4" s="1073"/>
      <c r="B4" s="1075"/>
      <c r="C4" s="902" t="s">
        <v>593</v>
      </c>
      <c r="D4" s="902" t="s">
        <v>594</v>
      </c>
      <c r="E4" s="902" t="s">
        <v>595</v>
      </c>
      <c r="F4" s="133" t="s">
        <v>596</v>
      </c>
      <c r="H4" s="101"/>
      <c r="I4" s="101"/>
      <c r="J4" s="101"/>
    </row>
    <row r="5" spans="1:12" ht="18" customHeight="1">
      <c r="A5" s="216">
        <v>1</v>
      </c>
      <c r="B5" s="485" t="s">
        <v>790</v>
      </c>
      <c r="C5" s="675">
        <f>SUM(C6:C9)</f>
        <v>5180.4600899999996</v>
      </c>
      <c r="D5" s="675">
        <f>SUM(D6:D9)</f>
        <v>3165</v>
      </c>
      <c r="E5" s="675">
        <f>SUM(E6:E9)</f>
        <v>3701.4909249999996</v>
      </c>
      <c r="F5" s="676">
        <v>0</v>
      </c>
      <c r="H5" s="101"/>
      <c r="I5" s="101"/>
      <c r="J5" s="101"/>
    </row>
    <row r="6" spans="1:12" ht="12.75" customHeight="1">
      <c r="A6" s="131">
        <v>2</v>
      </c>
      <c r="B6" s="486" t="s">
        <v>791</v>
      </c>
      <c r="C6" s="787">
        <v>1408.1963699999999</v>
      </c>
      <c r="D6" s="677"/>
      <c r="E6" s="604">
        <f>C6/400*1000</f>
        <v>3520.4909249999996</v>
      </c>
      <c r="F6" s="830">
        <f>C6/E6</f>
        <v>0.4</v>
      </c>
      <c r="H6" s="101"/>
      <c r="I6" s="101"/>
      <c r="J6" s="101"/>
      <c r="K6" s="112"/>
      <c r="L6" s="112"/>
    </row>
    <row r="7" spans="1:12" ht="12.75" customHeight="1">
      <c r="A7" s="131">
        <v>3</v>
      </c>
      <c r="B7" s="487" t="s">
        <v>792</v>
      </c>
      <c r="C7" s="677">
        <v>3180</v>
      </c>
      <c r="D7" s="677">
        <v>3165</v>
      </c>
      <c r="E7" s="604">
        <v>176</v>
      </c>
      <c r="F7" s="625">
        <f>D7/E7</f>
        <v>17.982954545454547</v>
      </c>
      <c r="H7" s="101"/>
      <c r="I7" s="101"/>
      <c r="J7" s="101"/>
      <c r="K7" s="112"/>
      <c r="L7" s="112"/>
    </row>
    <row r="8" spans="1:12" ht="12.75" customHeight="1">
      <c r="A8" s="131">
        <v>4</v>
      </c>
      <c r="B8" s="487" t="s">
        <v>793</v>
      </c>
      <c r="C8" s="677"/>
      <c r="D8" s="677"/>
      <c r="E8" s="604"/>
      <c r="F8" s="625"/>
      <c r="H8" s="101"/>
      <c r="I8" s="101"/>
      <c r="J8" s="101"/>
      <c r="K8" s="112"/>
      <c r="L8" s="112"/>
    </row>
    <row r="9" spans="1:12" ht="12.75" customHeight="1">
      <c r="A9" s="131">
        <v>5</v>
      </c>
      <c r="B9" s="488" t="s">
        <v>794</v>
      </c>
      <c r="C9" s="677">
        <v>592.26372000000003</v>
      </c>
      <c r="D9" s="677"/>
      <c r="E9" s="604">
        <v>5</v>
      </c>
      <c r="F9" s="625">
        <f>C9/E9</f>
        <v>118.45274400000001</v>
      </c>
      <c r="H9" s="101"/>
      <c r="I9" s="101"/>
      <c r="J9" s="101"/>
      <c r="K9" s="112"/>
    </row>
    <row r="10" spans="1:12" ht="21" customHeight="1">
      <c r="A10" s="217">
        <v>6</v>
      </c>
      <c r="B10" s="489" t="s">
        <v>795</v>
      </c>
      <c r="C10" s="678">
        <f>SUM(C11:C13)</f>
        <v>515.28134</v>
      </c>
      <c r="D10" s="679">
        <v>0</v>
      </c>
      <c r="E10" s="678">
        <f>SUM(E11:E13)</f>
        <v>9</v>
      </c>
      <c r="F10" s="680">
        <v>0</v>
      </c>
      <c r="H10" s="101"/>
      <c r="I10" s="101"/>
      <c r="J10" s="101"/>
      <c r="K10" s="112"/>
    </row>
    <row r="11" spans="1:12" ht="12.75" customHeight="1">
      <c r="A11" s="131">
        <v>7</v>
      </c>
      <c r="B11" s="490" t="s">
        <v>796</v>
      </c>
      <c r="C11" s="677">
        <v>130.125</v>
      </c>
      <c r="D11" s="677"/>
      <c r="E11" s="604">
        <v>9</v>
      </c>
      <c r="F11" s="625">
        <f>C11/E11</f>
        <v>14.458333333333334</v>
      </c>
      <c r="H11" s="101"/>
      <c r="I11" s="101"/>
      <c r="J11" s="101"/>
    </row>
    <row r="12" spans="1:12" ht="12.75" customHeight="1">
      <c r="A12" s="131">
        <v>8</v>
      </c>
      <c r="B12" s="491" t="s">
        <v>797</v>
      </c>
      <c r="C12" s="677">
        <v>385.15634</v>
      </c>
      <c r="D12" s="677">
        <v>0</v>
      </c>
      <c r="E12" s="604"/>
      <c r="F12" s="596"/>
      <c r="H12" s="101"/>
      <c r="I12" s="101"/>
      <c r="J12" s="101"/>
    </row>
    <row r="13" spans="1:12" ht="12.75" customHeight="1" thickBot="1">
      <c r="A13" s="132">
        <v>9</v>
      </c>
      <c r="B13" s="492"/>
      <c r="C13" s="681"/>
      <c r="D13" s="681">
        <v>0</v>
      </c>
      <c r="E13" s="607"/>
      <c r="F13" s="598"/>
      <c r="H13" s="101"/>
      <c r="I13" s="101"/>
      <c r="J13" s="101"/>
    </row>
    <row r="14" spans="1:12" ht="17.25" customHeight="1" thickBot="1">
      <c r="A14" s="187">
        <v>10</v>
      </c>
      <c r="B14" s="493" t="s">
        <v>747</v>
      </c>
      <c r="C14" s="682">
        <f>C5+C10</f>
        <v>5695.74143</v>
      </c>
      <c r="D14" s="682">
        <f>D5+D10</f>
        <v>3165</v>
      </c>
      <c r="E14" s="682">
        <f>E5+E10</f>
        <v>3710.4909249999996</v>
      </c>
      <c r="F14" s="683">
        <v>0</v>
      </c>
      <c r="H14" s="101"/>
      <c r="I14" s="101"/>
      <c r="J14" s="101"/>
    </row>
    <row r="15" spans="1:12" ht="12.75" customHeight="1">
      <c r="A15" s="819"/>
      <c r="B15" s="105"/>
      <c r="C15" s="128"/>
      <c r="D15" s="128"/>
      <c r="E15" s="129"/>
      <c r="F15" s="30"/>
      <c r="H15" s="101"/>
      <c r="I15" s="101"/>
      <c r="J15" s="101"/>
    </row>
    <row r="16" spans="1:12" ht="12.75" customHeight="1">
      <c r="A16" s="52" t="s">
        <v>395</v>
      </c>
      <c r="B16" s="211"/>
      <c r="C16" s="212"/>
      <c r="D16" s="212"/>
      <c r="E16" s="213"/>
      <c r="F16" s="52"/>
      <c r="H16" s="101"/>
      <c r="I16" s="101"/>
      <c r="J16" s="101"/>
    </row>
    <row r="17" spans="1:10" ht="24.75" customHeight="1">
      <c r="A17" s="1071" t="s">
        <v>798</v>
      </c>
      <c r="B17" s="1071"/>
      <c r="C17" s="1071"/>
      <c r="D17" s="1071"/>
      <c r="E17" s="1071"/>
      <c r="F17" s="1071"/>
      <c r="H17" s="101"/>
      <c r="I17" s="101"/>
      <c r="J17" s="101"/>
    </row>
    <row r="18" spans="1:10" ht="12.75" customHeight="1">
      <c r="A18" s="404" t="s">
        <v>799</v>
      </c>
      <c r="B18" s="50"/>
      <c r="C18" s="214"/>
      <c r="D18" s="214"/>
      <c r="E18" s="214"/>
      <c r="F18" s="53"/>
      <c r="H18" s="101"/>
      <c r="I18" s="101"/>
      <c r="J18" s="101"/>
    </row>
    <row r="19" spans="1:10" ht="26.25" customHeight="1">
      <c r="A19" s="1071" t="s">
        <v>800</v>
      </c>
      <c r="B19" s="1071"/>
      <c r="C19" s="1071"/>
      <c r="D19" s="1071"/>
      <c r="E19" s="1071"/>
      <c r="F19" s="1071"/>
      <c r="H19" s="101"/>
      <c r="I19" s="101"/>
      <c r="J19" s="101"/>
    </row>
    <row r="20" spans="1:10" ht="15" customHeight="1">
      <c r="A20" s="188" t="s">
        <v>801</v>
      </c>
      <c r="B20" s="900"/>
      <c r="C20" s="900"/>
      <c r="D20" s="900"/>
      <c r="E20" s="900"/>
      <c r="F20" s="900"/>
      <c r="H20" s="101"/>
      <c r="I20" s="101"/>
      <c r="J20" s="101"/>
    </row>
    <row r="21" spans="1:10" ht="27.75" customHeight="1">
      <c r="A21" s="1071" t="s">
        <v>802</v>
      </c>
      <c r="B21" s="1071"/>
      <c r="C21" s="1071"/>
      <c r="D21" s="1071"/>
      <c r="E21" s="1071"/>
      <c r="F21" s="1071"/>
      <c r="H21" s="101"/>
      <c r="I21" s="101"/>
      <c r="J21" s="101"/>
    </row>
    <row r="22" spans="1:10" ht="12.75" customHeight="1">
      <c r="A22" s="188"/>
      <c r="B22" s="900"/>
      <c r="C22" s="900"/>
      <c r="D22" s="900"/>
      <c r="E22" s="900"/>
      <c r="F22" s="900"/>
      <c r="H22" s="101"/>
      <c r="I22" s="101"/>
      <c r="J22" s="101"/>
    </row>
    <row r="23" spans="1:10" ht="12.75" customHeight="1">
      <c r="A23" s="188" t="s">
        <v>803</v>
      </c>
      <c r="B23" s="900"/>
      <c r="C23" s="900"/>
      <c r="D23" s="900"/>
      <c r="E23" s="900"/>
      <c r="F23" s="900"/>
      <c r="H23" s="101"/>
      <c r="I23" s="101"/>
      <c r="J23" s="101"/>
    </row>
    <row r="24" spans="1:10">
      <c r="A24" s="214" t="s">
        <v>804</v>
      </c>
      <c r="B24" s="215"/>
      <c r="C24" s="214"/>
      <c r="D24" s="214"/>
      <c r="E24" s="214"/>
      <c r="F24" s="53"/>
      <c r="H24" s="101"/>
      <c r="I24" s="101"/>
      <c r="J24" s="101"/>
    </row>
    <row r="25" spans="1:10">
      <c r="A25" s="214"/>
      <c r="B25" s="12"/>
      <c r="C25" s="12"/>
      <c r="D25" s="130"/>
      <c r="E25" s="12"/>
      <c r="H25" s="101"/>
      <c r="I25" s="101"/>
      <c r="J25" s="101"/>
    </row>
  </sheetData>
  <customSheetViews>
    <customSheetView guid="{2AF6EA2A-E5C5-45EB-B6C4-875AD1E4E056}" fitToPage="1">
      <pageMargins left="0" right="0" top="0" bottom="0" header="0" footer="0"/>
      <printOptions horizontalCentered="1"/>
      <pageSetup paperSize="9" orientation="landscape" cellComments="asDisplayed" horizontalDpi="300" verticalDpi="300"/>
      <headerFooter alignWithMargins="0"/>
    </customSheetView>
  </customSheetViews>
  <mergeCells count="5">
    <mergeCell ref="A21:F21"/>
    <mergeCell ref="A19:F19"/>
    <mergeCell ref="A17:F17"/>
    <mergeCell ref="A3:A4"/>
    <mergeCell ref="B3:B4"/>
  </mergeCells>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headerFooter alignWithMargins="0"/>
  <ignoredErrors>
    <ignoredError sqref="C5:D5 E5 E10 E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N60"/>
  <sheetViews>
    <sheetView zoomScaleNormal="100" workbookViewId="0">
      <selection activeCell="K26" sqref="K26"/>
    </sheetView>
  </sheetViews>
  <sheetFormatPr baseColWidth="10" defaultColWidth="9.1640625" defaultRowHeight="14"/>
  <cols>
    <col min="1" max="1" width="3.83203125" style="16" customWidth="1"/>
    <col min="2" max="2" width="6.5" style="53" customWidth="1"/>
    <col min="3" max="3" width="9.5" style="53" customWidth="1"/>
    <col min="4" max="4" width="16.5" style="53" customWidth="1"/>
    <col min="5" max="5" width="14.5" style="53" bestFit="1" customWidth="1"/>
    <col min="6" max="6" width="12.5" style="53" bestFit="1" customWidth="1"/>
    <col min="7" max="7" width="14.5" style="53" bestFit="1" customWidth="1"/>
    <col min="8" max="8" width="12.5" style="53" bestFit="1" customWidth="1"/>
    <col min="9" max="9" width="13.5" style="16" bestFit="1" customWidth="1"/>
    <col min="10" max="11" width="12.5" style="16" bestFit="1" customWidth="1"/>
    <col min="12" max="12" width="12.1640625" style="16" bestFit="1" customWidth="1"/>
    <col min="13" max="13" width="13.5" style="16" bestFit="1" customWidth="1"/>
    <col min="14" max="14" width="11.1640625" style="16" bestFit="1" customWidth="1"/>
    <col min="15" max="15" width="13.5" style="16" bestFit="1" customWidth="1"/>
    <col min="16" max="16" width="10.1640625" style="16" bestFit="1" customWidth="1"/>
    <col min="17" max="17" width="13.83203125" style="16" bestFit="1" customWidth="1"/>
    <col min="18" max="18" width="12.5" style="16" bestFit="1" customWidth="1"/>
    <col min="19" max="19" width="13.83203125" style="16" bestFit="1" customWidth="1"/>
    <col min="20" max="20" width="11.5" style="16" bestFit="1" customWidth="1"/>
    <col min="21" max="21" width="13.83203125" style="16" customWidth="1"/>
    <col min="22" max="22" width="12.6640625" style="16" bestFit="1" customWidth="1"/>
    <col min="23" max="23" width="14.5" style="16" bestFit="1" customWidth="1"/>
    <col min="24" max="24" width="13.83203125" style="16" bestFit="1" customWidth="1"/>
    <col min="25" max="25" width="13.5" style="16" bestFit="1" customWidth="1"/>
    <col min="26" max="16384" width="9.1640625" style="16"/>
  </cols>
  <sheetData>
    <row r="1" spans="1:40" ht="16">
      <c r="A1" s="11" t="s">
        <v>805</v>
      </c>
      <c r="B1" s="214"/>
      <c r="C1" s="214"/>
      <c r="D1" s="214"/>
      <c r="E1" s="214"/>
      <c r="F1" s="214"/>
      <c r="G1" s="214"/>
      <c r="H1" s="214"/>
      <c r="I1" s="12"/>
      <c r="J1" s="12"/>
      <c r="K1" s="12"/>
      <c r="L1" s="12"/>
      <c r="M1" s="12"/>
      <c r="N1" s="12"/>
      <c r="O1" s="12"/>
      <c r="P1" s="12"/>
      <c r="Q1" s="12"/>
      <c r="R1" s="12"/>
      <c r="S1" s="12"/>
      <c r="T1" s="12"/>
      <c r="U1" s="12"/>
      <c r="V1" s="12"/>
    </row>
    <row r="2" spans="1:40" s="112" customFormat="1" ht="15" customHeight="1"/>
    <row r="3" spans="1:40" s="112" customFormat="1" ht="15" customHeight="1">
      <c r="A3" s="113" t="s">
        <v>806</v>
      </c>
    </row>
    <row r="4" spans="1:40" s="112" customFormat="1" ht="15" customHeight="1" thickBot="1">
      <c r="P4" s="12"/>
      <c r="X4" s="359" t="s">
        <v>718</v>
      </c>
    </row>
    <row r="5" spans="1:40" ht="28.5" customHeight="1" thickBot="1">
      <c r="A5" s="1078" t="s">
        <v>523</v>
      </c>
      <c r="B5" s="1081" t="s">
        <v>807</v>
      </c>
      <c r="C5" s="1082"/>
      <c r="D5" s="1083"/>
      <c r="E5" s="1090" t="s">
        <v>808</v>
      </c>
      <c r="F5" s="1091"/>
      <c r="G5" s="1091"/>
      <c r="H5" s="1091"/>
      <c r="I5" s="1091"/>
      <c r="J5" s="1091"/>
      <c r="K5" s="1091"/>
      <c r="L5" s="1091"/>
      <c r="M5" s="1091"/>
      <c r="N5" s="1091"/>
      <c r="O5" s="1091"/>
      <c r="P5" s="1091"/>
      <c r="Q5" s="1091"/>
      <c r="R5" s="1091"/>
      <c r="S5" s="1091"/>
      <c r="T5" s="1091"/>
      <c r="U5" s="1091"/>
      <c r="V5" s="1091"/>
      <c r="W5" s="1091"/>
      <c r="X5" s="1092"/>
      <c r="Y5" s="112"/>
      <c r="Z5" s="112"/>
      <c r="AA5" s="112"/>
      <c r="AB5" s="112"/>
      <c r="AC5" s="112"/>
      <c r="AD5" s="112"/>
      <c r="AE5" s="112"/>
      <c r="AF5" s="112"/>
      <c r="AG5" s="112"/>
      <c r="AH5" s="112"/>
      <c r="AI5" s="112"/>
      <c r="AJ5" s="12"/>
      <c r="AK5" s="12"/>
      <c r="AL5" s="12"/>
    </row>
    <row r="6" spans="1:40" ht="19.5" customHeight="1">
      <c r="A6" s="1079"/>
      <c r="B6" s="1084"/>
      <c r="C6" s="1085"/>
      <c r="D6" s="1086"/>
      <c r="E6" s="1093" t="s">
        <v>809</v>
      </c>
      <c r="F6" s="1094"/>
      <c r="G6" s="1094"/>
      <c r="H6" s="1095"/>
      <c r="I6" s="1093" t="s">
        <v>810</v>
      </c>
      <c r="J6" s="1094"/>
      <c r="K6" s="1094"/>
      <c r="L6" s="1095"/>
      <c r="M6" s="1093" t="s">
        <v>811</v>
      </c>
      <c r="N6" s="1094"/>
      <c r="O6" s="1094"/>
      <c r="P6" s="1095"/>
      <c r="Q6" s="1096" t="s">
        <v>812</v>
      </c>
      <c r="R6" s="1097"/>
      <c r="S6" s="1096" t="s">
        <v>746</v>
      </c>
      <c r="T6" s="1097"/>
      <c r="U6" s="1096" t="s">
        <v>813</v>
      </c>
      <c r="V6" s="1097"/>
      <c r="W6" s="1100" t="s">
        <v>814</v>
      </c>
      <c r="X6" s="1101"/>
      <c r="Y6" s="112"/>
      <c r="Z6" s="112"/>
      <c r="AA6" s="112"/>
      <c r="AB6" s="112"/>
      <c r="AC6" s="112"/>
      <c r="AD6" s="112"/>
      <c r="AE6" s="112"/>
      <c r="AF6" s="112"/>
      <c r="AG6" s="112"/>
      <c r="AH6" s="112"/>
      <c r="AI6" s="112"/>
      <c r="AJ6" s="112"/>
      <c r="AK6" s="112"/>
      <c r="AL6" s="12"/>
      <c r="AM6" s="12"/>
      <c r="AN6" s="12"/>
    </row>
    <row r="7" spans="1:40" ht="19.5" customHeight="1">
      <c r="A7" s="1079"/>
      <c r="B7" s="1084"/>
      <c r="C7" s="1085"/>
      <c r="D7" s="1086"/>
      <c r="E7" s="1104" t="s">
        <v>815</v>
      </c>
      <c r="F7" s="1105"/>
      <c r="G7" s="1076" t="s">
        <v>816</v>
      </c>
      <c r="H7" s="1077"/>
      <c r="I7" s="1104" t="s">
        <v>817</v>
      </c>
      <c r="J7" s="1105"/>
      <c r="K7" s="1076" t="s">
        <v>818</v>
      </c>
      <c r="L7" s="1077"/>
      <c r="M7" s="1104" t="s">
        <v>819</v>
      </c>
      <c r="N7" s="1105"/>
      <c r="O7" s="1076" t="s">
        <v>820</v>
      </c>
      <c r="P7" s="1077"/>
      <c r="Q7" s="1098"/>
      <c r="R7" s="1099"/>
      <c r="S7" s="1098"/>
      <c r="T7" s="1099"/>
      <c r="U7" s="1098"/>
      <c r="V7" s="1099"/>
      <c r="W7" s="1102"/>
      <c r="X7" s="1103"/>
      <c r="Y7" s="112"/>
      <c r="Z7" s="112"/>
      <c r="AA7" s="112"/>
      <c r="AB7" s="112"/>
      <c r="AC7" s="112"/>
      <c r="AD7" s="112"/>
      <c r="AE7" s="112"/>
      <c r="AF7" s="112"/>
      <c r="AG7" s="112"/>
      <c r="AH7" s="112"/>
      <c r="AI7" s="112"/>
      <c r="AJ7" s="112"/>
      <c r="AK7" s="12"/>
      <c r="AL7" s="12"/>
      <c r="AM7" s="12"/>
    </row>
    <row r="8" spans="1:40" ht="19.5" customHeight="1" thickBot="1">
      <c r="A8" s="1079"/>
      <c r="B8" s="1084"/>
      <c r="C8" s="1085"/>
      <c r="D8" s="1086"/>
      <c r="E8" s="841" t="s">
        <v>821</v>
      </c>
      <c r="F8" s="842" t="s">
        <v>822</v>
      </c>
      <c r="G8" s="899" t="s">
        <v>821</v>
      </c>
      <c r="H8" s="14" t="s">
        <v>822</v>
      </c>
      <c r="I8" s="841" t="s">
        <v>821</v>
      </c>
      <c r="J8" s="899" t="s">
        <v>822</v>
      </c>
      <c r="K8" s="899" t="s">
        <v>821</v>
      </c>
      <c r="L8" s="14" t="s">
        <v>822</v>
      </c>
      <c r="M8" s="841" t="s">
        <v>821</v>
      </c>
      <c r="N8" s="899" t="s">
        <v>822</v>
      </c>
      <c r="O8" s="899" t="s">
        <v>821</v>
      </c>
      <c r="P8" s="14" t="s">
        <v>822</v>
      </c>
      <c r="Q8" s="841" t="s">
        <v>821</v>
      </c>
      <c r="R8" s="14" t="s">
        <v>822</v>
      </c>
      <c r="S8" s="841" t="s">
        <v>821</v>
      </c>
      <c r="T8" s="14" t="s">
        <v>822</v>
      </c>
      <c r="U8" s="841" t="s">
        <v>821</v>
      </c>
      <c r="V8" s="14" t="s">
        <v>822</v>
      </c>
      <c r="W8" s="356" t="s">
        <v>823</v>
      </c>
      <c r="X8" s="357" t="s">
        <v>822</v>
      </c>
      <c r="Y8" s="112"/>
      <c r="Z8" s="112"/>
      <c r="AA8" s="112"/>
      <c r="AB8" s="112"/>
      <c r="AC8" s="112"/>
      <c r="AD8" s="112"/>
      <c r="AE8" s="112"/>
      <c r="AF8" s="112"/>
      <c r="AG8" s="112"/>
      <c r="AH8" s="112"/>
      <c r="AI8" s="112"/>
      <c r="AJ8" s="112"/>
      <c r="AK8" s="12"/>
      <c r="AL8" s="12"/>
      <c r="AM8" s="12"/>
    </row>
    <row r="9" spans="1:40" s="28" customFormat="1" ht="18.75" customHeight="1" thickBot="1">
      <c r="A9" s="1080"/>
      <c r="B9" s="1087"/>
      <c r="C9" s="1088"/>
      <c r="D9" s="1089"/>
      <c r="E9" s="841">
        <v>1</v>
      </c>
      <c r="F9" s="842">
        <v>2</v>
      </c>
      <c r="G9" s="899">
        <v>3</v>
      </c>
      <c r="H9" s="14">
        <v>4</v>
      </c>
      <c r="I9" s="841">
        <v>5</v>
      </c>
      <c r="J9" s="899">
        <v>6</v>
      </c>
      <c r="K9" s="899">
        <v>7</v>
      </c>
      <c r="L9" s="14">
        <v>8</v>
      </c>
      <c r="M9" s="841">
        <v>9</v>
      </c>
      <c r="N9" s="899">
        <v>10</v>
      </c>
      <c r="O9" s="899">
        <v>11</v>
      </c>
      <c r="P9" s="14">
        <v>12</v>
      </c>
      <c r="Q9" s="841">
        <v>13</v>
      </c>
      <c r="R9" s="14">
        <v>14</v>
      </c>
      <c r="S9" s="841">
        <v>15</v>
      </c>
      <c r="T9" s="14">
        <v>16</v>
      </c>
      <c r="U9" s="841">
        <v>17</v>
      </c>
      <c r="V9" s="14">
        <v>18</v>
      </c>
      <c r="W9" s="356">
        <v>19</v>
      </c>
      <c r="X9" s="357">
        <v>20</v>
      </c>
      <c r="Y9" s="115"/>
      <c r="Z9" s="115"/>
      <c r="AA9" s="115"/>
      <c r="AB9" s="115"/>
      <c r="AC9" s="115"/>
      <c r="AD9" s="115"/>
      <c r="AE9" s="115"/>
      <c r="AF9" s="115"/>
      <c r="AG9" s="115"/>
      <c r="AH9" s="115"/>
      <c r="AI9" s="115"/>
      <c r="AJ9" s="115"/>
      <c r="AK9" s="905"/>
      <c r="AL9" s="905"/>
      <c r="AM9" s="905"/>
    </row>
    <row r="10" spans="1:40" ht="15" customHeight="1">
      <c r="A10" s="103">
        <v>1</v>
      </c>
      <c r="B10" s="1108" t="s">
        <v>824</v>
      </c>
      <c r="C10" s="1110" t="s">
        <v>825</v>
      </c>
      <c r="D10" s="1111"/>
      <c r="E10" s="843">
        <v>84432877</v>
      </c>
      <c r="F10" s="844">
        <v>2548167</v>
      </c>
      <c r="G10" s="845">
        <v>104535403</v>
      </c>
      <c r="H10" s="846">
        <v>243350</v>
      </c>
      <c r="I10" s="843">
        <v>14172809</v>
      </c>
      <c r="J10" s="845"/>
      <c r="K10" s="845">
        <v>902083</v>
      </c>
      <c r="L10" s="846"/>
      <c r="M10" s="843">
        <v>12447981</v>
      </c>
      <c r="N10" s="845"/>
      <c r="O10" s="845"/>
      <c r="P10" s="846"/>
      <c r="Q10" s="843">
        <v>11115107</v>
      </c>
      <c r="R10" s="846">
        <v>233860</v>
      </c>
      <c r="S10" s="843">
        <v>4449649</v>
      </c>
      <c r="T10" s="846"/>
      <c r="U10" s="847">
        <v>8594854</v>
      </c>
      <c r="V10" s="848">
        <v>2000</v>
      </c>
      <c r="W10" s="820">
        <f>U10+S10+Q10+O10+M10+K10+I10+G10+E10</f>
        <v>240650763</v>
      </c>
      <c r="X10" s="821">
        <f>F10+H10+J10+L10+N10+P10+R10+T10+V10</f>
        <v>3027377</v>
      </c>
      <c r="Y10" s="112"/>
      <c r="Z10" s="112"/>
      <c r="AA10" s="112"/>
      <c r="AB10" s="112"/>
      <c r="AC10" s="112"/>
      <c r="AD10" s="112"/>
      <c r="AE10" s="12"/>
      <c r="AF10" s="12"/>
      <c r="AG10" s="12"/>
    </row>
    <row r="11" spans="1:40" ht="15" customHeight="1">
      <c r="A11" s="103">
        <v>2</v>
      </c>
      <c r="B11" s="1109"/>
      <c r="C11" s="1112" t="s">
        <v>826</v>
      </c>
      <c r="D11" s="1113"/>
      <c r="E11" s="843">
        <v>9799924</v>
      </c>
      <c r="F11" s="844">
        <v>2241921</v>
      </c>
      <c r="G11" s="845">
        <v>38797499</v>
      </c>
      <c r="H11" s="846">
        <v>2414778</v>
      </c>
      <c r="I11" s="843">
        <v>25851020</v>
      </c>
      <c r="J11" s="845">
        <v>2311549</v>
      </c>
      <c r="K11" s="845">
        <v>5940909</v>
      </c>
      <c r="L11" s="846">
        <v>2000</v>
      </c>
      <c r="M11" s="843">
        <v>12530057</v>
      </c>
      <c r="N11" s="845">
        <v>275604</v>
      </c>
      <c r="O11" s="845"/>
      <c r="P11" s="846"/>
      <c r="Q11" s="843">
        <v>2708947</v>
      </c>
      <c r="R11" s="846">
        <v>612102</v>
      </c>
      <c r="S11" s="843">
        <v>6219231</v>
      </c>
      <c r="T11" s="846">
        <v>199400</v>
      </c>
      <c r="U11" s="847">
        <v>9653807</v>
      </c>
      <c r="V11" s="848">
        <v>1216708</v>
      </c>
      <c r="W11" s="820">
        <f>U11+S11+Q11+O11+M11+K11+I11+G11+E11</f>
        <v>111501394</v>
      </c>
      <c r="X11" s="821">
        <f>F11+H11+J11+L11+N11+P11+R11+T11+V11</f>
        <v>9274062</v>
      </c>
      <c r="Y11" s="112"/>
      <c r="Z11" s="112"/>
      <c r="AA11" s="112"/>
      <c r="AB11" s="112"/>
      <c r="AC11" s="112"/>
      <c r="AD11" s="112"/>
      <c r="AE11" s="12"/>
      <c r="AF11" s="12"/>
      <c r="AG11" s="12"/>
    </row>
    <row r="12" spans="1:40" ht="15" customHeight="1">
      <c r="A12" s="904">
        <v>3</v>
      </c>
      <c r="B12" s="1109"/>
      <c r="C12" s="1114" t="s">
        <v>768</v>
      </c>
      <c r="D12" s="1115"/>
      <c r="E12" s="843">
        <v>66447049</v>
      </c>
      <c r="F12" s="844">
        <v>2256014</v>
      </c>
      <c r="G12" s="845">
        <v>28016432</v>
      </c>
      <c r="H12" s="846">
        <v>815290</v>
      </c>
      <c r="I12" s="843">
        <v>10426394</v>
      </c>
      <c r="J12" s="845">
        <v>617617</v>
      </c>
      <c r="K12" s="845">
        <v>1730827</v>
      </c>
      <c r="L12" s="846"/>
      <c r="M12" s="843">
        <v>6933158</v>
      </c>
      <c r="N12" s="845">
        <v>97557</v>
      </c>
      <c r="O12" s="845"/>
      <c r="P12" s="846"/>
      <c r="Q12" s="843">
        <v>3942841</v>
      </c>
      <c r="R12" s="846">
        <v>155559</v>
      </c>
      <c r="S12" s="843">
        <v>6047238</v>
      </c>
      <c r="T12" s="846">
        <v>198740</v>
      </c>
      <c r="U12" s="847">
        <v>7362447</v>
      </c>
      <c r="V12" s="848">
        <v>285453</v>
      </c>
      <c r="W12" s="820">
        <f>U12+S12+Q12+O12+M12+K12+I12+G12+E12</f>
        <v>130906386</v>
      </c>
      <c r="X12" s="821">
        <f>F12+H12+J12+L12+N12+P12+R12+T12+V12</f>
        <v>4426230</v>
      </c>
      <c r="Y12" s="112"/>
      <c r="Z12" s="112"/>
      <c r="AA12" s="112"/>
      <c r="AB12" s="112"/>
      <c r="AC12" s="112"/>
      <c r="AD12" s="112"/>
      <c r="AE12" s="12"/>
      <c r="AF12" s="12"/>
      <c r="AG12" s="12"/>
    </row>
    <row r="13" spans="1:40" ht="15" customHeight="1">
      <c r="A13" s="904">
        <v>4</v>
      </c>
      <c r="B13" s="1116" t="s">
        <v>827</v>
      </c>
      <c r="C13" s="1117"/>
      <c r="D13" s="1118"/>
      <c r="E13" s="843"/>
      <c r="F13" s="844"/>
      <c r="G13" s="845"/>
      <c r="H13" s="846"/>
      <c r="I13" s="843"/>
      <c r="J13" s="845"/>
      <c r="K13" s="845"/>
      <c r="L13" s="846"/>
      <c r="M13" s="843"/>
      <c r="N13" s="845"/>
      <c r="O13" s="845"/>
      <c r="P13" s="846"/>
      <c r="Q13" s="843"/>
      <c r="R13" s="846"/>
      <c r="S13" s="843"/>
      <c r="T13" s="846"/>
      <c r="U13" s="847"/>
      <c r="V13" s="848"/>
      <c r="W13" s="820">
        <f>U13+S13+Q13+O13+M13+K13+I13+G13+E13</f>
        <v>0</v>
      </c>
      <c r="X13" s="821">
        <f>F13+H13+J13+L13+N13+P13+R13+T13+V13</f>
        <v>0</v>
      </c>
      <c r="Y13" s="112"/>
      <c r="Z13" s="112"/>
      <c r="AA13" s="112"/>
      <c r="AB13" s="112"/>
      <c r="AC13" s="112"/>
      <c r="AD13" s="112"/>
      <c r="AE13" s="12"/>
      <c r="AF13" s="12"/>
      <c r="AG13" s="12"/>
    </row>
    <row r="14" spans="1:40" ht="15" customHeight="1" thickBot="1">
      <c r="A14" s="106">
        <v>5</v>
      </c>
      <c r="B14" s="1119" t="s">
        <v>828</v>
      </c>
      <c r="C14" s="1120"/>
      <c r="D14" s="1121"/>
      <c r="E14" s="849"/>
      <c r="F14" s="850"/>
      <c r="G14" s="851"/>
      <c r="H14" s="852"/>
      <c r="I14" s="849"/>
      <c r="J14" s="851"/>
      <c r="K14" s="851"/>
      <c r="L14" s="852"/>
      <c r="M14" s="849"/>
      <c r="N14" s="851"/>
      <c r="O14" s="851"/>
      <c r="P14" s="852"/>
      <c r="Q14" s="822"/>
      <c r="R14" s="823"/>
      <c r="S14" s="822"/>
      <c r="T14" s="823"/>
      <c r="U14" s="853"/>
      <c r="V14" s="823"/>
      <c r="W14" s="820">
        <f>U14+S14+Q14+O14+M14+K14+I14+G14+E14</f>
        <v>0</v>
      </c>
      <c r="X14" s="821">
        <f>F14+H14+J14+L14+N14+P14+R14+T14+V14</f>
        <v>0</v>
      </c>
      <c r="Y14" s="112"/>
      <c r="Z14" s="112"/>
      <c r="AA14" s="112"/>
      <c r="AB14" s="112"/>
      <c r="AC14" s="12"/>
      <c r="AD14" s="12"/>
      <c r="AE14" s="12"/>
    </row>
    <row r="15" spans="1:40" s="43" customFormat="1" ht="15" customHeight="1" thickBot="1">
      <c r="A15" s="107">
        <v>6</v>
      </c>
      <c r="B15" s="1123" t="s">
        <v>814</v>
      </c>
      <c r="C15" s="1124"/>
      <c r="D15" s="1125"/>
      <c r="E15" s="854">
        <f>SUM(E10:E14)</f>
        <v>160679850</v>
      </c>
      <c r="F15" s="855">
        <f t="shared" ref="F15:X15" si="0">SUM(F10:F14)</f>
        <v>7046102</v>
      </c>
      <c r="G15" s="856">
        <f t="shared" si="0"/>
        <v>171349334</v>
      </c>
      <c r="H15" s="857">
        <f t="shared" si="0"/>
        <v>3473418</v>
      </c>
      <c r="I15" s="854">
        <f t="shared" si="0"/>
        <v>50450223</v>
      </c>
      <c r="J15" s="856">
        <f t="shared" si="0"/>
        <v>2929166</v>
      </c>
      <c r="K15" s="856">
        <f t="shared" si="0"/>
        <v>8573819</v>
      </c>
      <c r="L15" s="857">
        <f t="shared" si="0"/>
        <v>2000</v>
      </c>
      <c r="M15" s="854">
        <f t="shared" si="0"/>
        <v>31911196</v>
      </c>
      <c r="N15" s="856">
        <f t="shared" si="0"/>
        <v>373161</v>
      </c>
      <c r="O15" s="856">
        <f t="shared" si="0"/>
        <v>0</v>
      </c>
      <c r="P15" s="857">
        <f t="shared" si="0"/>
        <v>0</v>
      </c>
      <c r="Q15" s="858">
        <f t="shared" si="0"/>
        <v>17766895</v>
      </c>
      <c r="R15" s="859">
        <f t="shared" si="0"/>
        <v>1001521</v>
      </c>
      <c r="S15" s="824">
        <f t="shared" si="0"/>
        <v>16716118</v>
      </c>
      <c r="T15" s="825">
        <f t="shared" si="0"/>
        <v>398140</v>
      </c>
      <c r="U15" s="860">
        <f t="shared" si="0"/>
        <v>25611108</v>
      </c>
      <c r="V15" s="859">
        <f t="shared" si="0"/>
        <v>1504161</v>
      </c>
      <c r="W15" s="826">
        <f t="shared" si="0"/>
        <v>483058543</v>
      </c>
      <c r="X15" s="827">
        <f t="shared" si="0"/>
        <v>16727669</v>
      </c>
      <c r="Y15" s="114"/>
      <c r="Z15" s="114"/>
      <c r="AA15" s="114"/>
      <c r="AB15" s="114"/>
      <c r="AC15" s="25"/>
      <c r="AD15" s="25"/>
      <c r="AE15" s="25"/>
    </row>
    <row r="16" spans="1:40" s="112" customFormat="1" ht="15" customHeight="1">
      <c r="E16" s="101"/>
      <c r="F16" s="101"/>
      <c r="I16" s="101"/>
      <c r="M16" s="101"/>
    </row>
    <row r="17" spans="1:31" ht="14.25" customHeight="1">
      <c r="A17" s="113" t="s">
        <v>829</v>
      </c>
      <c r="B17" s="104"/>
      <c r="C17" s="104"/>
      <c r="D17" s="104"/>
      <c r="E17" s="104"/>
      <c r="F17" s="104"/>
      <c r="G17" s="104"/>
      <c r="H17" s="104"/>
      <c r="I17" s="104"/>
      <c r="J17" s="104"/>
      <c r="K17" s="104"/>
      <c r="L17" s="104"/>
      <c r="M17" s="104"/>
      <c r="N17" s="104"/>
      <c r="O17" s="104"/>
      <c r="P17" s="104"/>
      <c r="Q17" s="101"/>
      <c r="R17" s="104"/>
      <c r="S17" s="101"/>
      <c r="T17" s="12"/>
      <c r="U17" s="101"/>
      <c r="V17" s="12"/>
      <c r="W17" s="828"/>
      <c r="X17" s="828"/>
      <c r="Y17" s="55"/>
    </row>
    <row r="18" spans="1:31" ht="14.25" customHeight="1" thickBot="1">
      <c r="A18" s="113"/>
      <c r="B18" s="104"/>
      <c r="C18" s="104"/>
      <c r="D18" s="104"/>
      <c r="E18" s="104"/>
      <c r="F18" s="104"/>
      <c r="G18" s="104"/>
      <c r="H18" s="104"/>
      <c r="I18" s="104"/>
      <c r="J18" s="104"/>
      <c r="K18" s="104"/>
      <c r="L18" s="104"/>
      <c r="M18" s="358" t="s">
        <v>718</v>
      </c>
      <c r="N18" s="112"/>
      <c r="O18" s="112"/>
      <c r="P18" s="112"/>
      <c r="Q18" s="112"/>
      <c r="R18" s="112"/>
      <c r="S18" s="112"/>
      <c r="T18" s="112"/>
      <c r="U18" s="12"/>
      <c r="V18" s="12"/>
      <c r="W18" s="55"/>
      <c r="X18" s="55"/>
    </row>
    <row r="19" spans="1:31" ht="28.5" customHeight="1">
      <c r="A19" s="1126" t="s">
        <v>523</v>
      </c>
      <c r="B19" s="1129" t="s">
        <v>807</v>
      </c>
      <c r="C19" s="1129"/>
      <c r="D19" s="1129"/>
      <c r="E19" s="1132" t="s">
        <v>830</v>
      </c>
      <c r="F19" s="1106"/>
      <c r="G19" s="1107"/>
      <c r="H19" s="1093" t="s">
        <v>831</v>
      </c>
      <c r="I19" s="1094"/>
      <c r="J19" s="1095"/>
      <c r="K19" s="1106" t="s">
        <v>814</v>
      </c>
      <c r="L19" s="1106"/>
      <c r="M19" s="1107"/>
      <c r="N19" s="112"/>
      <c r="O19" s="112"/>
      <c r="P19" s="112"/>
      <c r="Q19" s="112"/>
      <c r="R19" s="112"/>
      <c r="S19" s="112"/>
      <c r="T19" s="112"/>
      <c r="U19" s="12"/>
      <c r="V19" s="12"/>
    </row>
    <row r="20" spans="1:31" ht="44.25" customHeight="1">
      <c r="A20" s="1127"/>
      <c r="B20" s="1130"/>
      <c r="C20" s="1130"/>
      <c r="D20" s="1130"/>
      <c r="E20" s="861" t="s">
        <v>832</v>
      </c>
      <c r="F20" s="862" t="s">
        <v>833</v>
      </c>
      <c r="G20" s="863" t="s">
        <v>834</v>
      </c>
      <c r="H20" s="861" t="s">
        <v>835</v>
      </c>
      <c r="I20" s="862" t="s">
        <v>833</v>
      </c>
      <c r="J20" s="863" t="s">
        <v>834</v>
      </c>
      <c r="K20" s="864" t="s">
        <v>835</v>
      </c>
      <c r="L20" s="16" t="s">
        <v>833</v>
      </c>
      <c r="M20" s="863" t="s">
        <v>834</v>
      </c>
      <c r="N20" s="112"/>
      <c r="O20" s="112"/>
      <c r="P20" s="112"/>
      <c r="Q20" s="112"/>
      <c r="R20" s="112"/>
      <c r="S20" s="112"/>
      <c r="T20" s="112"/>
      <c r="U20" s="112"/>
      <c r="V20" s="112"/>
      <c r="W20" s="112"/>
      <c r="X20" s="112"/>
      <c r="Y20" s="112"/>
      <c r="Z20" s="112"/>
      <c r="AA20" s="112"/>
      <c r="AB20" s="112"/>
      <c r="AC20" s="112"/>
      <c r="AD20" s="112"/>
      <c r="AE20" s="112"/>
    </row>
    <row r="21" spans="1:31" s="28" customFormat="1" ht="25.5" customHeight="1" thickBot="1">
      <c r="A21" s="1128"/>
      <c r="B21" s="1131"/>
      <c r="C21" s="1131"/>
      <c r="D21" s="1131"/>
      <c r="E21" s="841">
        <v>1</v>
      </c>
      <c r="F21" s="899">
        <v>2</v>
      </c>
      <c r="G21" s="14" t="s">
        <v>836</v>
      </c>
      <c r="H21" s="841">
        <v>4</v>
      </c>
      <c r="I21" s="899">
        <v>5</v>
      </c>
      <c r="J21" s="14" t="s">
        <v>837</v>
      </c>
      <c r="K21" s="842">
        <v>7</v>
      </c>
      <c r="L21" s="108">
        <v>8</v>
      </c>
      <c r="M21" s="14" t="s">
        <v>838</v>
      </c>
      <c r="N21" s="115"/>
      <c r="O21" s="865"/>
      <c r="P21" s="112"/>
      <c r="Q21" s="112"/>
      <c r="R21" s="112"/>
      <c r="S21" s="115"/>
      <c r="T21" s="115"/>
      <c r="U21" s="115"/>
      <c r="V21" s="115"/>
      <c r="W21" s="115"/>
      <c r="X21" s="115"/>
      <c r="Y21" s="115"/>
      <c r="Z21" s="115"/>
      <c r="AA21" s="115"/>
      <c r="AB21" s="115"/>
      <c r="AC21" s="115"/>
      <c r="AD21" s="115"/>
      <c r="AE21" s="115"/>
    </row>
    <row r="22" spans="1:31" ht="13.5" customHeight="1">
      <c r="A22" s="909">
        <v>1</v>
      </c>
      <c r="B22" s="1133" t="s">
        <v>839</v>
      </c>
      <c r="C22" s="1135" t="s">
        <v>840</v>
      </c>
      <c r="D22" s="866" t="s">
        <v>841</v>
      </c>
      <c r="E22" s="867">
        <v>41.2</v>
      </c>
      <c r="F22" s="148">
        <v>61797170</v>
      </c>
      <c r="G22" s="150">
        <f>F22/12/E22</f>
        <v>124994.27588996764</v>
      </c>
      <c r="H22" s="868">
        <v>14</v>
      </c>
      <c r="I22" s="148">
        <v>14615851</v>
      </c>
      <c r="J22" s="150">
        <f>I22/12/H22</f>
        <v>86999.113095238092</v>
      </c>
      <c r="K22" s="869">
        <f>E22+H22</f>
        <v>55.2</v>
      </c>
      <c r="L22" s="148">
        <f>F22+I22</f>
        <v>76413021</v>
      </c>
      <c r="M22" s="150">
        <f>L22/12/K22</f>
        <v>115357.82155797101</v>
      </c>
      <c r="N22" s="112"/>
      <c r="O22" s="112"/>
      <c r="P22" s="101"/>
      <c r="Q22" s="828"/>
      <c r="R22" s="101"/>
      <c r="S22" s="828"/>
      <c r="T22" s="101"/>
      <c r="U22" s="828"/>
      <c r="V22" s="112"/>
      <c r="W22" s="112"/>
      <c r="X22" s="112"/>
      <c r="Y22" s="112"/>
      <c r="Z22" s="112"/>
      <c r="AA22" s="112"/>
      <c r="AB22" s="112"/>
      <c r="AC22" s="112"/>
      <c r="AD22" s="112"/>
      <c r="AE22" s="112"/>
    </row>
    <row r="23" spans="1:31" ht="14.25" customHeight="1">
      <c r="A23" s="51">
        <v>2</v>
      </c>
      <c r="B23" s="1134"/>
      <c r="C23" s="1135"/>
      <c r="D23" s="903" t="s">
        <v>842</v>
      </c>
      <c r="E23" s="870">
        <v>80.599999999999994</v>
      </c>
      <c r="F23" s="590">
        <v>79543925</v>
      </c>
      <c r="G23" s="150">
        <f t="shared" ref="G23:G28" si="1">F23/12/E23</f>
        <v>82241.444375516963</v>
      </c>
      <c r="H23" s="870">
        <v>24.2</v>
      </c>
      <c r="I23" s="154">
        <v>19759828</v>
      </c>
      <c r="J23" s="150">
        <f t="shared" ref="J23:J28" si="2">I23/12/H23</f>
        <v>68043.484848484848</v>
      </c>
      <c r="K23" s="871">
        <f t="shared" ref="K23:L32" si="3">E23+H23</f>
        <v>104.8</v>
      </c>
      <c r="L23" s="154">
        <f t="shared" si="3"/>
        <v>99303753</v>
      </c>
      <c r="M23" s="150">
        <f t="shared" ref="M23:M28" si="4">L23/12/K23</f>
        <v>78962.907919847334</v>
      </c>
      <c r="N23" s="112"/>
      <c r="O23" s="112"/>
      <c r="P23" s="101"/>
      <c r="Q23" s="828"/>
      <c r="R23" s="101"/>
      <c r="S23" s="828"/>
      <c r="T23" s="101"/>
      <c r="U23" s="828"/>
      <c r="V23" s="112"/>
      <c r="W23" s="112"/>
      <c r="X23" s="112"/>
      <c r="Y23" s="112"/>
      <c r="Z23" s="112"/>
      <c r="AA23" s="112"/>
      <c r="AB23" s="112"/>
      <c r="AC23" s="112"/>
      <c r="AD23" s="112"/>
      <c r="AE23" s="112"/>
    </row>
    <row r="24" spans="1:31" ht="15" customHeight="1">
      <c r="A24" s="51">
        <v>3</v>
      </c>
      <c r="B24" s="1134"/>
      <c r="C24" s="1135"/>
      <c r="D24" s="903" t="s">
        <v>843</v>
      </c>
      <c r="E24" s="870">
        <v>44.1</v>
      </c>
      <c r="F24" s="154">
        <v>28113233</v>
      </c>
      <c r="G24" s="150">
        <f t="shared" si="1"/>
        <v>53124.023053665907</v>
      </c>
      <c r="H24" s="870">
        <v>18.2</v>
      </c>
      <c r="I24" s="154">
        <v>10383032</v>
      </c>
      <c r="J24" s="150">
        <f t="shared" si="2"/>
        <v>47541.355311355313</v>
      </c>
      <c r="K24" s="871">
        <f t="shared" si="3"/>
        <v>62.3</v>
      </c>
      <c r="L24" s="154">
        <f t="shared" si="3"/>
        <v>38496265</v>
      </c>
      <c r="M24" s="150">
        <f t="shared" si="4"/>
        <v>51493.131353665063</v>
      </c>
      <c r="N24" s="112"/>
      <c r="O24" s="112"/>
      <c r="P24" s="101"/>
      <c r="Q24" s="828"/>
      <c r="R24" s="101"/>
      <c r="S24" s="828"/>
      <c r="T24" s="101"/>
      <c r="U24" s="828"/>
      <c r="V24" s="112"/>
      <c r="W24" s="112"/>
      <c r="X24" s="112"/>
      <c r="Y24" s="112"/>
      <c r="Z24" s="112"/>
      <c r="AA24" s="112"/>
      <c r="AB24" s="112"/>
      <c r="AC24" s="112"/>
      <c r="AD24" s="112"/>
      <c r="AE24" s="112"/>
    </row>
    <row r="25" spans="1:31" ht="15" customHeight="1">
      <c r="A25" s="51">
        <v>4</v>
      </c>
      <c r="B25" s="1134"/>
      <c r="C25" s="1135"/>
      <c r="D25" s="903" t="s">
        <v>844</v>
      </c>
      <c r="E25" s="870">
        <v>0.3</v>
      </c>
      <c r="F25" s="154">
        <v>123796</v>
      </c>
      <c r="G25" s="150">
        <f t="shared" si="1"/>
        <v>34387.777777777781</v>
      </c>
      <c r="H25" s="870">
        <v>1.9</v>
      </c>
      <c r="I25" s="154">
        <v>696805</v>
      </c>
      <c r="J25" s="150">
        <f t="shared" si="2"/>
        <v>30561.622807017546</v>
      </c>
      <c r="K25" s="871">
        <f t="shared" si="3"/>
        <v>2.1999999999999997</v>
      </c>
      <c r="L25" s="154">
        <f t="shared" si="3"/>
        <v>820601</v>
      </c>
      <c r="M25" s="150">
        <f t="shared" si="4"/>
        <v>31083.371212121219</v>
      </c>
      <c r="N25" s="112"/>
      <c r="O25" s="112"/>
      <c r="P25" s="101"/>
      <c r="Q25" s="828"/>
      <c r="R25" s="101"/>
      <c r="S25" s="828"/>
      <c r="T25" s="101"/>
      <c r="U25" s="828"/>
      <c r="V25" s="112"/>
      <c r="W25" s="112"/>
      <c r="X25" s="112"/>
      <c r="Y25" s="112"/>
      <c r="Z25" s="112"/>
      <c r="AA25" s="112"/>
      <c r="AB25" s="112"/>
      <c r="AC25" s="112"/>
      <c r="AD25" s="112"/>
      <c r="AE25" s="112"/>
    </row>
    <row r="26" spans="1:31" ht="15" customHeight="1">
      <c r="A26" s="51">
        <v>5</v>
      </c>
      <c r="B26" s="1134"/>
      <c r="C26" s="1135"/>
      <c r="D26" s="903" t="s">
        <v>845</v>
      </c>
      <c r="E26" s="870">
        <v>26.6</v>
      </c>
      <c r="F26" s="154">
        <v>13686288</v>
      </c>
      <c r="G26" s="150">
        <f t="shared" si="1"/>
        <v>42876.842105263153</v>
      </c>
      <c r="H26" s="870">
        <v>2.5</v>
      </c>
      <c r="I26" s="154">
        <v>2043760</v>
      </c>
      <c r="J26" s="150">
        <f t="shared" si="2"/>
        <v>68125.333333333343</v>
      </c>
      <c r="K26" s="871">
        <f t="shared" si="3"/>
        <v>29.1</v>
      </c>
      <c r="L26" s="154">
        <f t="shared" si="3"/>
        <v>15730048</v>
      </c>
      <c r="M26" s="150">
        <f t="shared" si="4"/>
        <v>45045.956471935846</v>
      </c>
      <c r="N26" s="112"/>
      <c r="O26" s="112"/>
      <c r="P26" s="101"/>
      <c r="Q26" s="828"/>
      <c r="R26" s="101"/>
      <c r="S26" s="828"/>
      <c r="T26" s="101"/>
      <c r="U26" s="828"/>
      <c r="V26" s="112"/>
      <c r="W26" s="112"/>
      <c r="X26" s="112"/>
      <c r="Y26" s="112"/>
      <c r="Z26" s="112"/>
      <c r="AA26" s="112"/>
      <c r="AB26" s="112"/>
      <c r="AC26" s="112"/>
      <c r="AD26" s="112"/>
      <c r="AE26" s="112"/>
    </row>
    <row r="27" spans="1:31" ht="15" customHeight="1">
      <c r="A27" s="51">
        <v>5</v>
      </c>
      <c r="B27" s="1134"/>
      <c r="C27" s="1135"/>
      <c r="D27" s="903" t="s">
        <v>846</v>
      </c>
      <c r="E27" s="870">
        <v>8.1</v>
      </c>
      <c r="F27" s="154">
        <v>5703868</v>
      </c>
      <c r="G27" s="150">
        <f t="shared" si="1"/>
        <v>58681.769547325101</v>
      </c>
      <c r="H27" s="870">
        <v>7</v>
      </c>
      <c r="I27" s="154">
        <v>4183207</v>
      </c>
      <c r="J27" s="150">
        <f t="shared" si="2"/>
        <v>49800.083333333328</v>
      </c>
      <c r="K27" s="871">
        <f>E27+H27</f>
        <v>15.1</v>
      </c>
      <c r="L27" s="154">
        <f>F27+I27</f>
        <v>9887075</v>
      </c>
      <c r="M27" s="150">
        <f t="shared" si="4"/>
        <v>54564.431567328917</v>
      </c>
      <c r="N27" s="112"/>
      <c r="O27" s="112"/>
      <c r="P27" s="101"/>
      <c r="Q27" s="828"/>
      <c r="R27" s="101"/>
      <c r="S27" s="828"/>
      <c r="T27" s="101"/>
      <c r="U27" s="828"/>
      <c r="V27" s="112"/>
      <c r="W27" s="112"/>
      <c r="X27" s="112"/>
      <c r="Y27" s="112"/>
      <c r="Z27" s="112"/>
      <c r="AA27" s="112"/>
      <c r="AB27" s="112"/>
      <c r="AC27" s="112"/>
      <c r="AD27" s="112"/>
      <c r="AE27" s="112"/>
    </row>
    <row r="28" spans="1:31" ht="15" customHeight="1">
      <c r="A28" s="51">
        <v>6</v>
      </c>
      <c r="B28" s="1134"/>
      <c r="C28" s="1136"/>
      <c r="D28" s="903" t="s">
        <v>814</v>
      </c>
      <c r="E28" s="870">
        <f>SUM(E22:E27)</f>
        <v>200.9</v>
      </c>
      <c r="F28" s="154">
        <f>SUM(F22:F27)</f>
        <v>188968280</v>
      </c>
      <c r="G28" s="150">
        <f t="shared" si="1"/>
        <v>78384.05508544881</v>
      </c>
      <c r="H28" s="870">
        <f>SUM(H22:H27)</f>
        <v>67.800000000000011</v>
      </c>
      <c r="I28" s="154">
        <f>SUM(I22:I27)</f>
        <v>51682483</v>
      </c>
      <c r="J28" s="150">
        <f t="shared" si="2"/>
        <v>63523.209193706964</v>
      </c>
      <c r="K28" s="871">
        <f>E28+H28</f>
        <v>268.70000000000005</v>
      </c>
      <c r="L28" s="154">
        <f>F28+I28</f>
        <v>240650763</v>
      </c>
      <c r="M28" s="150">
        <f t="shared" si="4"/>
        <v>74634.277074804602</v>
      </c>
      <c r="N28" s="112"/>
      <c r="O28" s="112"/>
      <c r="P28" s="101"/>
      <c r="Q28" s="828"/>
      <c r="R28" s="101"/>
      <c r="S28" s="828"/>
      <c r="T28" s="101"/>
      <c r="U28" s="828"/>
      <c r="V28" s="112"/>
      <c r="W28" s="112"/>
      <c r="X28" s="112"/>
      <c r="Y28" s="112"/>
      <c r="Z28" s="112"/>
      <c r="AA28" s="112"/>
      <c r="AB28" s="112"/>
      <c r="AC28" s="112"/>
      <c r="AD28" s="112"/>
      <c r="AE28" s="112"/>
    </row>
    <row r="29" spans="1:31" ht="15" customHeight="1">
      <c r="A29" s="51">
        <v>7</v>
      </c>
      <c r="B29" s="1134"/>
      <c r="C29" s="1137" t="s">
        <v>847</v>
      </c>
      <c r="D29" s="1138"/>
      <c r="E29" s="870">
        <v>89.6</v>
      </c>
      <c r="F29" s="154">
        <v>48597423</v>
      </c>
      <c r="G29" s="150">
        <f>F29/12/E29</f>
        <v>45198.49609375</v>
      </c>
      <c r="H29" s="872">
        <v>136.16</v>
      </c>
      <c r="I29" s="154">
        <v>62903971</v>
      </c>
      <c r="J29" s="150">
        <f>I29/12/H29</f>
        <v>38498.807163141399</v>
      </c>
      <c r="K29" s="871">
        <f t="shared" si="3"/>
        <v>225.76</v>
      </c>
      <c r="L29" s="154">
        <f t="shared" si="3"/>
        <v>111501394</v>
      </c>
      <c r="M29" s="150">
        <f>L29/12/K29</f>
        <v>41157.790721710378</v>
      </c>
      <c r="N29" s="112"/>
      <c r="O29" s="112"/>
      <c r="P29" s="112"/>
      <c r="Q29" s="112"/>
      <c r="R29" s="112"/>
      <c r="S29" s="112"/>
      <c r="T29" s="112"/>
      <c r="U29" s="112"/>
      <c r="V29" s="112"/>
      <c r="W29" s="112"/>
      <c r="X29" s="112"/>
      <c r="Y29" s="112"/>
      <c r="Z29" s="112"/>
      <c r="AA29" s="112"/>
      <c r="AB29" s="112"/>
      <c r="AC29" s="112"/>
      <c r="AD29" s="112"/>
      <c r="AE29" s="112"/>
    </row>
    <row r="30" spans="1:31" ht="15" customHeight="1">
      <c r="A30" s="51">
        <v>8</v>
      </c>
      <c r="B30" s="1108"/>
      <c r="C30" s="1139" t="s">
        <v>848</v>
      </c>
      <c r="D30" s="1140"/>
      <c r="E30" s="870">
        <v>221.96</v>
      </c>
      <c r="F30" s="154">
        <v>94463481</v>
      </c>
      <c r="G30" s="150">
        <f>F30/12/E30</f>
        <v>35465.65484772031</v>
      </c>
      <c r="H30" s="872">
        <v>88.54</v>
      </c>
      <c r="I30" s="154">
        <v>36442905</v>
      </c>
      <c r="J30" s="150">
        <f>I30/12/H30</f>
        <v>34299.850350124238</v>
      </c>
      <c r="K30" s="871">
        <f t="shared" si="3"/>
        <v>310.5</v>
      </c>
      <c r="L30" s="154">
        <f t="shared" si="3"/>
        <v>130906386</v>
      </c>
      <c r="M30" s="150">
        <f>L30/12/K30</f>
        <v>35133.222222222219</v>
      </c>
      <c r="N30" s="112"/>
      <c r="O30" s="112"/>
      <c r="P30" s="112"/>
      <c r="Q30" s="112"/>
      <c r="R30" s="112"/>
      <c r="S30" s="112"/>
      <c r="T30" s="112"/>
      <c r="U30" s="112"/>
      <c r="V30" s="112"/>
      <c r="W30" s="112"/>
      <c r="X30" s="112"/>
      <c r="Y30" s="112"/>
      <c r="Z30" s="112"/>
      <c r="AA30" s="112"/>
      <c r="AB30" s="112"/>
      <c r="AC30" s="112"/>
      <c r="AD30" s="112"/>
      <c r="AE30" s="112"/>
    </row>
    <row r="31" spans="1:31" ht="15" customHeight="1">
      <c r="A31" s="51">
        <v>9</v>
      </c>
      <c r="B31" s="1141" t="s">
        <v>827</v>
      </c>
      <c r="C31" s="1141"/>
      <c r="D31" s="1141"/>
      <c r="E31" s="873"/>
      <c r="F31" s="154"/>
      <c r="G31" s="874"/>
      <c r="H31" s="153"/>
      <c r="I31" s="154"/>
      <c r="J31" s="874"/>
      <c r="K31" s="225">
        <f t="shared" si="3"/>
        <v>0</v>
      </c>
      <c r="L31" s="154">
        <f t="shared" si="3"/>
        <v>0</v>
      </c>
      <c r="M31" s="874"/>
      <c r="N31" s="112"/>
      <c r="O31" s="112"/>
      <c r="P31" s="112"/>
      <c r="Q31" s="112"/>
      <c r="R31" s="112"/>
      <c r="S31" s="112"/>
      <c r="T31" s="112"/>
      <c r="U31" s="112"/>
      <c r="V31" s="112"/>
      <c r="W31" s="112"/>
      <c r="X31" s="112"/>
      <c r="Y31" s="112"/>
      <c r="Z31" s="112"/>
      <c r="AA31" s="112"/>
      <c r="AB31" s="112"/>
      <c r="AC31" s="112"/>
      <c r="AD31" s="112"/>
      <c r="AE31" s="112"/>
    </row>
    <row r="32" spans="1:31" ht="15" customHeight="1" thickBot="1">
      <c r="A32" s="110">
        <v>10</v>
      </c>
      <c r="B32" s="1122" t="s">
        <v>828</v>
      </c>
      <c r="C32" s="1122"/>
      <c r="D32" s="1122"/>
      <c r="E32" s="875"/>
      <c r="F32" s="876"/>
      <c r="G32" s="877"/>
      <c r="H32" s="878"/>
      <c r="I32" s="876"/>
      <c r="J32" s="877"/>
      <c r="K32" s="879">
        <f t="shared" si="3"/>
        <v>0</v>
      </c>
      <c r="L32" s="876">
        <f t="shared" si="3"/>
        <v>0</v>
      </c>
      <c r="M32" s="877"/>
      <c r="N32" s="112"/>
      <c r="O32" s="112"/>
      <c r="P32" s="112"/>
      <c r="Q32" s="112"/>
      <c r="R32" s="112"/>
      <c r="S32" s="112"/>
      <c r="T32" s="112"/>
      <c r="U32" s="112"/>
      <c r="V32" s="112"/>
      <c r="W32" s="112"/>
      <c r="X32" s="112"/>
      <c r="Y32" s="112"/>
      <c r="Z32" s="112"/>
      <c r="AA32" s="112"/>
      <c r="AB32" s="112"/>
      <c r="AC32" s="112"/>
      <c r="AD32" s="112"/>
      <c r="AE32" s="112"/>
    </row>
    <row r="33" spans="1:31" s="43" customFormat="1" ht="15" customHeight="1" thickBot="1">
      <c r="A33" s="109">
        <v>11</v>
      </c>
      <c r="B33" s="1143" t="s">
        <v>814</v>
      </c>
      <c r="C33" s="1143"/>
      <c r="D33" s="1143"/>
      <c r="E33" s="880">
        <f>E28+E29+E30+E31+E32</f>
        <v>512.46</v>
      </c>
      <c r="F33" s="881">
        <f>F28+F29+F30+F31+F32</f>
        <v>332029184</v>
      </c>
      <c r="G33" s="882">
        <f t="shared" ref="G33:M33" si="5">G28+G29+G30+G31+G32</f>
        <v>159048.20602691913</v>
      </c>
      <c r="H33" s="883">
        <f t="shared" si="5"/>
        <v>292.5</v>
      </c>
      <c r="I33" s="881">
        <f t="shared" si="5"/>
        <v>151029359</v>
      </c>
      <c r="J33" s="882">
        <f t="shared" si="5"/>
        <v>136321.86670697259</v>
      </c>
      <c r="K33" s="884">
        <f t="shared" si="5"/>
        <v>804.96</v>
      </c>
      <c r="L33" s="881">
        <f t="shared" si="5"/>
        <v>483058543</v>
      </c>
      <c r="M33" s="882">
        <f t="shared" si="5"/>
        <v>150925.2900187372</v>
      </c>
      <c r="N33" s="112"/>
      <c r="O33" s="112"/>
      <c r="P33" s="112"/>
      <c r="Q33" s="112"/>
      <c r="R33" s="112"/>
      <c r="S33" s="112"/>
      <c r="T33" s="112"/>
      <c r="U33" s="114"/>
      <c r="V33" s="114"/>
      <c r="W33" s="114"/>
      <c r="X33" s="114"/>
      <c r="Y33" s="114"/>
      <c r="Z33" s="114"/>
      <c r="AA33" s="114"/>
      <c r="AB33" s="114"/>
      <c r="AC33" s="114"/>
      <c r="AD33" s="114"/>
      <c r="AE33" s="114"/>
    </row>
    <row r="34" spans="1:31" s="112" customFormat="1" ht="15" customHeight="1"/>
    <row r="35" spans="1:31" s="116" customFormat="1" ht="12.75" customHeight="1">
      <c r="A35" s="116" t="s">
        <v>395</v>
      </c>
    </row>
    <row r="36" spans="1:31" s="116" customFormat="1" ht="42" customHeight="1">
      <c r="A36" s="968" t="s">
        <v>849</v>
      </c>
      <c r="B36" s="996"/>
      <c r="C36" s="996"/>
      <c r="D36" s="996"/>
      <c r="E36" s="996"/>
      <c r="F36" s="996"/>
      <c r="G36" s="996"/>
      <c r="H36" s="996"/>
      <c r="I36" s="996"/>
      <c r="J36" s="996"/>
      <c r="K36" s="996"/>
      <c r="L36" s="996"/>
      <c r="M36" s="996"/>
    </row>
    <row r="37" spans="1:31" s="116" customFormat="1" ht="15.75" customHeight="1">
      <c r="A37" s="968" t="s">
        <v>850</v>
      </c>
      <c r="B37" s="996"/>
      <c r="C37" s="996"/>
      <c r="D37" s="996"/>
      <c r="E37" s="996"/>
      <c r="F37" s="996"/>
      <c r="G37" s="996"/>
      <c r="H37" s="996"/>
      <c r="I37" s="996"/>
      <c r="J37" s="996"/>
      <c r="K37" s="996"/>
      <c r="L37" s="996"/>
      <c r="M37" s="996"/>
    </row>
    <row r="38" spans="1:31" s="116" customFormat="1" ht="43.5" customHeight="1">
      <c r="A38" s="968" t="s">
        <v>851</v>
      </c>
      <c r="B38" s="996"/>
      <c r="C38" s="996"/>
      <c r="D38" s="996"/>
      <c r="E38" s="996"/>
      <c r="F38" s="996"/>
      <c r="G38" s="996"/>
      <c r="H38" s="996"/>
      <c r="I38" s="996"/>
      <c r="J38" s="996"/>
      <c r="K38" s="996"/>
      <c r="L38" s="996"/>
      <c r="M38" s="996"/>
    </row>
    <row r="39" spans="1:31" s="116" customFormat="1" ht="105.75" customHeight="1">
      <c r="A39" s="968" t="s">
        <v>852</v>
      </c>
      <c r="B39" s="996"/>
      <c r="C39" s="996"/>
      <c r="D39" s="996"/>
      <c r="E39" s="996"/>
      <c r="F39" s="996"/>
      <c r="G39" s="996"/>
      <c r="H39" s="996"/>
      <c r="I39" s="996"/>
      <c r="J39" s="996"/>
      <c r="K39" s="996"/>
      <c r="L39" s="996"/>
      <c r="M39" s="996"/>
    </row>
    <row r="40" spans="1:31" s="116" customFormat="1" ht="15.75" customHeight="1">
      <c r="A40" s="968" t="s">
        <v>853</v>
      </c>
      <c r="B40" s="996"/>
      <c r="C40" s="996"/>
      <c r="D40" s="996"/>
      <c r="E40" s="996"/>
      <c r="F40" s="996"/>
      <c r="G40" s="996"/>
      <c r="H40" s="996"/>
      <c r="I40" s="996"/>
      <c r="J40" s="996"/>
      <c r="K40" s="996"/>
      <c r="L40" s="996"/>
      <c r="M40" s="996"/>
    </row>
    <row r="41" spans="1:31" s="116" customFormat="1" ht="29.25" customHeight="1">
      <c r="A41" s="968" t="s">
        <v>854</v>
      </c>
      <c r="B41" s="996"/>
      <c r="C41" s="996"/>
      <c r="D41" s="996"/>
      <c r="E41" s="996"/>
      <c r="F41" s="996"/>
      <c r="G41" s="996"/>
      <c r="H41" s="996"/>
      <c r="I41" s="996"/>
      <c r="J41" s="996"/>
      <c r="K41" s="996"/>
      <c r="L41" s="996"/>
      <c r="M41" s="996"/>
    </row>
    <row r="42" spans="1:31" s="116" customFormat="1" ht="16.5" customHeight="1">
      <c r="A42" s="968" t="s">
        <v>855</v>
      </c>
      <c r="B42" s="996"/>
      <c r="C42" s="996"/>
      <c r="D42" s="996"/>
      <c r="E42" s="996"/>
      <c r="F42" s="996"/>
      <c r="G42" s="996"/>
      <c r="H42" s="996"/>
      <c r="I42" s="996"/>
      <c r="J42" s="996"/>
      <c r="K42" s="996"/>
      <c r="L42" s="996"/>
      <c r="M42" s="996"/>
    </row>
    <row r="43" spans="1:31" s="116" customFormat="1" ht="27" customHeight="1">
      <c r="A43" s="968" t="s">
        <v>856</v>
      </c>
      <c r="B43" s="996"/>
      <c r="C43" s="996"/>
      <c r="D43" s="996"/>
      <c r="E43" s="996"/>
      <c r="F43" s="996"/>
      <c r="G43" s="996"/>
      <c r="H43" s="996"/>
      <c r="I43" s="996"/>
      <c r="J43" s="996"/>
      <c r="K43" s="996"/>
      <c r="L43" s="996"/>
      <c r="M43" s="996"/>
    </row>
    <row r="44" spans="1:31" s="112" customFormat="1" ht="15" customHeight="1"/>
    <row r="45" spans="1:31" s="112" customFormat="1" ht="15"/>
    <row r="46" spans="1:31" s="112" customFormat="1" ht="12.75" customHeight="1"/>
    <row r="47" spans="1:31" s="112" customFormat="1" ht="15.75" customHeight="1"/>
    <row r="48" spans="1:31" s="112" customFormat="1" ht="24.75" customHeight="1"/>
    <row r="49" spans="1:22" s="112" customFormat="1" ht="24" customHeight="1"/>
    <row r="50" spans="1:22" s="112" customFormat="1" ht="37.5" customHeight="1"/>
    <row r="51" spans="1:22" s="112" customFormat="1" ht="15.75" customHeight="1"/>
    <row r="52" spans="1:22" s="112" customFormat="1" ht="15.75" customHeight="1"/>
    <row r="53" spans="1:22" s="112" customFormat="1" ht="15" customHeight="1"/>
    <row r="54" spans="1:22" s="112" customFormat="1" ht="14.25" customHeight="1"/>
    <row r="55" spans="1:22" s="112" customFormat="1" ht="16.5" customHeight="1"/>
    <row r="56" spans="1:22" s="112" customFormat="1" ht="18.75" customHeight="1"/>
    <row r="57" spans="1:22">
      <c r="A57" s="885"/>
      <c r="B57" s="886"/>
      <c r="C57" s="886"/>
      <c r="D57" s="886"/>
      <c r="E57" s="886"/>
      <c r="F57" s="886"/>
      <c r="G57" s="886"/>
      <c r="H57" s="886"/>
      <c r="I57" s="892"/>
      <c r="J57" s="892"/>
      <c r="K57" s="892"/>
      <c r="L57" s="892"/>
      <c r="M57" s="892"/>
      <c r="N57" s="892"/>
      <c r="O57" s="12"/>
      <c r="P57" s="12"/>
      <c r="Q57" s="12"/>
      <c r="R57" s="12"/>
      <c r="S57" s="12"/>
      <c r="T57" s="12"/>
      <c r="U57" s="12"/>
      <c r="V57" s="12"/>
    </row>
    <row r="58" spans="1:22" ht="15.75" customHeight="1">
      <c r="A58" s="1142"/>
      <c r="B58" s="1142"/>
      <c r="C58" s="1142"/>
      <c r="D58" s="1142"/>
      <c r="E58" s="1142"/>
      <c r="F58" s="1142"/>
      <c r="G58" s="1142"/>
      <c r="H58" s="1142"/>
      <c r="I58" s="1142"/>
      <c r="J58" s="1142"/>
      <c r="K58" s="1142"/>
      <c r="L58" s="1142"/>
      <c r="M58" s="1142"/>
      <c r="N58" s="1142"/>
      <c r="O58" s="1142"/>
      <c r="P58" s="1142"/>
      <c r="Q58" s="1142"/>
      <c r="R58" s="1142"/>
      <c r="S58" s="1142"/>
      <c r="T58" s="12"/>
      <c r="U58" s="12"/>
      <c r="V58" s="12"/>
    </row>
    <row r="59" spans="1:22" ht="16">
      <c r="A59" s="887"/>
      <c r="B59" s="214"/>
      <c r="C59" s="214"/>
      <c r="D59" s="214"/>
      <c r="E59" s="214"/>
      <c r="F59" s="214"/>
      <c r="G59" s="214"/>
      <c r="H59" s="214"/>
      <c r="I59" s="12"/>
      <c r="J59" s="12"/>
      <c r="K59" s="12"/>
      <c r="L59" s="12"/>
      <c r="M59" s="12"/>
      <c r="N59" s="12"/>
    </row>
    <row r="60" spans="1:22">
      <c r="A60" s="12"/>
      <c r="B60" s="214"/>
      <c r="C60" s="214"/>
      <c r="D60" s="214"/>
      <c r="E60" s="214"/>
      <c r="F60" s="214"/>
      <c r="G60" s="214"/>
      <c r="H60" s="214"/>
      <c r="I60" s="12"/>
      <c r="J60" s="12"/>
      <c r="K60" s="12"/>
      <c r="L60" s="12"/>
      <c r="M60" s="12"/>
      <c r="N60" s="12"/>
    </row>
  </sheetData>
  <mergeCells count="44">
    <mergeCell ref="A41:M41"/>
    <mergeCell ref="A42:M42"/>
    <mergeCell ref="A43:M43"/>
    <mergeCell ref="A58:S58"/>
    <mergeCell ref="B33:D33"/>
    <mergeCell ref="A36:M36"/>
    <mergeCell ref="A37:M37"/>
    <mergeCell ref="A38:M38"/>
    <mergeCell ref="A39:M39"/>
    <mergeCell ref="A40:M40"/>
    <mergeCell ref="B32:D32"/>
    <mergeCell ref="B15:D15"/>
    <mergeCell ref="A19:A21"/>
    <mergeCell ref="B19:D21"/>
    <mergeCell ref="E19:G19"/>
    <mergeCell ref="B22:B30"/>
    <mergeCell ref="C22:C28"/>
    <mergeCell ref="C29:D29"/>
    <mergeCell ref="C30:D30"/>
    <mergeCell ref="B31:D31"/>
    <mergeCell ref="H19:J19"/>
    <mergeCell ref="K19:M19"/>
    <mergeCell ref="B10:B12"/>
    <mergeCell ref="C10:D10"/>
    <mergeCell ref="C11:D11"/>
    <mergeCell ref="C12:D12"/>
    <mergeCell ref="B13:D13"/>
    <mergeCell ref="B14:D14"/>
    <mergeCell ref="O7:P7"/>
    <mergeCell ref="A5:A9"/>
    <mergeCell ref="B5:D9"/>
    <mergeCell ref="E5:X5"/>
    <mergeCell ref="E6:H6"/>
    <mergeCell ref="I6:L6"/>
    <mergeCell ref="M6:P6"/>
    <mergeCell ref="Q6:R7"/>
    <mergeCell ref="S6:T7"/>
    <mergeCell ref="U6:V7"/>
    <mergeCell ref="W6:X7"/>
    <mergeCell ref="E7:F7"/>
    <mergeCell ref="G7:H7"/>
    <mergeCell ref="I7:J7"/>
    <mergeCell ref="K7:L7"/>
    <mergeCell ref="M7:N7"/>
  </mergeCells>
  <printOptions horizontalCentered="1"/>
  <pageMargins left="0.23622047244094491" right="0.27559055118110237" top="0.98425196850393704" bottom="0.98425196850393704" header="0.51181102362204722" footer="0.51181102362204722"/>
  <pageSetup paperSize="9" scale="48"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47"/>
  <sheetViews>
    <sheetView zoomScale="160" zoomScaleNormal="160" workbookViewId="0">
      <selection activeCell="H8" sqref="H8"/>
    </sheetView>
  </sheetViews>
  <sheetFormatPr baseColWidth="10" defaultColWidth="9.1640625" defaultRowHeight="14"/>
  <cols>
    <col min="1" max="1" width="3.5" style="16" customWidth="1"/>
    <col min="2" max="2" width="9" style="16" customWidth="1"/>
    <col min="3" max="3" width="48" style="16" customWidth="1"/>
    <col min="4" max="4" width="12" style="16" customWidth="1"/>
    <col min="5" max="5" width="10.1640625" style="16" bestFit="1" customWidth="1"/>
    <col min="6" max="6" width="9.1640625" style="16"/>
    <col min="7" max="8" width="10.1640625" style="16" customWidth="1"/>
    <col min="9" max="9" width="10.5" style="16" customWidth="1"/>
    <col min="10" max="10" width="1.5" style="16" customWidth="1"/>
    <col min="11" max="16384" width="9.1640625" style="16"/>
  </cols>
  <sheetData>
    <row r="1" spans="1:13" ht="16">
      <c r="A1" s="45" t="s">
        <v>857</v>
      </c>
      <c r="B1" s="44"/>
      <c r="C1" s="44"/>
      <c r="D1" s="12"/>
      <c r="E1" s="12"/>
      <c r="F1" s="12"/>
      <c r="G1" s="819"/>
      <c r="H1" s="819"/>
      <c r="I1" s="12"/>
      <c r="J1" s="12"/>
    </row>
    <row r="2" spans="1:13" s="28" customFormat="1" ht="15" thickBot="1">
      <c r="A2" s="905"/>
      <c r="B2" s="905"/>
      <c r="C2" s="905"/>
      <c r="D2" s="905"/>
      <c r="E2" s="905"/>
      <c r="F2" s="905"/>
      <c r="H2" s="905"/>
      <c r="I2" s="13" t="s">
        <v>718</v>
      </c>
      <c r="J2" s="905"/>
    </row>
    <row r="3" spans="1:13" s="28" customFormat="1" ht="17.25" customHeight="1">
      <c r="A3" s="1147" t="s">
        <v>523</v>
      </c>
      <c r="B3" s="1150" t="s">
        <v>858</v>
      </c>
      <c r="C3" s="1151"/>
      <c r="D3" s="1156" t="s">
        <v>859</v>
      </c>
      <c r="E3" s="1106"/>
      <c r="F3" s="1106"/>
      <c r="G3" s="1157"/>
      <c r="H3" s="1158" t="s">
        <v>860</v>
      </c>
      <c r="I3" s="1095"/>
      <c r="J3" s="905"/>
    </row>
    <row r="4" spans="1:13" s="28" customFormat="1" ht="15" customHeight="1">
      <c r="A4" s="1148"/>
      <c r="B4" s="1152"/>
      <c r="C4" s="1153"/>
      <c r="D4" s="1135" t="s">
        <v>861</v>
      </c>
      <c r="E4" s="1135" t="s">
        <v>862</v>
      </c>
      <c r="F4" s="1159" t="s">
        <v>863</v>
      </c>
      <c r="G4" s="1161" t="s">
        <v>814</v>
      </c>
      <c r="H4" s="1163" t="s">
        <v>864</v>
      </c>
      <c r="I4" s="1144" t="s">
        <v>865</v>
      </c>
      <c r="J4" s="905"/>
      <c r="L4" s="119"/>
    </row>
    <row r="5" spans="1:13" ht="14.25" customHeight="1">
      <c r="A5" s="1148"/>
      <c r="B5" s="1152"/>
      <c r="C5" s="1153"/>
      <c r="D5" s="1136"/>
      <c r="E5" s="1136"/>
      <c r="F5" s="1160"/>
      <c r="G5" s="1162"/>
      <c r="H5" s="1164"/>
      <c r="I5" s="1099"/>
      <c r="J5" s="12"/>
    </row>
    <row r="6" spans="1:13" s="205" customFormat="1" ht="10.5" customHeight="1" thickBot="1">
      <c r="A6" s="1149"/>
      <c r="B6" s="1154"/>
      <c r="C6" s="1155"/>
      <c r="D6" s="201" t="s">
        <v>593</v>
      </c>
      <c r="E6" s="201" t="s">
        <v>594</v>
      </c>
      <c r="F6" s="202" t="s">
        <v>595</v>
      </c>
      <c r="G6" s="203" t="s">
        <v>866</v>
      </c>
      <c r="H6" s="206" t="s">
        <v>867</v>
      </c>
      <c r="I6" s="419" t="s">
        <v>868</v>
      </c>
      <c r="J6" s="204"/>
    </row>
    <row r="7" spans="1:13">
      <c r="A7" s="192">
        <v>1</v>
      </c>
      <c r="B7" s="474" t="s">
        <v>869</v>
      </c>
      <c r="C7" s="475"/>
      <c r="D7" s="421">
        <f>SUM(D8:D25)-D22-D21</f>
        <v>3646</v>
      </c>
      <c r="E7" s="422">
        <f>SUM(E8:E24)</f>
        <v>5076</v>
      </c>
      <c r="F7" s="422">
        <f>SUM(F8:F25)</f>
        <v>151</v>
      </c>
      <c r="G7" s="423">
        <f>SUM(D7:F7)</f>
        <v>8873</v>
      </c>
      <c r="H7" s="422">
        <f>SUM(H8+H9+H10+H11+H12+H13+H15+H19+H24)</f>
        <v>8873</v>
      </c>
      <c r="I7" s="424">
        <f>SUM(I8+I9+I11+I12+I13+I15+I19+I23+I24)</f>
        <v>0</v>
      </c>
      <c r="J7" s="425"/>
    </row>
    <row r="8" spans="1:13" ht="12.75" customHeight="1">
      <c r="A8" s="193">
        <v>2</v>
      </c>
      <c r="B8" s="1165" t="s">
        <v>870</v>
      </c>
      <c r="C8" s="1166"/>
      <c r="D8" s="653"/>
      <c r="E8" s="654">
        <v>4618</v>
      </c>
      <c r="F8" s="654"/>
      <c r="G8" s="655">
        <f t="shared" ref="G8:H23" si="0">SUM(D8:F8)</f>
        <v>4618</v>
      </c>
      <c r="H8" s="655">
        <f>SUM(D8:F8)</f>
        <v>4618</v>
      </c>
      <c r="I8" s="656"/>
      <c r="J8" s="426"/>
      <c r="K8" s="29"/>
      <c r="L8" s="29"/>
      <c r="M8" s="29"/>
    </row>
    <row r="9" spans="1:13" ht="24" customHeight="1">
      <c r="A9" s="193">
        <v>3</v>
      </c>
      <c r="B9" s="1165" t="s">
        <v>871</v>
      </c>
      <c r="C9" s="1166"/>
      <c r="D9" s="653">
        <v>538</v>
      </c>
      <c r="E9" s="654">
        <v>75</v>
      </c>
      <c r="F9" s="654">
        <v>128</v>
      </c>
      <c r="G9" s="655">
        <f t="shared" si="0"/>
        <v>741</v>
      </c>
      <c r="H9" s="655">
        <f>SUM(D9:F9)</f>
        <v>741</v>
      </c>
      <c r="I9" s="656"/>
      <c r="J9" s="425"/>
    </row>
    <row r="10" spans="1:13" ht="24" customHeight="1">
      <c r="A10" s="193">
        <v>4</v>
      </c>
      <c r="B10" s="1165" t="s">
        <v>872</v>
      </c>
      <c r="C10" s="1166"/>
      <c r="D10" s="653">
        <v>2331</v>
      </c>
      <c r="E10" s="654"/>
      <c r="F10" s="654"/>
      <c r="G10" s="655">
        <f t="shared" si="0"/>
        <v>2331</v>
      </c>
      <c r="H10" s="655">
        <f t="shared" si="0"/>
        <v>2331</v>
      </c>
      <c r="I10" s="656"/>
      <c r="J10" s="425"/>
    </row>
    <row r="11" spans="1:13">
      <c r="A11" s="193">
        <v>5</v>
      </c>
      <c r="B11" s="1165" t="s">
        <v>873</v>
      </c>
      <c r="C11" s="1166"/>
      <c r="D11" s="653">
        <v>112</v>
      </c>
      <c r="E11" s="654"/>
      <c r="F11" s="654">
        <v>10</v>
      </c>
      <c r="G11" s="655">
        <f t="shared" si="0"/>
        <v>122</v>
      </c>
      <c r="H11" s="655">
        <v>122</v>
      </c>
      <c r="I11" s="656"/>
      <c r="J11" s="425"/>
    </row>
    <row r="12" spans="1:13">
      <c r="A12" s="193">
        <v>6</v>
      </c>
      <c r="B12" s="1165" t="s">
        <v>874</v>
      </c>
      <c r="C12" s="1166"/>
      <c r="D12" s="653"/>
      <c r="E12" s="654"/>
      <c r="F12" s="654"/>
      <c r="G12" s="655">
        <f t="shared" si="0"/>
        <v>0</v>
      </c>
      <c r="H12" s="655">
        <f t="shared" si="0"/>
        <v>0</v>
      </c>
      <c r="I12" s="656"/>
      <c r="J12" s="425"/>
    </row>
    <row r="13" spans="1:13">
      <c r="A13" s="194">
        <v>7</v>
      </c>
      <c r="B13" s="1145" t="s">
        <v>875</v>
      </c>
      <c r="C13" s="1146"/>
      <c r="D13" s="657"/>
      <c r="E13" s="658"/>
      <c r="F13" s="658"/>
      <c r="G13" s="659">
        <f t="shared" si="0"/>
        <v>0</v>
      </c>
      <c r="H13" s="659">
        <f>SUM(D13:F13)</f>
        <v>0</v>
      </c>
      <c r="I13" s="660"/>
      <c r="J13" s="425"/>
    </row>
    <row r="14" spans="1:13" ht="15">
      <c r="A14" s="124">
        <v>8</v>
      </c>
      <c r="B14" s="476" t="s">
        <v>876</v>
      </c>
      <c r="C14" s="477" t="s">
        <v>877</v>
      </c>
      <c r="D14" s="661"/>
      <c r="E14" s="602"/>
      <c r="F14" s="602"/>
      <c r="G14" s="662">
        <f t="shared" si="0"/>
        <v>0</v>
      </c>
      <c r="H14" s="662">
        <f t="shared" si="0"/>
        <v>0</v>
      </c>
      <c r="I14" s="620"/>
      <c r="J14" s="425"/>
    </row>
    <row r="15" spans="1:13">
      <c r="A15" s="195">
        <v>9</v>
      </c>
      <c r="B15" s="1167" t="s">
        <v>878</v>
      </c>
      <c r="C15" s="1168"/>
      <c r="D15" s="663"/>
      <c r="E15" s="664"/>
      <c r="F15" s="664"/>
      <c r="G15" s="665">
        <f t="shared" si="0"/>
        <v>0</v>
      </c>
      <c r="H15" s="665">
        <f t="shared" si="0"/>
        <v>0</v>
      </c>
      <c r="I15" s="666"/>
      <c r="J15" s="427"/>
    </row>
    <row r="16" spans="1:13" ht="15">
      <c r="A16" s="191">
        <v>10</v>
      </c>
      <c r="B16" s="478" t="s">
        <v>876</v>
      </c>
      <c r="C16" s="479" t="s">
        <v>879</v>
      </c>
      <c r="D16" s="667"/>
      <c r="E16" s="668"/>
      <c r="F16" s="668"/>
      <c r="G16" s="669">
        <f t="shared" si="0"/>
        <v>0</v>
      </c>
      <c r="H16" s="669">
        <f t="shared" si="0"/>
        <v>0</v>
      </c>
      <c r="I16" s="670"/>
      <c r="J16" s="427"/>
    </row>
    <row r="17" spans="1:10" ht="15">
      <c r="A17" s="191">
        <v>11</v>
      </c>
      <c r="B17" s="480"/>
      <c r="C17" s="479" t="s">
        <v>880</v>
      </c>
      <c r="D17" s="667"/>
      <c r="E17" s="668"/>
      <c r="F17" s="668"/>
      <c r="G17" s="669">
        <f t="shared" si="0"/>
        <v>0</v>
      </c>
      <c r="H17" s="669">
        <f t="shared" si="0"/>
        <v>0</v>
      </c>
      <c r="I17" s="670"/>
      <c r="J17" s="427"/>
    </row>
    <row r="18" spans="1:10">
      <c r="A18" s="124">
        <v>12</v>
      </c>
      <c r="B18" s="481"/>
      <c r="C18" s="482" t="s">
        <v>881</v>
      </c>
      <c r="D18" s="661"/>
      <c r="E18" s="602"/>
      <c r="F18" s="602"/>
      <c r="G18" s="662">
        <f t="shared" si="0"/>
        <v>0</v>
      </c>
      <c r="H18" s="662">
        <f t="shared" si="0"/>
        <v>0</v>
      </c>
      <c r="I18" s="620"/>
      <c r="J18" s="427"/>
    </row>
    <row r="19" spans="1:10" ht="12.75" customHeight="1">
      <c r="A19" s="195">
        <v>13</v>
      </c>
      <c r="B19" s="1167" t="s">
        <v>882</v>
      </c>
      <c r="C19" s="1168"/>
      <c r="D19" s="663">
        <v>349</v>
      </c>
      <c r="E19" s="664"/>
      <c r="F19" s="664"/>
      <c r="G19" s="659">
        <f t="shared" si="0"/>
        <v>349</v>
      </c>
      <c r="H19" s="659">
        <f t="shared" si="0"/>
        <v>349</v>
      </c>
      <c r="I19" s="666"/>
      <c r="J19" s="427"/>
    </row>
    <row r="20" spans="1:10" ht="15">
      <c r="A20" s="191">
        <v>14</v>
      </c>
      <c r="B20" s="478" t="s">
        <v>876</v>
      </c>
      <c r="C20" s="479" t="s">
        <v>883</v>
      </c>
      <c r="D20" s="667"/>
      <c r="E20" s="668"/>
      <c r="F20" s="668"/>
      <c r="G20" s="669">
        <f t="shared" si="0"/>
        <v>0</v>
      </c>
      <c r="H20" s="669">
        <f t="shared" si="0"/>
        <v>0</v>
      </c>
      <c r="I20" s="670"/>
      <c r="J20" s="427"/>
    </row>
    <row r="21" spans="1:10" ht="15">
      <c r="A21" s="191">
        <v>15</v>
      </c>
      <c r="B21" s="480"/>
      <c r="C21" s="479" t="s">
        <v>884</v>
      </c>
      <c r="D21" s="667">
        <v>13</v>
      </c>
      <c r="E21" s="668"/>
      <c r="F21" s="668"/>
      <c r="G21" s="669">
        <f t="shared" si="0"/>
        <v>13</v>
      </c>
      <c r="H21" s="669">
        <f t="shared" si="0"/>
        <v>13</v>
      </c>
      <c r="I21" s="670"/>
      <c r="J21" s="427"/>
    </row>
    <row r="22" spans="1:10">
      <c r="A22" s="124">
        <v>16</v>
      </c>
      <c r="B22" s="481"/>
      <c r="C22" s="482" t="s">
        <v>885</v>
      </c>
      <c r="D22" s="661">
        <v>336</v>
      </c>
      <c r="E22" s="602"/>
      <c r="F22" s="602"/>
      <c r="G22" s="662">
        <f t="shared" si="0"/>
        <v>336</v>
      </c>
      <c r="H22" s="662">
        <f t="shared" si="0"/>
        <v>336</v>
      </c>
      <c r="I22" s="620"/>
      <c r="J22" s="427"/>
    </row>
    <row r="23" spans="1:10">
      <c r="A23" s="193">
        <v>17</v>
      </c>
      <c r="B23" s="1165" t="s">
        <v>886</v>
      </c>
      <c r="C23" s="1166"/>
      <c r="D23" s="653"/>
      <c r="E23" s="654"/>
      <c r="F23" s="654"/>
      <c r="G23" s="655">
        <f t="shared" si="0"/>
        <v>0</v>
      </c>
      <c r="H23" s="655">
        <f t="shared" si="0"/>
        <v>0</v>
      </c>
      <c r="I23" s="656"/>
      <c r="J23" s="425"/>
    </row>
    <row r="24" spans="1:10">
      <c r="A24" s="194">
        <v>18</v>
      </c>
      <c r="B24" s="1145" t="s">
        <v>887</v>
      </c>
      <c r="C24" s="1146"/>
      <c r="D24" s="657">
        <v>316</v>
      </c>
      <c r="E24" s="658">
        <v>383</v>
      </c>
      <c r="F24" s="658">
        <v>13</v>
      </c>
      <c r="G24" s="665">
        <v>712</v>
      </c>
      <c r="H24" s="665">
        <v>712</v>
      </c>
      <c r="I24" s="660"/>
      <c r="J24" s="425"/>
    </row>
    <row r="25" spans="1:10" ht="15" thickBot="1">
      <c r="A25" s="906">
        <v>19</v>
      </c>
      <c r="B25" s="483" t="s">
        <v>876</v>
      </c>
      <c r="C25" s="484" t="s">
        <v>881</v>
      </c>
      <c r="D25" s="671"/>
      <c r="E25" s="672"/>
      <c r="F25" s="672"/>
      <c r="G25" s="673">
        <f>SUM(D25:F25)</f>
        <v>0</v>
      </c>
      <c r="H25" s="673">
        <f>SUM(E25:G25)</f>
        <v>0</v>
      </c>
      <c r="I25" s="674"/>
      <c r="J25" s="425"/>
    </row>
    <row r="26" spans="1:10">
      <c r="A26" s="12"/>
      <c r="B26" s="12"/>
      <c r="C26" s="12"/>
      <c r="D26" s="831"/>
      <c r="E26" s="12"/>
      <c r="F26" s="12"/>
      <c r="G26" s="12"/>
      <c r="H26" s="12"/>
      <c r="I26" s="12"/>
      <c r="J26" s="12"/>
    </row>
    <row r="27" spans="1:10">
      <c r="A27" s="12" t="s">
        <v>395</v>
      </c>
      <c r="B27" s="12"/>
      <c r="C27" s="12"/>
      <c r="D27" s="12"/>
      <c r="E27" s="12"/>
      <c r="F27" s="12"/>
      <c r="G27" s="12"/>
      <c r="H27" s="12"/>
      <c r="I27" s="12"/>
      <c r="J27" s="12"/>
    </row>
    <row r="28" spans="1:10">
      <c r="A28" s="17" t="s">
        <v>888</v>
      </c>
      <c r="B28" s="26"/>
      <c r="C28" s="26"/>
      <c r="D28" s="12"/>
      <c r="E28" s="12"/>
      <c r="F28" s="12"/>
      <c r="G28" s="12"/>
      <c r="H28" s="12"/>
      <c r="I28" s="12"/>
      <c r="J28" s="12"/>
    </row>
    <row r="29" spans="1:10">
      <c r="A29" s="17" t="s">
        <v>889</v>
      </c>
      <c r="B29" s="26"/>
      <c r="C29" s="26"/>
      <c r="D29" s="12"/>
      <c r="E29" s="12"/>
      <c r="F29" s="12"/>
      <c r="G29" s="12"/>
      <c r="H29" s="12"/>
      <c r="I29" s="12"/>
      <c r="J29" s="12"/>
    </row>
    <row r="30" spans="1:10" ht="15" customHeight="1">
      <c r="A30" s="1169" t="s">
        <v>890</v>
      </c>
      <c r="B30" s="1169"/>
      <c r="C30" s="1169"/>
      <c r="D30" s="1169"/>
      <c r="E30" s="1169"/>
      <c r="F30" s="1169"/>
      <c r="G30" s="1169"/>
      <c r="H30" s="1169"/>
      <c r="I30" s="1169"/>
      <c r="J30" s="892"/>
    </row>
    <row r="31" spans="1:10" ht="15">
      <c r="A31" s="12"/>
      <c r="B31" s="101"/>
      <c r="C31" s="101"/>
      <c r="D31" s="101"/>
      <c r="E31" s="12"/>
      <c r="F31" s="12"/>
      <c r="G31" s="12"/>
      <c r="H31" s="12"/>
      <c r="I31" s="12"/>
      <c r="J31" s="12"/>
    </row>
    <row r="32" spans="1:10" ht="15.75" customHeight="1">
      <c r="A32" s="12"/>
      <c r="B32" s="101"/>
      <c r="C32" s="101"/>
      <c r="D32" s="101"/>
      <c r="E32" s="12"/>
      <c r="F32" s="12"/>
      <c r="G32" s="12"/>
      <c r="H32" s="12"/>
      <c r="I32" s="12"/>
      <c r="J32" s="12"/>
    </row>
    <row r="33" spans="2:4" ht="15">
      <c r="B33" s="101"/>
      <c r="C33" s="101"/>
      <c r="D33" s="101"/>
    </row>
    <row r="34" spans="2:4" ht="15">
      <c r="B34" s="101"/>
      <c r="C34" s="101"/>
      <c r="D34" s="101"/>
    </row>
    <row r="35" spans="2:4" ht="15">
      <c r="B35" s="101"/>
      <c r="C35" s="101"/>
      <c r="D35" s="101"/>
    </row>
    <row r="36" spans="2:4" ht="15">
      <c r="B36" s="101"/>
      <c r="C36" s="101"/>
      <c r="D36" s="101"/>
    </row>
    <row r="37" spans="2:4" ht="15">
      <c r="B37" s="101"/>
      <c r="C37" s="101"/>
      <c r="D37" s="101"/>
    </row>
    <row r="38" spans="2:4" ht="15">
      <c r="B38" s="101"/>
      <c r="C38" s="101"/>
      <c r="D38" s="101"/>
    </row>
    <row r="39" spans="2:4" ht="15">
      <c r="B39" s="101"/>
      <c r="C39" s="101"/>
      <c r="D39" s="101"/>
    </row>
    <row r="40" spans="2:4" ht="15">
      <c r="B40" s="101"/>
      <c r="C40" s="101"/>
      <c r="D40" s="101"/>
    </row>
    <row r="41" spans="2:4" ht="15">
      <c r="B41" s="101"/>
      <c r="C41" s="101"/>
      <c r="D41" s="101"/>
    </row>
    <row r="42" spans="2:4" ht="15">
      <c r="B42" s="101"/>
      <c r="C42" s="101"/>
      <c r="D42" s="101"/>
    </row>
    <row r="43" spans="2:4" ht="15">
      <c r="B43" s="101"/>
      <c r="C43" s="101"/>
      <c r="D43" s="101"/>
    </row>
    <row r="44" spans="2:4" ht="15">
      <c r="B44" s="101"/>
      <c r="C44" s="101"/>
      <c r="D44" s="101"/>
    </row>
    <row r="45" spans="2:4" ht="15">
      <c r="B45" s="101"/>
      <c r="C45" s="101"/>
      <c r="D45" s="101"/>
    </row>
    <row r="46" spans="2:4" ht="15">
      <c r="B46" s="101"/>
      <c r="C46" s="101"/>
      <c r="D46" s="101"/>
    </row>
    <row r="47" spans="2:4" ht="15">
      <c r="B47" s="101"/>
      <c r="C47" s="101"/>
      <c r="D47" s="101"/>
    </row>
  </sheetData>
  <sheetProtection insertColumns="0" insertRows="0" deleteColumns="0" deleteRows="0"/>
  <mergeCells count="21">
    <mergeCell ref="B15:C15"/>
    <mergeCell ref="B19:C19"/>
    <mergeCell ref="B23:C23"/>
    <mergeCell ref="B24:C24"/>
    <mergeCell ref="A30:I30"/>
    <mergeCell ref="I4:I5"/>
    <mergeCell ref="B13:C13"/>
    <mergeCell ref="A3:A6"/>
    <mergeCell ref="B3:C6"/>
    <mergeCell ref="D3:G3"/>
    <mergeCell ref="H3:I3"/>
    <mergeCell ref="D4:D5"/>
    <mergeCell ref="E4:E5"/>
    <mergeCell ref="F4:F5"/>
    <mergeCell ref="G4:G5"/>
    <mergeCell ref="H4:H5"/>
    <mergeCell ref="B8:C8"/>
    <mergeCell ref="B9:C9"/>
    <mergeCell ref="B10:C10"/>
    <mergeCell ref="B11:C11"/>
    <mergeCell ref="B12:C12"/>
  </mergeCells>
  <printOptions horizontalCentered="1"/>
  <pageMargins left="0.39370078740157483" right="0.39370078740157483" top="0.59055118110236227" bottom="0.39370078740157483" header="0.23622047244094491" footer="0.51181102362204722"/>
  <pageSetup paperSize="9"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7"/>
  <sheetViews>
    <sheetView topLeftCell="B1" zoomScale="150" zoomScaleNormal="150" workbookViewId="0">
      <selection activeCell="J22" sqref="J22"/>
    </sheetView>
  </sheetViews>
  <sheetFormatPr baseColWidth="10" defaultColWidth="9.1640625" defaultRowHeight="14"/>
  <cols>
    <col min="1" max="1" width="3.5" style="16" customWidth="1"/>
    <col min="2" max="2" width="9" style="16" customWidth="1"/>
    <col min="3" max="3" width="48" style="16" customWidth="1"/>
    <col min="4" max="4" width="12" style="16" customWidth="1"/>
    <col min="5" max="6" width="9.1640625" style="16"/>
    <col min="7" max="8" width="10.1640625" style="16" customWidth="1"/>
    <col min="9" max="9" width="10.5" style="16" customWidth="1"/>
    <col min="10" max="10" width="1.5" style="16" customWidth="1"/>
    <col min="11" max="16384" width="9.1640625" style="16"/>
  </cols>
  <sheetData>
    <row r="1" spans="1:13" ht="16">
      <c r="A1" s="45" t="s">
        <v>891</v>
      </c>
      <c r="B1" s="44"/>
      <c r="C1" s="44"/>
      <c r="D1" s="12"/>
      <c r="E1" s="12"/>
      <c r="F1" s="12"/>
      <c r="G1" s="819"/>
      <c r="H1" s="819"/>
      <c r="I1" s="12"/>
      <c r="J1" s="12"/>
    </row>
    <row r="2" spans="1:13" s="28" customFormat="1" ht="15" thickBot="1">
      <c r="A2" s="905"/>
      <c r="B2" s="905"/>
      <c r="C2" s="905"/>
      <c r="D2" s="905"/>
      <c r="E2" s="905"/>
      <c r="F2" s="905"/>
      <c r="H2" s="905"/>
      <c r="I2" s="13" t="s">
        <v>718</v>
      </c>
      <c r="J2" s="905"/>
    </row>
    <row r="3" spans="1:13" s="28" customFormat="1" ht="17.25" customHeight="1">
      <c r="A3" s="1147" t="s">
        <v>523</v>
      </c>
      <c r="B3" s="1150" t="s">
        <v>858</v>
      </c>
      <c r="C3" s="1151"/>
      <c r="D3" s="1156" t="s">
        <v>859</v>
      </c>
      <c r="E3" s="1106"/>
      <c r="F3" s="1106"/>
      <c r="G3" s="1157"/>
      <c r="H3" s="1158" t="s">
        <v>860</v>
      </c>
      <c r="I3" s="1095"/>
      <c r="J3" s="905"/>
    </row>
    <row r="4" spans="1:13" s="28" customFormat="1" ht="15" customHeight="1">
      <c r="A4" s="1148"/>
      <c r="B4" s="1152"/>
      <c r="C4" s="1153"/>
      <c r="D4" s="1135" t="s">
        <v>861</v>
      </c>
      <c r="E4" s="1135" t="s">
        <v>862</v>
      </c>
      <c r="F4" s="1159" t="s">
        <v>863</v>
      </c>
      <c r="G4" s="1161" t="s">
        <v>814</v>
      </c>
      <c r="H4" s="1163" t="s">
        <v>864</v>
      </c>
      <c r="I4" s="1144" t="s">
        <v>865</v>
      </c>
      <c r="J4" s="905"/>
      <c r="L4" s="119"/>
    </row>
    <row r="5" spans="1:13" ht="14.25" customHeight="1">
      <c r="A5" s="1148"/>
      <c r="B5" s="1152"/>
      <c r="C5" s="1153"/>
      <c r="D5" s="1136"/>
      <c r="E5" s="1136"/>
      <c r="F5" s="1160"/>
      <c r="G5" s="1162"/>
      <c r="H5" s="1164"/>
      <c r="I5" s="1099"/>
      <c r="J5" s="12"/>
    </row>
    <row r="6" spans="1:13" s="205" customFormat="1" ht="10.5" customHeight="1" thickBot="1">
      <c r="A6" s="1149"/>
      <c r="B6" s="1154"/>
      <c r="C6" s="1155"/>
      <c r="D6" s="201" t="s">
        <v>593</v>
      </c>
      <c r="E6" s="201" t="s">
        <v>594</v>
      </c>
      <c r="F6" s="202" t="s">
        <v>595</v>
      </c>
      <c r="G6" s="203" t="s">
        <v>866</v>
      </c>
      <c r="H6" s="206" t="s">
        <v>867</v>
      </c>
      <c r="I6" s="419" t="s">
        <v>868</v>
      </c>
      <c r="J6" s="204"/>
    </row>
    <row r="7" spans="1:13">
      <c r="A7" s="192">
        <v>1</v>
      </c>
      <c r="B7" s="474" t="s">
        <v>869</v>
      </c>
      <c r="C7" s="475"/>
      <c r="D7" s="421">
        <f>SUM(D8+D9+D10+D12+D13+D15+D19+D23+D24)</f>
        <v>100597</v>
      </c>
      <c r="E7" s="422">
        <f t="shared" ref="E7:I7" si="0">SUM(E8+E9+E11+E12+E13+E15+E19+E23+E24)</f>
        <v>470</v>
      </c>
      <c r="F7" s="422">
        <f t="shared" si="0"/>
        <v>710</v>
      </c>
      <c r="G7" s="423">
        <f t="shared" si="0"/>
        <v>78487</v>
      </c>
      <c r="H7" s="422">
        <f t="shared" si="0"/>
        <v>78971</v>
      </c>
      <c r="I7" s="424">
        <f t="shared" si="0"/>
        <v>0</v>
      </c>
      <c r="J7" s="425"/>
    </row>
    <row r="8" spans="1:13" ht="12.75" customHeight="1">
      <c r="A8" s="193">
        <v>2</v>
      </c>
      <c r="B8" s="1165" t="s">
        <v>870</v>
      </c>
      <c r="C8" s="1166"/>
      <c r="D8" s="653"/>
      <c r="E8" s="654"/>
      <c r="F8" s="654"/>
      <c r="G8" s="655">
        <f t="shared" ref="G8:G23" si="1">SUM(D8:F8)</f>
        <v>0</v>
      </c>
      <c r="H8" s="654"/>
      <c r="I8" s="656"/>
      <c r="J8" s="426"/>
      <c r="K8" s="29"/>
      <c r="L8" s="29"/>
      <c r="M8" s="29"/>
    </row>
    <row r="9" spans="1:13" ht="24" customHeight="1">
      <c r="A9" s="193">
        <v>3</v>
      </c>
      <c r="B9" s="1165" t="s">
        <v>871</v>
      </c>
      <c r="C9" s="1166"/>
      <c r="D9" s="653">
        <v>986</v>
      </c>
      <c r="E9" s="654">
        <v>150</v>
      </c>
      <c r="F9" s="654">
        <v>423</v>
      </c>
      <c r="G9" s="655">
        <f t="shared" si="1"/>
        <v>1559</v>
      </c>
      <c r="H9" s="654">
        <v>1559</v>
      </c>
      <c r="I9" s="656"/>
      <c r="J9" s="425"/>
    </row>
    <row r="10" spans="1:13" ht="24" customHeight="1">
      <c r="A10" s="193">
        <v>4</v>
      </c>
      <c r="B10" s="1165" t="s">
        <v>872</v>
      </c>
      <c r="C10" s="1166"/>
      <c r="D10" s="653">
        <v>22806</v>
      </c>
      <c r="E10" s="654"/>
      <c r="F10" s="654"/>
      <c r="G10" s="655">
        <f t="shared" si="1"/>
        <v>22806</v>
      </c>
      <c r="H10" s="654">
        <v>22806</v>
      </c>
      <c r="I10" s="656"/>
      <c r="J10" s="425"/>
    </row>
    <row r="11" spans="1:13">
      <c r="A11" s="193">
        <v>5</v>
      </c>
      <c r="B11" s="1165" t="s">
        <v>873</v>
      </c>
      <c r="C11" s="1166"/>
      <c r="D11" s="653"/>
      <c r="E11" s="654"/>
      <c r="F11" s="654"/>
      <c r="G11" s="655">
        <f t="shared" si="1"/>
        <v>0</v>
      </c>
      <c r="H11" s="654"/>
      <c r="I11" s="656"/>
      <c r="J11" s="425"/>
    </row>
    <row r="12" spans="1:13">
      <c r="A12" s="193">
        <v>6</v>
      </c>
      <c r="B12" s="1165" t="s">
        <v>874</v>
      </c>
      <c r="C12" s="1166"/>
      <c r="D12" s="653"/>
      <c r="E12" s="654"/>
      <c r="F12" s="654"/>
      <c r="G12" s="655">
        <f t="shared" si="1"/>
        <v>0</v>
      </c>
      <c r="H12" s="654"/>
      <c r="I12" s="656"/>
      <c r="J12" s="425"/>
    </row>
    <row r="13" spans="1:13">
      <c r="A13" s="194">
        <v>7</v>
      </c>
      <c r="B13" s="1145" t="s">
        <v>875</v>
      </c>
      <c r="C13" s="1146"/>
      <c r="D13" s="657">
        <v>152</v>
      </c>
      <c r="E13" s="658"/>
      <c r="F13" s="658"/>
      <c r="G13" s="659">
        <f t="shared" si="1"/>
        <v>152</v>
      </c>
      <c r="H13" s="658">
        <v>152</v>
      </c>
      <c r="I13" s="660"/>
      <c r="J13" s="425"/>
    </row>
    <row r="14" spans="1:13" ht="15">
      <c r="A14" s="124">
        <v>8</v>
      </c>
      <c r="B14" s="476" t="s">
        <v>876</v>
      </c>
      <c r="C14" s="477" t="s">
        <v>877</v>
      </c>
      <c r="D14" s="661"/>
      <c r="E14" s="602"/>
      <c r="F14" s="602"/>
      <c r="G14" s="888">
        <f t="shared" si="1"/>
        <v>0</v>
      </c>
      <c r="H14" s="602"/>
      <c r="I14" s="620"/>
      <c r="J14" s="425"/>
    </row>
    <row r="15" spans="1:13">
      <c r="A15" s="195">
        <v>9</v>
      </c>
      <c r="B15" s="1167" t="s">
        <v>878</v>
      </c>
      <c r="C15" s="1168"/>
      <c r="D15" s="663"/>
      <c r="E15" s="664"/>
      <c r="F15" s="664"/>
      <c r="G15" s="665">
        <f t="shared" si="1"/>
        <v>0</v>
      </c>
      <c r="H15" s="664"/>
      <c r="I15" s="666"/>
      <c r="J15" s="427"/>
    </row>
    <row r="16" spans="1:13" ht="15">
      <c r="A16" s="191">
        <v>10</v>
      </c>
      <c r="B16" s="478" t="s">
        <v>876</v>
      </c>
      <c r="C16" s="479" t="s">
        <v>879</v>
      </c>
      <c r="D16" s="667"/>
      <c r="E16" s="668"/>
      <c r="F16" s="668"/>
      <c r="G16" s="889">
        <f t="shared" si="1"/>
        <v>0</v>
      </c>
      <c r="H16" s="668"/>
      <c r="I16" s="670"/>
      <c r="J16" s="427"/>
    </row>
    <row r="17" spans="1:10" ht="15">
      <c r="A17" s="191">
        <v>11</v>
      </c>
      <c r="B17" s="480"/>
      <c r="C17" s="479" t="s">
        <v>880</v>
      </c>
      <c r="D17" s="667"/>
      <c r="E17" s="668"/>
      <c r="F17" s="668"/>
      <c r="G17" s="889">
        <f t="shared" si="1"/>
        <v>0</v>
      </c>
      <c r="H17" s="668"/>
      <c r="I17" s="670"/>
      <c r="J17" s="427"/>
    </row>
    <row r="18" spans="1:10">
      <c r="A18" s="124">
        <v>12</v>
      </c>
      <c r="B18" s="481"/>
      <c r="C18" s="482" t="s">
        <v>881</v>
      </c>
      <c r="D18" s="661"/>
      <c r="E18" s="602"/>
      <c r="F18" s="602"/>
      <c r="G18" s="888">
        <f t="shared" si="1"/>
        <v>0</v>
      </c>
      <c r="H18" s="602"/>
      <c r="I18" s="620"/>
      <c r="J18" s="427"/>
    </row>
    <row r="19" spans="1:10" ht="12.75" customHeight="1">
      <c r="A19" s="195">
        <v>13</v>
      </c>
      <c r="B19" s="1167" t="s">
        <v>882</v>
      </c>
      <c r="C19" s="1168"/>
      <c r="D19" s="663">
        <v>132</v>
      </c>
      <c r="E19" s="664"/>
      <c r="F19" s="664">
        <v>281</v>
      </c>
      <c r="G19" s="659">
        <f t="shared" si="1"/>
        <v>413</v>
      </c>
      <c r="H19" s="664">
        <v>413</v>
      </c>
      <c r="I19" s="666"/>
      <c r="J19" s="427"/>
    </row>
    <row r="20" spans="1:10" ht="15">
      <c r="A20" s="191">
        <v>14</v>
      </c>
      <c r="B20" s="478" t="s">
        <v>876</v>
      </c>
      <c r="C20" s="479" t="s">
        <v>883</v>
      </c>
      <c r="D20" s="667"/>
      <c r="E20" s="668"/>
      <c r="F20" s="668"/>
      <c r="G20" s="889">
        <f t="shared" si="1"/>
        <v>0</v>
      </c>
      <c r="H20" s="668"/>
      <c r="I20" s="670"/>
      <c r="J20" s="427"/>
    </row>
    <row r="21" spans="1:10" ht="15">
      <c r="A21" s="191">
        <v>15</v>
      </c>
      <c r="B21" s="480"/>
      <c r="C21" s="479" t="s">
        <v>880</v>
      </c>
      <c r="D21" s="667"/>
      <c r="E21" s="668"/>
      <c r="F21" s="668"/>
      <c r="G21" s="889">
        <f t="shared" si="1"/>
        <v>0</v>
      </c>
      <c r="H21" s="668"/>
      <c r="I21" s="670"/>
      <c r="J21" s="427"/>
    </row>
    <row r="22" spans="1:10">
      <c r="A22" s="124">
        <v>16</v>
      </c>
      <c r="B22" s="481"/>
      <c r="C22" s="829" t="s">
        <v>892</v>
      </c>
      <c r="D22" s="661"/>
      <c r="E22" s="602"/>
      <c r="F22" s="602">
        <v>25</v>
      </c>
      <c r="G22" s="888">
        <f t="shared" si="1"/>
        <v>25</v>
      </c>
      <c r="H22" s="602"/>
      <c r="I22" s="620"/>
      <c r="J22" s="427"/>
    </row>
    <row r="23" spans="1:10">
      <c r="A23" s="193">
        <v>17</v>
      </c>
      <c r="B23" s="1165" t="s">
        <v>886</v>
      </c>
      <c r="C23" s="1166"/>
      <c r="D23" s="653">
        <v>76363</v>
      </c>
      <c r="E23" s="654"/>
      <c r="F23" s="654"/>
      <c r="G23" s="655">
        <f t="shared" si="1"/>
        <v>76363</v>
      </c>
      <c r="H23" s="654">
        <v>76363</v>
      </c>
      <c r="I23" s="656"/>
      <c r="J23" s="425"/>
    </row>
    <row r="24" spans="1:10">
      <c r="A24" s="194">
        <v>18</v>
      </c>
      <c r="B24" s="1145" t="s">
        <v>893</v>
      </c>
      <c r="C24" s="1146"/>
      <c r="D24" s="657">
        <v>158</v>
      </c>
      <c r="E24" s="658">
        <v>320</v>
      </c>
      <c r="F24" s="658">
        <v>6</v>
      </c>
      <c r="G24" s="665"/>
      <c r="H24" s="658">
        <v>484</v>
      </c>
      <c r="I24" s="660"/>
      <c r="J24" s="425"/>
    </row>
    <row r="25" spans="1:10" ht="15" thickBot="1">
      <c r="A25" s="906">
        <v>19</v>
      </c>
      <c r="B25" s="483" t="s">
        <v>876</v>
      </c>
      <c r="C25" s="484" t="s">
        <v>881</v>
      </c>
      <c r="D25" s="671"/>
      <c r="E25" s="672"/>
      <c r="F25" s="672"/>
      <c r="G25" s="890">
        <f>SUM(D25:F25)</f>
        <v>0</v>
      </c>
      <c r="H25" s="672"/>
      <c r="I25" s="674"/>
      <c r="J25" s="425"/>
    </row>
    <row r="26" spans="1:10">
      <c r="A26" s="12"/>
      <c r="B26" s="12"/>
      <c r="C26" s="12"/>
      <c r="D26" s="831"/>
      <c r="E26" s="12"/>
      <c r="F26" s="12"/>
      <c r="G26" s="12"/>
      <c r="H26" s="12"/>
      <c r="I26" s="12"/>
      <c r="J26" s="12"/>
    </row>
    <row r="27" spans="1:10">
      <c r="A27" s="12" t="s">
        <v>395</v>
      </c>
      <c r="B27" s="12"/>
      <c r="C27" s="12"/>
      <c r="D27" s="12"/>
      <c r="E27" s="12"/>
      <c r="F27" s="12"/>
      <c r="G27" s="12"/>
      <c r="H27" s="12"/>
      <c r="I27" s="12"/>
      <c r="J27" s="12"/>
    </row>
    <row r="28" spans="1:10">
      <c r="A28" s="17" t="s">
        <v>888</v>
      </c>
      <c r="B28" s="26"/>
      <c r="C28" s="26"/>
      <c r="D28" s="12"/>
      <c r="E28" s="12"/>
      <c r="F28" s="12"/>
      <c r="G28" s="12"/>
      <c r="H28" s="12"/>
      <c r="I28" s="12"/>
      <c r="J28" s="12"/>
    </row>
    <row r="29" spans="1:10">
      <c r="A29" s="17" t="s">
        <v>889</v>
      </c>
      <c r="B29" s="26"/>
      <c r="C29" s="26"/>
      <c r="D29" s="12"/>
      <c r="E29" s="12"/>
      <c r="F29" s="12"/>
      <c r="G29" s="12"/>
      <c r="H29" s="12"/>
      <c r="I29" s="12"/>
      <c r="J29" s="12"/>
    </row>
    <row r="30" spans="1:10" ht="15" customHeight="1">
      <c r="A30" s="1071"/>
      <c r="B30" s="1071"/>
      <c r="C30" s="1071"/>
      <c r="D30" s="1071"/>
      <c r="E30" s="1071"/>
      <c r="F30" s="1071"/>
      <c r="G30" s="1071"/>
      <c r="H30" s="1071"/>
      <c r="I30" s="1071"/>
      <c r="J30" s="892"/>
    </row>
    <row r="31" spans="1:10" ht="15">
      <c r="A31" s="12"/>
      <c r="B31" s="101"/>
      <c r="C31" s="101"/>
      <c r="D31" s="101"/>
      <c r="E31" s="12"/>
      <c r="F31" s="12"/>
      <c r="G31" s="12"/>
      <c r="H31" s="12"/>
      <c r="I31" s="12"/>
      <c r="J31" s="12"/>
    </row>
    <row r="32" spans="1:10" ht="15.75" customHeight="1">
      <c r="A32" s="12"/>
      <c r="B32" s="101"/>
      <c r="C32" s="101"/>
      <c r="D32" s="101"/>
      <c r="E32" s="12"/>
      <c r="F32" s="12"/>
      <c r="G32" s="12"/>
      <c r="H32" s="12"/>
      <c r="I32" s="12"/>
      <c r="J32" s="12"/>
    </row>
    <row r="33" spans="2:4" ht="15">
      <c r="B33" s="101"/>
      <c r="C33" s="101"/>
      <c r="D33" s="101"/>
    </row>
    <row r="34" spans="2:4" ht="15">
      <c r="B34" s="101"/>
      <c r="C34" s="101"/>
      <c r="D34" s="101"/>
    </row>
    <row r="35" spans="2:4" ht="15">
      <c r="B35" s="101"/>
      <c r="C35" s="101"/>
      <c r="D35" s="101"/>
    </row>
    <row r="36" spans="2:4" ht="15">
      <c r="B36" s="101"/>
      <c r="C36" s="101"/>
      <c r="D36" s="101"/>
    </row>
    <row r="37" spans="2:4" ht="15">
      <c r="B37" s="101"/>
      <c r="C37" s="101"/>
      <c r="D37" s="101"/>
    </row>
    <row r="38" spans="2:4" ht="15">
      <c r="B38" s="101"/>
      <c r="C38" s="101"/>
      <c r="D38" s="101"/>
    </row>
    <row r="39" spans="2:4" ht="15">
      <c r="B39" s="101"/>
      <c r="C39" s="101"/>
      <c r="D39" s="101"/>
    </row>
    <row r="40" spans="2:4" ht="15">
      <c r="B40" s="101"/>
      <c r="C40" s="101"/>
      <c r="D40" s="101"/>
    </row>
    <row r="41" spans="2:4" ht="15">
      <c r="B41" s="101"/>
      <c r="C41" s="101"/>
      <c r="D41" s="101"/>
    </row>
    <row r="42" spans="2:4" ht="15">
      <c r="B42" s="101"/>
      <c r="C42" s="101"/>
      <c r="D42" s="101"/>
    </row>
    <row r="43" spans="2:4" ht="15">
      <c r="B43" s="101"/>
      <c r="C43" s="101"/>
      <c r="D43" s="101"/>
    </row>
    <row r="44" spans="2:4" ht="15">
      <c r="B44" s="101"/>
      <c r="C44" s="101"/>
      <c r="D44" s="101"/>
    </row>
    <row r="45" spans="2:4" ht="15">
      <c r="B45" s="101"/>
      <c r="C45" s="101"/>
      <c r="D45" s="101"/>
    </row>
    <row r="46" spans="2:4" ht="15">
      <c r="B46" s="101"/>
      <c r="C46" s="101"/>
      <c r="D46" s="101"/>
    </row>
    <row r="47" spans="2:4" ht="15">
      <c r="B47" s="101"/>
      <c r="C47" s="101"/>
      <c r="D47" s="101"/>
    </row>
  </sheetData>
  <sheetProtection insertColumns="0" insertRows="0" deleteColumns="0" deleteRows="0"/>
  <mergeCells count="21">
    <mergeCell ref="I4:I5"/>
    <mergeCell ref="B13:C13"/>
    <mergeCell ref="A3:A6"/>
    <mergeCell ref="B3:C6"/>
    <mergeCell ref="D3:G3"/>
    <mergeCell ref="H3:I3"/>
    <mergeCell ref="D4:D5"/>
    <mergeCell ref="E4:E5"/>
    <mergeCell ref="F4:F5"/>
    <mergeCell ref="G4:G5"/>
    <mergeCell ref="H4:H5"/>
    <mergeCell ref="B24:C24"/>
    <mergeCell ref="A30:I30"/>
    <mergeCell ref="B8:C8"/>
    <mergeCell ref="B9:C9"/>
    <mergeCell ref="B10:C10"/>
    <mergeCell ref="B11:C11"/>
    <mergeCell ref="B12:C12"/>
    <mergeCell ref="B15:C15"/>
    <mergeCell ref="B19:C19"/>
    <mergeCell ref="B23:C23"/>
  </mergeCells>
  <printOptions horizontalCentered="1"/>
  <pageMargins left="0.39370078740157483" right="0.39370078740157483" top="0.59055118110236227" bottom="0.39370078740157483" header="0.23622047244094491" footer="0.51181102362204722"/>
  <pageSetup paperSize="9" scale="75" orientation="landscape"/>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47"/>
  <sheetViews>
    <sheetView zoomScaleNormal="100" workbookViewId="0">
      <selection activeCell="D13" sqref="D13"/>
    </sheetView>
  </sheetViews>
  <sheetFormatPr baseColWidth="10" defaultColWidth="9.1640625" defaultRowHeight="14"/>
  <cols>
    <col min="1" max="1" width="3.5" style="16" customWidth="1"/>
    <col min="2" max="2" width="9" style="16" customWidth="1"/>
    <col min="3" max="3" width="48" style="16" customWidth="1"/>
    <col min="4" max="4" width="12" style="16" customWidth="1"/>
    <col min="5" max="6" width="9.1640625" style="16"/>
    <col min="7" max="8" width="10.1640625" style="16" customWidth="1"/>
    <col min="9" max="9" width="10.5" style="16" customWidth="1"/>
    <col min="10" max="10" width="1.5" style="16" customWidth="1"/>
    <col min="11" max="16384" width="9.1640625" style="16"/>
  </cols>
  <sheetData>
    <row r="1" spans="1:13" ht="16">
      <c r="A1" s="45" t="s">
        <v>894</v>
      </c>
      <c r="B1" s="44"/>
      <c r="C1" s="44"/>
      <c r="D1" s="12"/>
      <c r="E1" s="12"/>
      <c r="F1" s="12"/>
      <c r="G1" s="819"/>
      <c r="H1" s="819"/>
      <c r="I1" s="12"/>
      <c r="J1" s="12"/>
    </row>
    <row r="2" spans="1:13" s="28" customFormat="1" ht="15" thickBot="1">
      <c r="A2" s="905"/>
      <c r="B2" s="905"/>
      <c r="C2" s="905"/>
      <c r="D2" s="905"/>
      <c r="E2" s="905"/>
      <c r="F2" s="905"/>
      <c r="H2" s="905"/>
      <c r="I2" s="13" t="s">
        <v>718</v>
      </c>
      <c r="J2" s="905"/>
    </row>
    <row r="3" spans="1:13" s="28" customFormat="1" ht="17.25" customHeight="1">
      <c r="A3" s="1147" t="s">
        <v>523</v>
      </c>
      <c r="B3" s="1150" t="s">
        <v>858</v>
      </c>
      <c r="C3" s="1151"/>
      <c r="D3" s="1156" t="s">
        <v>859</v>
      </c>
      <c r="E3" s="1106"/>
      <c r="F3" s="1106"/>
      <c r="G3" s="1157"/>
      <c r="H3" s="1158" t="s">
        <v>860</v>
      </c>
      <c r="I3" s="1095"/>
      <c r="J3" s="905"/>
    </row>
    <row r="4" spans="1:13" s="28" customFormat="1" ht="15" customHeight="1">
      <c r="A4" s="1148"/>
      <c r="B4" s="1152"/>
      <c r="C4" s="1153"/>
      <c r="D4" s="1135" t="s">
        <v>861</v>
      </c>
      <c r="E4" s="1135" t="s">
        <v>862</v>
      </c>
      <c r="F4" s="1159" t="s">
        <v>863</v>
      </c>
      <c r="G4" s="1161" t="s">
        <v>814</v>
      </c>
      <c r="H4" s="1163" t="s">
        <v>864</v>
      </c>
      <c r="I4" s="1144" t="s">
        <v>865</v>
      </c>
      <c r="J4" s="905"/>
      <c r="L4" s="119"/>
    </row>
    <row r="5" spans="1:13" ht="14.25" customHeight="1">
      <c r="A5" s="1148"/>
      <c r="B5" s="1152"/>
      <c r="C5" s="1153"/>
      <c r="D5" s="1136"/>
      <c r="E5" s="1136"/>
      <c r="F5" s="1160"/>
      <c r="G5" s="1162"/>
      <c r="H5" s="1164"/>
      <c r="I5" s="1099"/>
      <c r="J5" s="12"/>
    </row>
    <row r="6" spans="1:13" s="205" customFormat="1" ht="10.5" customHeight="1" thickBot="1">
      <c r="A6" s="1149"/>
      <c r="B6" s="1154"/>
      <c r="C6" s="1155"/>
      <c r="D6" s="201" t="s">
        <v>593</v>
      </c>
      <c r="E6" s="201" t="s">
        <v>594</v>
      </c>
      <c r="F6" s="202" t="s">
        <v>595</v>
      </c>
      <c r="G6" s="203" t="s">
        <v>866</v>
      </c>
      <c r="H6" s="206" t="s">
        <v>867</v>
      </c>
      <c r="I6" s="419" t="s">
        <v>868</v>
      </c>
      <c r="J6" s="204"/>
    </row>
    <row r="7" spans="1:13">
      <c r="A7" s="192">
        <v>1</v>
      </c>
      <c r="B7" s="474" t="s">
        <v>869</v>
      </c>
      <c r="C7" s="475"/>
      <c r="D7" s="421">
        <f>'9 (Bc. a NMgr.)'!D7+'9 (DSP)'!D7</f>
        <v>104243</v>
      </c>
      <c r="E7" s="422">
        <f>'9 (Bc. a NMgr.)'!E7+'9 (DSP)'!E7</f>
        <v>5546</v>
      </c>
      <c r="F7" s="422">
        <f>'9 (Bc. a NMgr.)'!F7+'9 (DSP)'!F7</f>
        <v>861</v>
      </c>
      <c r="G7" s="423">
        <f>SUM(D7:F7)</f>
        <v>110650</v>
      </c>
      <c r="H7" s="422">
        <f>G7</f>
        <v>110650</v>
      </c>
      <c r="I7" s="424">
        <f t="shared" ref="I7" si="0">SUM(I8+I9+I11+I12+I13+I15+I19+I23+I24)</f>
        <v>0</v>
      </c>
      <c r="J7" s="425"/>
      <c r="L7" s="832"/>
    </row>
    <row r="8" spans="1:13" ht="12.75" customHeight="1">
      <c r="A8" s="193">
        <v>2</v>
      </c>
      <c r="B8" s="1165" t="s">
        <v>870</v>
      </c>
      <c r="C8" s="1166"/>
      <c r="D8" s="653"/>
      <c r="E8" s="654">
        <f>'9 (Bc. a NMgr.)'!E8</f>
        <v>4618</v>
      </c>
      <c r="F8" s="654"/>
      <c r="G8" s="655">
        <f>SUM(D8:F8)</f>
        <v>4618</v>
      </c>
      <c r="H8" s="654">
        <f>G8</f>
        <v>4618</v>
      </c>
      <c r="I8" s="656"/>
      <c r="J8" s="426"/>
      <c r="K8" s="29"/>
      <c r="L8" s="29"/>
      <c r="M8" s="29"/>
    </row>
    <row r="9" spans="1:13" ht="24" customHeight="1">
      <c r="A9" s="193">
        <v>3</v>
      </c>
      <c r="B9" s="1165" t="s">
        <v>871</v>
      </c>
      <c r="C9" s="1166"/>
      <c r="D9" s="653">
        <f>'9 (Bc. a NMgr.)'!D9+'9 (DSP)'!D9</f>
        <v>1524</v>
      </c>
      <c r="E9" s="654">
        <f>'9 (Bc. a NMgr.)'!E9+'9 (DSP)'!E9</f>
        <v>225</v>
      </c>
      <c r="F9" s="654">
        <f>'9 (Bc. a NMgr.)'!F9+'9 (DSP)'!F9</f>
        <v>551</v>
      </c>
      <c r="G9" s="655">
        <f>SUM(D9:F9)</f>
        <v>2300</v>
      </c>
      <c r="H9" s="654">
        <f>G9</f>
        <v>2300</v>
      </c>
      <c r="I9" s="656"/>
      <c r="J9" s="425"/>
      <c r="L9" s="833"/>
    </row>
    <row r="10" spans="1:13" ht="24" customHeight="1">
      <c r="A10" s="193">
        <v>4</v>
      </c>
      <c r="B10" s="1165" t="s">
        <v>872</v>
      </c>
      <c r="C10" s="1166"/>
      <c r="D10" s="653">
        <f>'9 (Bc. a NMgr.)'!D10+'9 (DSP)'!D10</f>
        <v>25137</v>
      </c>
      <c r="E10" s="654"/>
      <c r="F10" s="654"/>
      <c r="G10" s="655">
        <f>SUM(D10:F10)</f>
        <v>25137</v>
      </c>
      <c r="H10" s="654">
        <f>G10</f>
        <v>25137</v>
      </c>
      <c r="I10" s="656"/>
      <c r="J10" s="425"/>
    </row>
    <row r="11" spans="1:13">
      <c r="A11" s="193">
        <v>5</v>
      </c>
      <c r="B11" s="1165" t="s">
        <v>873</v>
      </c>
      <c r="C11" s="1166"/>
      <c r="D11" s="653"/>
      <c r="E11" s="654"/>
      <c r="F11" s="654"/>
      <c r="G11" s="655"/>
      <c r="H11" s="654"/>
      <c r="I11" s="656"/>
      <c r="J11" s="425"/>
    </row>
    <row r="12" spans="1:13">
      <c r="A12" s="193">
        <v>6</v>
      </c>
      <c r="B12" s="1165" t="s">
        <v>874</v>
      </c>
      <c r="C12" s="1166"/>
      <c r="D12" s="653"/>
      <c r="E12" s="654"/>
      <c r="F12" s="654"/>
      <c r="G12" s="655"/>
      <c r="H12" s="654"/>
      <c r="I12" s="656"/>
      <c r="J12" s="425"/>
    </row>
    <row r="13" spans="1:13">
      <c r="A13" s="194">
        <v>7</v>
      </c>
      <c r="B13" s="1145" t="s">
        <v>875</v>
      </c>
      <c r="C13" s="1146"/>
      <c r="D13" s="657">
        <f>'9 (Bc. a NMgr.)'!D13+'9 (DSP)'!D13</f>
        <v>152</v>
      </c>
      <c r="E13" s="658"/>
      <c r="F13" s="658">
        <f>'9 (Bc. a NMgr.)'!F13+'9 (DSP)'!F13</f>
        <v>0</v>
      </c>
      <c r="G13" s="659">
        <f>SUM(D13:F13)</f>
        <v>152</v>
      </c>
      <c r="H13" s="658">
        <f>G13</f>
        <v>152</v>
      </c>
      <c r="I13" s="660"/>
      <c r="J13" s="425"/>
    </row>
    <row r="14" spans="1:13" ht="15">
      <c r="A14" s="124">
        <v>8</v>
      </c>
      <c r="B14" s="476" t="s">
        <v>876</v>
      </c>
      <c r="C14" s="477" t="s">
        <v>877</v>
      </c>
      <c r="D14" s="661"/>
      <c r="E14" s="602"/>
      <c r="F14" s="602"/>
      <c r="G14" s="662"/>
      <c r="H14" s="602"/>
      <c r="I14" s="620"/>
      <c r="J14" s="425"/>
    </row>
    <row r="15" spans="1:13">
      <c r="A15" s="195">
        <v>9</v>
      </c>
      <c r="B15" s="1167" t="s">
        <v>878</v>
      </c>
      <c r="C15" s="1168"/>
      <c r="D15" s="663"/>
      <c r="E15" s="664"/>
      <c r="F15" s="664"/>
      <c r="G15" s="665"/>
      <c r="H15" s="664"/>
      <c r="I15" s="666"/>
      <c r="J15" s="427"/>
    </row>
    <row r="16" spans="1:13" ht="15">
      <c r="A16" s="191">
        <v>10</v>
      </c>
      <c r="B16" s="478" t="s">
        <v>876</v>
      </c>
      <c r="C16" s="479" t="s">
        <v>879</v>
      </c>
      <c r="D16" s="667"/>
      <c r="E16" s="668"/>
      <c r="F16" s="668"/>
      <c r="G16" s="669"/>
      <c r="H16" s="668"/>
      <c r="I16" s="670"/>
      <c r="J16" s="427"/>
    </row>
    <row r="17" spans="1:10" ht="15">
      <c r="A17" s="191">
        <v>11</v>
      </c>
      <c r="B17" s="480"/>
      <c r="C17" s="479" t="s">
        <v>880</v>
      </c>
      <c r="D17" s="667"/>
      <c r="E17" s="668"/>
      <c r="F17" s="668"/>
      <c r="G17" s="669"/>
      <c r="H17" s="668"/>
      <c r="I17" s="670"/>
      <c r="J17" s="427"/>
    </row>
    <row r="18" spans="1:10">
      <c r="A18" s="124">
        <v>12</v>
      </c>
      <c r="B18" s="481"/>
      <c r="C18" s="482" t="s">
        <v>881</v>
      </c>
      <c r="D18" s="661"/>
      <c r="E18" s="602"/>
      <c r="F18" s="602"/>
      <c r="G18" s="662"/>
      <c r="H18" s="602"/>
      <c r="I18" s="620"/>
      <c r="J18" s="427"/>
    </row>
    <row r="19" spans="1:10" ht="12.75" customHeight="1">
      <c r="A19" s="195">
        <v>13</v>
      </c>
      <c r="B19" s="1167" t="s">
        <v>882</v>
      </c>
      <c r="C19" s="1168"/>
      <c r="D19" s="663">
        <f>'9 (Bc. a NMgr.)'!D19+'9 (DSP)'!D19</f>
        <v>481</v>
      </c>
      <c r="E19" s="664">
        <f>'9 (DSP)'!E19</f>
        <v>0</v>
      </c>
      <c r="F19" s="664">
        <f>'9 (DSP)'!F19</f>
        <v>281</v>
      </c>
      <c r="G19" s="659">
        <f>SUM(D19:F19)</f>
        <v>762</v>
      </c>
      <c r="H19" s="664">
        <f>G19</f>
        <v>762</v>
      </c>
      <c r="I19" s="666"/>
      <c r="J19" s="427"/>
    </row>
    <row r="20" spans="1:10" ht="15">
      <c r="A20" s="191">
        <v>14</v>
      </c>
      <c r="B20" s="478" t="s">
        <v>876</v>
      </c>
      <c r="C20" s="479" t="s">
        <v>883</v>
      </c>
      <c r="D20" s="667"/>
      <c r="E20" s="668"/>
      <c r="F20" s="668"/>
      <c r="G20" s="669"/>
      <c r="H20" s="668"/>
      <c r="I20" s="670"/>
      <c r="J20" s="427"/>
    </row>
    <row r="21" spans="1:10" ht="15">
      <c r="A21" s="191">
        <v>15</v>
      </c>
      <c r="B21" s="480"/>
      <c r="C21" s="479" t="s">
        <v>880</v>
      </c>
      <c r="D21" s="667"/>
      <c r="E21" s="668"/>
      <c r="F21" s="668"/>
      <c r="G21" s="669"/>
      <c r="H21" s="668"/>
      <c r="I21" s="670"/>
      <c r="J21" s="427"/>
    </row>
    <row r="22" spans="1:10">
      <c r="A22" s="124">
        <v>16</v>
      </c>
      <c r="B22" s="481"/>
      <c r="C22" s="482" t="s">
        <v>895</v>
      </c>
      <c r="D22" s="661">
        <f>'9 (Bc. a NMgr.)'!D22+'9 (DSP)'!D22</f>
        <v>336</v>
      </c>
      <c r="E22" s="602"/>
      <c r="F22" s="602">
        <f>'9 (DSP)'!F22</f>
        <v>25</v>
      </c>
      <c r="G22" s="662">
        <f>SUM(D22:F22)</f>
        <v>361</v>
      </c>
      <c r="H22" s="602">
        <f>G22</f>
        <v>361</v>
      </c>
      <c r="I22" s="620"/>
      <c r="J22" s="427"/>
    </row>
    <row r="23" spans="1:10">
      <c r="A23" s="193">
        <v>17</v>
      </c>
      <c r="B23" s="1165" t="s">
        <v>886</v>
      </c>
      <c r="C23" s="1166"/>
      <c r="D23" s="653">
        <f>'9 (DSP)'!D23</f>
        <v>76363</v>
      </c>
      <c r="E23" s="654"/>
      <c r="F23" s="654"/>
      <c r="G23" s="655">
        <f>SUM(D23:F23)</f>
        <v>76363</v>
      </c>
      <c r="H23" s="654">
        <f>G23</f>
        <v>76363</v>
      </c>
      <c r="I23" s="656"/>
      <c r="J23" s="425"/>
    </row>
    <row r="24" spans="1:10">
      <c r="A24" s="194">
        <v>18</v>
      </c>
      <c r="B24" s="1145" t="s">
        <v>893</v>
      </c>
      <c r="C24" s="1146"/>
      <c r="D24" s="657">
        <f>'9 (Bc. a NMgr.)'!D24+'9 (DSP)'!D24</f>
        <v>474</v>
      </c>
      <c r="E24" s="658">
        <f>'9 (Bc. a NMgr.)'!E24+'9 (DSP)'!E24</f>
        <v>703</v>
      </c>
      <c r="F24" s="658">
        <f>'9 (Bc. a NMgr.)'!F24+'9 (DSP)'!F24</f>
        <v>19</v>
      </c>
      <c r="G24" s="665">
        <f>SUM(D24:F24)</f>
        <v>1196</v>
      </c>
      <c r="H24" s="658">
        <f>G24</f>
        <v>1196</v>
      </c>
      <c r="I24" s="660"/>
      <c r="J24" s="425"/>
    </row>
    <row r="25" spans="1:10" ht="15" thickBot="1">
      <c r="A25" s="906">
        <v>19</v>
      </c>
      <c r="B25" s="483" t="s">
        <v>876</v>
      </c>
      <c r="C25" s="484" t="s">
        <v>881</v>
      </c>
      <c r="D25" s="671"/>
      <c r="E25" s="672"/>
      <c r="F25" s="672"/>
      <c r="G25" s="673"/>
      <c r="H25" s="672"/>
      <c r="I25" s="674"/>
      <c r="J25" s="425"/>
    </row>
    <row r="26" spans="1:10">
      <c r="A26" s="12"/>
      <c r="B26" s="12"/>
      <c r="C26" s="12"/>
      <c r="D26" s="831"/>
      <c r="E26" s="831"/>
      <c r="F26" s="831"/>
      <c r="G26" s="831"/>
      <c r="H26" s="12"/>
      <c r="I26" s="12"/>
      <c r="J26" s="12"/>
    </row>
    <row r="27" spans="1:10">
      <c r="A27" s="12" t="s">
        <v>395</v>
      </c>
      <c r="B27" s="12"/>
      <c r="C27" s="12"/>
      <c r="D27" s="12"/>
      <c r="E27" s="12"/>
      <c r="F27" s="12"/>
      <c r="G27" s="12"/>
      <c r="H27" s="12"/>
      <c r="I27" s="12"/>
      <c r="J27" s="12"/>
    </row>
    <row r="28" spans="1:10">
      <c r="A28" s="17" t="s">
        <v>888</v>
      </c>
      <c r="B28" s="26"/>
      <c r="C28" s="26"/>
      <c r="D28" s="12"/>
      <c r="E28" s="12"/>
      <c r="F28" s="12"/>
      <c r="G28" s="12"/>
      <c r="H28" s="12"/>
      <c r="I28" s="12"/>
      <c r="J28" s="12"/>
    </row>
    <row r="29" spans="1:10">
      <c r="A29" s="17" t="s">
        <v>889</v>
      </c>
      <c r="B29" s="26"/>
      <c r="C29" s="26"/>
      <c r="D29" s="12"/>
      <c r="E29" s="12"/>
      <c r="F29" s="12"/>
      <c r="G29" s="12"/>
      <c r="H29" s="12"/>
      <c r="I29" s="12"/>
      <c r="J29" s="12"/>
    </row>
    <row r="30" spans="1:10" ht="15" customHeight="1">
      <c r="A30" s="1071"/>
      <c r="B30" s="1071"/>
      <c r="C30" s="1071"/>
      <c r="D30" s="1071"/>
      <c r="E30" s="1071"/>
      <c r="F30" s="1071"/>
      <c r="G30" s="1071"/>
      <c r="H30" s="1071"/>
      <c r="I30" s="1071"/>
      <c r="J30" s="892"/>
    </row>
    <row r="31" spans="1:10" ht="15">
      <c r="A31" s="12"/>
      <c r="B31" s="101"/>
      <c r="C31" s="101"/>
      <c r="D31" s="101"/>
      <c r="E31" s="12"/>
      <c r="F31" s="12"/>
      <c r="G31" s="12"/>
      <c r="H31" s="12"/>
      <c r="I31" s="12"/>
      <c r="J31" s="12"/>
    </row>
    <row r="32" spans="1:10" ht="15.75" customHeight="1">
      <c r="A32" s="12"/>
      <c r="B32" s="101"/>
      <c r="C32" s="101"/>
      <c r="D32" s="101"/>
      <c r="E32" s="12"/>
      <c r="F32" s="12"/>
      <c r="G32" s="12"/>
      <c r="H32" s="12"/>
      <c r="I32" s="12"/>
      <c r="J32" s="12"/>
    </row>
    <row r="33" spans="2:4" ht="15">
      <c r="B33" s="101"/>
      <c r="C33" s="101"/>
      <c r="D33" s="101"/>
    </row>
    <row r="34" spans="2:4" ht="15">
      <c r="B34" s="101"/>
      <c r="C34" s="101"/>
      <c r="D34" s="101"/>
    </row>
    <row r="35" spans="2:4" ht="15">
      <c r="B35" s="101"/>
      <c r="C35" s="101"/>
      <c r="D35" s="101"/>
    </row>
    <row r="36" spans="2:4" ht="15">
      <c r="B36" s="101"/>
      <c r="C36" s="101"/>
      <c r="D36" s="101"/>
    </row>
    <row r="37" spans="2:4" ht="15">
      <c r="B37" s="101"/>
      <c r="C37" s="101"/>
      <c r="D37" s="101"/>
    </row>
    <row r="38" spans="2:4" ht="15">
      <c r="B38" s="101"/>
      <c r="C38" s="101"/>
      <c r="D38" s="101"/>
    </row>
    <row r="39" spans="2:4" ht="15">
      <c r="B39" s="101"/>
      <c r="C39" s="101"/>
      <c r="D39" s="101"/>
    </row>
    <row r="40" spans="2:4" ht="15">
      <c r="B40" s="101"/>
      <c r="C40" s="101"/>
      <c r="D40" s="101"/>
    </row>
    <row r="41" spans="2:4" ht="15">
      <c r="B41" s="101"/>
      <c r="C41" s="101"/>
      <c r="D41" s="101"/>
    </row>
    <row r="42" spans="2:4" ht="15">
      <c r="B42" s="101"/>
      <c r="C42" s="101"/>
      <c r="D42" s="101"/>
    </row>
    <row r="43" spans="2:4" ht="15">
      <c r="B43" s="101"/>
      <c r="C43" s="101"/>
      <c r="D43" s="101"/>
    </row>
    <row r="44" spans="2:4" ht="15">
      <c r="B44" s="101"/>
      <c r="C44" s="101"/>
      <c r="D44" s="101"/>
    </row>
    <row r="45" spans="2:4" ht="15">
      <c r="B45" s="101"/>
      <c r="C45" s="101"/>
      <c r="D45" s="101"/>
    </row>
    <row r="46" spans="2:4" ht="15">
      <c r="B46" s="101"/>
      <c r="C46" s="101"/>
      <c r="D46" s="101"/>
    </row>
    <row r="47" spans="2:4" ht="15">
      <c r="B47" s="101"/>
      <c r="C47" s="101"/>
      <c r="D47" s="101"/>
    </row>
  </sheetData>
  <sheetProtection insertColumns="0" insertRows="0" deleteColumns="0" deleteRows="0"/>
  <customSheetViews>
    <customSheetView guid="{2AF6EA2A-E5C5-45EB-B6C4-875AD1E4E056}" fitToPage="1">
      <pageMargins left="0" right="0" top="0" bottom="0" header="0" footer="0"/>
      <printOptions horizontalCentered="1"/>
      <pageSetup paperSize="9" scale="75" orientation="landscape"/>
      <headerFooter alignWithMargins="0"/>
    </customSheetView>
  </customSheetViews>
  <mergeCells count="21">
    <mergeCell ref="A30:I30"/>
    <mergeCell ref="D3:G3"/>
    <mergeCell ref="B23:C23"/>
    <mergeCell ref="B8:C8"/>
    <mergeCell ref="B9:C9"/>
    <mergeCell ref="B19:C19"/>
    <mergeCell ref="H4:H5"/>
    <mergeCell ref="B13:C13"/>
    <mergeCell ref="B11:C11"/>
    <mergeCell ref="A3:A6"/>
    <mergeCell ref="I4:I5"/>
    <mergeCell ref="B24:C24"/>
    <mergeCell ref="G4:G5"/>
    <mergeCell ref="E4:E5"/>
    <mergeCell ref="H3:I3"/>
    <mergeCell ref="B3:C6"/>
    <mergeCell ref="D4:D5"/>
    <mergeCell ref="B10:C10"/>
    <mergeCell ref="B12:C12"/>
    <mergeCell ref="B15:C15"/>
    <mergeCell ref="F4:F5"/>
  </mergeCells>
  <printOptions horizontalCentered="1"/>
  <pageMargins left="0.39370078740157483" right="0.39370078740157483" top="0.59055118110236227" bottom="0.39370078740157483" header="0.23622047244094491" footer="0.51181102362204722"/>
  <pageSetup paperSize="9" scale="75" orientation="landscape"/>
  <headerFooter alignWithMargins="0"/>
  <ignoredErrors>
    <ignoredError sqref="C18 C25"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41"/>
  <sheetViews>
    <sheetView zoomScaleNormal="100" workbookViewId="0">
      <selection activeCell="A41" sqref="A41:M41"/>
    </sheetView>
  </sheetViews>
  <sheetFormatPr baseColWidth="10" defaultColWidth="9.1640625" defaultRowHeight="14"/>
  <cols>
    <col min="1" max="1" width="3.5" style="18" customWidth="1"/>
    <col min="2" max="2" width="15.5" style="18" customWidth="1"/>
    <col min="3" max="4" width="10.5" style="18" customWidth="1"/>
    <col min="5" max="5" width="11.5" style="18" customWidth="1"/>
    <col min="6" max="6" width="12.1640625" style="18" customWidth="1"/>
    <col min="7" max="14" width="10.5" style="18" customWidth="1"/>
    <col min="15" max="15" width="11.83203125" style="18" customWidth="1"/>
    <col min="16" max="16384" width="9.1640625" style="18"/>
  </cols>
  <sheetData>
    <row r="1" spans="1:14" ht="18" customHeight="1">
      <c r="A1" s="22" t="s">
        <v>896</v>
      </c>
      <c r="B1" s="17"/>
      <c r="C1" s="17"/>
      <c r="D1" s="17"/>
      <c r="E1" s="17"/>
      <c r="F1" s="17"/>
      <c r="G1" s="17"/>
      <c r="H1" s="17"/>
      <c r="I1" s="17"/>
      <c r="J1" s="17"/>
      <c r="K1" s="17"/>
      <c r="L1" s="17"/>
    </row>
    <row r="2" spans="1:14" ht="18" customHeight="1">
      <c r="A2" s="22"/>
      <c r="B2" s="17"/>
      <c r="C2" s="17"/>
      <c r="D2" s="17"/>
      <c r="E2" s="17"/>
      <c r="F2" s="17"/>
      <c r="G2" s="17"/>
      <c r="H2" s="17"/>
      <c r="I2" s="17"/>
      <c r="J2" s="17"/>
      <c r="K2" s="17"/>
      <c r="L2" s="17"/>
    </row>
    <row r="3" spans="1:14" ht="18" customHeight="1">
      <c r="A3" s="113" t="s">
        <v>897</v>
      </c>
      <c r="B3" s="17"/>
      <c r="C3" s="17"/>
      <c r="D3" s="17"/>
      <c r="E3" s="17"/>
      <c r="F3" s="17"/>
      <c r="G3" s="17"/>
      <c r="H3" s="17"/>
      <c r="I3" s="17"/>
      <c r="J3" s="17"/>
      <c r="K3" s="17"/>
      <c r="L3" s="17"/>
    </row>
    <row r="4" spans="1:14" ht="12.75" customHeight="1" thickBot="1">
      <c r="A4" s="17"/>
      <c r="B4" s="17"/>
      <c r="C4" s="17"/>
      <c r="D4" s="17"/>
      <c r="E4" s="17"/>
      <c r="F4" s="17"/>
      <c r="G4" s="17"/>
      <c r="H4" s="17"/>
      <c r="I4" s="17"/>
      <c r="J4" s="17"/>
      <c r="K4" s="23"/>
      <c r="L4" s="17"/>
      <c r="N4" s="23" t="s">
        <v>898</v>
      </c>
    </row>
    <row r="5" spans="1:14" ht="16.5" customHeight="1">
      <c r="A5" s="1170" t="s">
        <v>523</v>
      </c>
      <c r="B5" s="1181" t="s">
        <v>899</v>
      </c>
      <c r="C5" s="1177" t="s">
        <v>456</v>
      </c>
      <c r="D5" s="1178"/>
      <c r="E5" s="1184" t="s">
        <v>900</v>
      </c>
      <c r="F5" s="1185"/>
      <c r="G5" s="1185"/>
      <c r="H5" s="1185"/>
      <c r="I5" s="1185"/>
      <c r="J5" s="1185"/>
      <c r="K5" s="1185"/>
      <c r="L5" s="1186"/>
      <c r="M5" s="1177" t="s">
        <v>901</v>
      </c>
      <c r="N5" s="1178"/>
    </row>
    <row r="6" spans="1:14" ht="17.25" customHeight="1">
      <c r="A6" s="1171"/>
      <c r="B6" s="1182"/>
      <c r="C6" s="1175" t="s">
        <v>902</v>
      </c>
      <c r="D6" s="1179" t="s">
        <v>903</v>
      </c>
      <c r="E6" s="1187" t="s">
        <v>902</v>
      </c>
      <c r="F6" s="1188"/>
      <c r="G6" s="1188"/>
      <c r="H6" s="1188"/>
      <c r="I6" s="1189"/>
      <c r="J6" s="1173" t="s">
        <v>903</v>
      </c>
      <c r="K6" s="1173"/>
      <c r="L6" s="1174"/>
      <c r="M6" s="1175" t="s">
        <v>902</v>
      </c>
      <c r="N6" s="1179" t="s">
        <v>903</v>
      </c>
    </row>
    <row r="7" spans="1:14" ht="30.75" customHeight="1">
      <c r="A7" s="1171"/>
      <c r="B7" s="1183"/>
      <c r="C7" s="1176"/>
      <c r="D7" s="1180"/>
      <c r="E7" s="250" t="s">
        <v>904</v>
      </c>
      <c r="F7" s="251" t="s">
        <v>905</v>
      </c>
      <c r="G7" s="252" t="s">
        <v>906</v>
      </c>
      <c r="H7" s="251" t="s">
        <v>907</v>
      </c>
      <c r="I7" s="251" t="s">
        <v>908</v>
      </c>
      <c r="J7" s="251" t="s">
        <v>909</v>
      </c>
      <c r="K7" s="251" t="s">
        <v>910</v>
      </c>
      <c r="L7" s="253" t="s">
        <v>908</v>
      </c>
      <c r="M7" s="1176"/>
      <c r="N7" s="1180"/>
    </row>
    <row r="8" spans="1:14" s="19" customFormat="1" ht="13.5" customHeight="1" thickBot="1">
      <c r="A8" s="1172"/>
      <c r="B8" s="245" t="s">
        <v>593</v>
      </c>
      <c r="C8" s="246" t="s">
        <v>594</v>
      </c>
      <c r="D8" s="245" t="s">
        <v>595</v>
      </c>
      <c r="E8" s="246" t="s">
        <v>596</v>
      </c>
      <c r="F8" s="247" t="s">
        <v>867</v>
      </c>
      <c r="G8" s="248" t="s">
        <v>868</v>
      </c>
      <c r="H8" s="248" t="s">
        <v>599</v>
      </c>
      <c r="I8" s="247" t="s">
        <v>600</v>
      </c>
      <c r="J8" s="247" t="s">
        <v>601</v>
      </c>
      <c r="K8" s="247" t="s">
        <v>911</v>
      </c>
      <c r="L8" s="249" t="s">
        <v>603</v>
      </c>
      <c r="M8" s="246" t="s">
        <v>912</v>
      </c>
      <c r="N8" s="245" t="s">
        <v>913</v>
      </c>
    </row>
    <row r="9" spans="1:14" ht="13.5" customHeight="1">
      <c r="A9" s="244">
        <v>1</v>
      </c>
      <c r="B9" s="239"/>
      <c r="C9" s="145"/>
      <c r="D9" s="146"/>
      <c r="E9" s="147"/>
      <c r="F9" s="148"/>
      <c r="G9" s="149"/>
      <c r="H9" s="149"/>
      <c r="I9" s="148">
        <f>+E9+F9+G9+H9</f>
        <v>0</v>
      </c>
      <c r="J9" s="148"/>
      <c r="K9" s="148"/>
      <c r="L9" s="150">
        <f>J9+K9</f>
        <v>0</v>
      </c>
      <c r="M9" s="145">
        <f>I9-C9</f>
        <v>0</v>
      </c>
      <c r="N9" s="146">
        <f>L9-D9</f>
        <v>0</v>
      </c>
    </row>
    <row r="10" spans="1:14" ht="13.5" customHeight="1">
      <c r="A10" s="243">
        <f>A9+1</f>
        <v>2</v>
      </c>
      <c r="B10" s="240"/>
      <c r="C10" s="151"/>
      <c r="D10" s="152"/>
      <c r="E10" s="153"/>
      <c r="F10" s="154"/>
      <c r="G10" s="155"/>
      <c r="H10" s="155"/>
      <c r="I10" s="154">
        <f>+E10+F10+G10+H10</f>
        <v>0</v>
      </c>
      <c r="J10" s="154"/>
      <c r="K10" s="154"/>
      <c r="L10" s="150">
        <f>J10+K10</f>
        <v>0</v>
      </c>
      <c r="M10" s="145">
        <f>I10-C10</f>
        <v>0</v>
      </c>
      <c r="N10" s="146">
        <f>L10-D10</f>
        <v>0</v>
      </c>
    </row>
    <row r="11" spans="1:14" ht="13.5" customHeight="1">
      <c r="A11" s="243">
        <f>A10+1</f>
        <v>3</v>
      </c>
      <c r="B11" s="240"/>
      <c r="C11" s="151"/>
      <c r="D11" s="152"/>
      <c r="E11" s="153"/>
      <c r="F11" s="154"/>
      <c r="G11" s="155"/>
      <c r="H11" s="155"/>
      <c r="I11" s="154">
        <f>+E11+F11+G11+H11</f>
        <v>0</v>
      </c>
      <c r="J11" s="154"/>
      <c r="K11" s="154"/>
      <c r="L11" s="150">
        <f>J11+K11</f>
        <v>0</v>
      </c>
      <c r="M11" s="145">
        <f>I11-C11</f>
        <v>0</v>
      </c>
      <c r="N11" s="146">
        <f>L11-D11</f>
        <v>0</v>
      </c>
    </row>
    <row r="12" spans="1:14" ht="13.5" customHeight="1">
      <c r="A12" s="243">
        <f>A11+1</f>
        <v>4</v>
      </c>
      <c r="B12" s="240"/>
      <c r="C12" s="151"/>
      <c r="D12" s="152"/>
      <c r="E12" s="153"/>
      <c r="F12" s="154"/>
      <c r="G12" s="155"/>
      <c r="H12" s="155"/>
      <c r="I12" s="154">
        <f>+E12+F12+G12+H12</f>
        <v>0</v>
      </c>
      <c r="J12" s="154"/>
      <c r="K12" s="154"/>
      <c r="L12" s="150">
        <f>J12+K12</f>
        <v>0</v>
      </c>
      <c r="M12" s="145">
        <f>I12-C12</f>
        <v>0</v>
      </c>
      <c r="N12" s="146">
        <f>L12-D12</f>
        <v>0</v>
      </c>
    </row>
    <row r="13" spans="1:14" ht="13.5" customHeight="1" thickBot="1">
      <c r="A13" s="254">
        <f>A12+1</f>
        <v>5</v>
      </c>
      <c r="B13" s="241"/>
      <c r="C13" s="156"/>
      <c r="D13" s="157"/>
      <c r="E13" s="158"/>
      <c r="F13" s="159"/>
      <c r="G13" s="160"/>
      <c r="H13" s="160"/>
      <c r="I13" s="159">
        <f>+E13+F13+G13+H13</f>
        <v>0</v>
      </c>
      <c r="J13" s="159"/>
      <c r="K13" s="159"/>
      <c r="L13" s="150">
        <f>J13+K13</f>
        <v>0</v>
      </c>
      <c r="M13" s="145">
        <f>I13-C13</f>
        <v>0</v>
      </c>
      <c r="N13" s="146">
        <f>L13-D13</f>
        <v>0</v>
      </c>
    </row>
    <row r="14" spans="1:14" ht="12.75" customHeight="1" thickBot="1">
      <c r="A14" s="907">
        <f>A13+1</f>
        <v>6</v>
      </c>
      <c r="B14" s="242" t="s">
        <v>747</v>
      </c>
      <c r="C14" s="161">
        <f t="shared" ref="C14:M14" si="0">SUM(C9:C13)</f>
        <v>0</v>
      </c>
      <c r="D14" s="162">
        <f t="shared" si="0"/>
        <v>0</v>
      </c>
      <c r="E14" s="163">
        <f t="shared" si="0"/>
        <v>0</v>
      </c>
      <c r="F14" s="164">
        <f t="shared" si="0"/>
        <v>0</v>
      </c>
      <c r="G14" s="164">
        <f t="shared" si="0"/>
        <v>0</v>
      </c>
      <c r="H14" s="164">
        <f t="shared" si="0"/>
        <v>0</v>
      </c>
      <c r="I14" s="164">
        <f t="shared" si="0"/>
        <v>0</v>
      </c>
      <c r="J14" s="164">
        <f t="shared" si="0"/>
        <v>0</v>
      </c>
      <c r="K14" s="164">
        <f t="shared" si="0"/>
        <v>0</v>
      </c>
      <c r="L14" s="164">
        <f t="shared" si="0"/>
        <v>0</v>
      </c>
      <c r="M14" s="161">
        <f t="shared" si="0"/>
        <v>0</v>
      </c>
      <c r="N14" s="165">
        <f>SUM(N9:N13)</f>
        <v>0</v>
      </c>
    </row>
    <row r="15" spans="1:14" ht="13.5" customHeight="1">
      <c r="A15" s="17"/>
      <c r="B15" s="17"/>
      <c r="C15" s="17"/>
      <c r="D15" s="17"/>
      <c r="E15" s="17"/>
      <c r="F15" s="17"/>
      <c r="G15" s="17"/>
      <c r="H15" s="17"/>
      <c r="I15" s="17"/>
      <c r="J15" s="17"/>
      <c r="K15" s="17"/>
      <c r="L15" s="17"/>
    </row>
    <row r="16" spans="1:14" ht="13.5" customHeight="1">
      <c r="A16" s="12" t="s">
        <v>395</v>
      </c>
      <c r="B16" s="17"/>
      <c r="C16" s="17"/>
      <c r="D16" s="17"/>
      <c r="E16" s="17"/>
      <c r="F16" s="17"/>
      <c r="G16" s="17"/>
      <c r="H16" s="17"/>
      <c r="I16" s="17"/>
      <c r="J16" s="17"/>
      <c r="K16" s="17"/>
      <c r="L16" s="17"/>
    </row>
    <row r="17" spans="1:14" ht="13.5" customHeight="1">
      <c r="A17" s="12" t="s">
        <v>914</v>
      </c>
      <c r="B17" s="17"/>
      <c r="C17" s="17"/>
      <c r="D17" s="17"/>
      <c r="E17" s="17"/>
      <c r="F17" s="17"/>
      <c r="G17" s="17"/>
      <c r="H17" s="17"/>
      <c r="I17" s="17"/>
      <c r="J17" s="17"/>
      <c r="K17" s="17"/>
      <c r="L17" s="17"/>
    </row>
    <row r="18" spans="1:14" ht="13.5" customHeight="1">
      <c r="A18" s="17" t="s">
        <v>915</v>
      </c>
      <c r="B18" s="17"/>
      <c r="C18" s="17"/>
      <c r="D18" s="17"/>
      <c r="E18" s="17"/>
      <c r="F18" s="17"/>
      <c r="G18" s="17"/>
      <c r="H18" s="17"/>
      <c r="I18" s="17"/>
      <c r="J18" s="17"/>
      <c r="K18" s="17"/>
      <c r="L18" s="17"/>
    </row>
    <row r="19" spans="1:14" ht="13.5" customHeight="1">
      <c r="A19" s="17" t="s">
        <v>916</v>
      </c>
      <c r="B19" s="186"/>
      <c r="C19" s="186"/>
      <c r="D19" s="186"/>
      <c r="E19" s="186"/>
      <c r="F19" s="186"/>
      <c r="G19" s="186"/>
      <c r="H19" s="186"/>
      <c r="I19" s="186"/>
      <c r="J19" s="186"/>
      <c r="K19" s="186"/>
      <c r="L19" s="186"/>
    </row>
    <row r="20" spans="1:14" ht="13.5" customHeight="1">
      <c r="A20" s="24"/>
      <c r="B20" s="20"/>
      <c r="C20" s="20"/>
      <c r="D20" s="20"/>
      <c r="E20" s="20"/>
      <c r="F20" s="20"/>
      <c r="G20" s="20"/>
      <c r="H20" s="20"/>
      <c r="I20" s="20"/>
      <c r="J20" s="20"/>
      <c r="K20" s="20"/>
      <c r="L20" s="20"/>
      <c r="N20" s="21"/>
    </row>
    <row r="21" spans="1:14" s="6" customFormat="1" ht="18" customHeight="1">
      <c r="A21" s="113" t="s">
        <v>917</v>
      </c>
      <c r="B21" s="12"/>
      <c r="C21" s="12"/>
      <c r="D21" s="12"/>
      <c r="E21" s="12"/>
      <c r="F21" s="12"/>
      <c r="G21" s="12"/>
      <c r="H21" s="12"/>
      <c r="I21" s="12"/>
      <c r="J21" s="12"/>
      <c r="K21" s="12"/>
      <c r="L21" s="5"/>
    </row>
    <row r="22" spans="1:14" s="6" customFormat="1" ht="13.5" customHeight="1" thickBot="1">
      <c r="A22" s="12"/>
      <c r="B22" s="12"/>
      <c r="C22" s="12"/>
      <c r="D22" s="12"/>
      <c r="E22" s="12"/>
      <c r="F22" s="12"/>
      <c r="G22" s="12"/>
      <c r="H22" s="12"/>
      <c r="I22" s="12"/>
      <c r="J22" s="12"/>
      <c r="L22" s="5"/>
      <c r="N22" s="23" t="s">
        <v>898</v>
      </c>
    </row>
    <row r="23" spans="1:14" s="6" customFormat="1" ht="19.5" customHeight="1">
      <c r="A23" s="1170" t="s">
        <v>523</v>
      </c>
      <c r="B23" s="1191" t="s">
        <v>918</v>
      </c>
      <c r="C23" s="1177" t="s">
        <v>456</v>
      </c>
      <c r="D23" s="1178"/>
      <c r="E23" s="1093" t="s">
        <v>900</v>
      </c>
      <c r="F23" s="1106"/>
      <c r="G23" s="1106"/>
      <c r="H23" s="1106"/>
      <c r="I23" s="1106"/>
      <c r="J23" s="1106"/>
      <c r="K23" s="1106"/>
      <c r="L23" s="1107"/>
      <c r="M23" s="1177" t="s">
        <v>901</v>
      </c>
      <c r="N23" s="1178"/>
    </row>
    <row r="24" spans="1:14" s="6" customFormat="1" ht="19.5" customHeight="1">
      <c r="A24" s="1171"/>
      <c r="B24" s="1192"/>
      <c r="C24" s="1175" t="s">
        <v>902</v>
      </c>
      <c r="D24" s="1179" t="s">
        <v>903</v>
      </c>
      <c r="E24" s="1104" t="s">
        <v>902</v>
      </c>
      <c r="F24" s="1194"/>
      <c r="G24" s="1194"/>
      <c r="H24" s="1194"/>
      <c r="I24" s="1194"/>
      <c r="J24" s="1195" t="s">
        <v>903</v>
      </c>
      <c r="K24" s="1195"/>
      <c r="L24" s="1195"/>
      <c r="M24" s="1175" t="s">
        <v>902</v>
      </c>
      <c r="N24" s="1179" t="s">
        <v>903</v>
      </c>
    </row>
    <row r="25" spans="1:14" s="6" customFormat="1" ht="31.5" customHeight="1">
      <c r="A25" s="1171"/>
      <c r="B25" s="1193"/>
      <c r="C25" s="1176"/>
      <c r="D25" s="1180"/>
      <c r="E25" s="229" t="s">
        <v>904</v>
      </c>
      <c r="F25" s="251" t="s">
        <v>905</v>
      </c>
      <c r="G25" s="252" t="s">
        <v>906</v>
      </c>
      <c r="H25" s="251" t="s">
        <v>907</v>
      </c>
      <c r="I25" s="218" t="s">
        <v>908</v>
      </c>
      <c r="J25" s="218" t="s">
        <v>919</v>
      </c>
      <c r="K25" s="218" t="s">
        <v>910</v>
      </c>
      <c r="L25" s="257" t="s">
        <v>908</v>
      </c>
      <c r="M25" s="1176"/>
      <c r="N25" s="1180"/>
    </row>
    <row r="26" spans="1:14" s="7" customFormat="1" ht="13.5" customHeight="1" thickBot="1">
      <c r="A26" s="1172"/>
      <c r="B26" s="255" t="s">
        <v>593</v>
      </c>
      <c r="C26" s="246" t="s">
        <v>594</v>
      </c>
      <c r="D26" s="245" t="s">
        <v>595</v>
      </c>
      <c r="E26" s="901" t="s">
        <v>596</v>
      </c>
      <c r="F26" s="902" t="s">
        <v>867</v>
      </c>
      <c r="G26" s="256" t="s">
        <v>868</v>
      </c>
      <c r="H26" s="256" t="s">
        <v>599</v>
      </c>
      <c r="I26" s="902" t="s">
        <v>600</v>
      </c>
      <c r="J26" s="902" t="s">
        <v>601</v>
      </c>
      <c r="K26" s="902" t="s">
        <v>911</v>
      </c>
      <c r="L26" s="133" t="s">
        <v>603</v>
      </c>
      <c r="M26" s="246" t="s">
        <v>912</v>
      </c>
      <c r="N26" s="245" t="s">
        <v>913</v>
      </c>
    </row>
    <row r="27" spans="1:14" s="6" customFormat="1" ht="13.5" customHeight="1">
      <c r="A27" s="244">
        <v>1</v>
      </c>
      <c r="B27" s="239"/>
      <c r="C27" s="145"/>
      <c r="D27" s="146"/>
      <c r="E27" s="147"/>
      <c r="F27" s="148"/>
      <c r="G27" s="149"/>
      <c r="H27" s="149"/>
      <c r="I27" s="148">
        <f>+E27+F27+G27+H27</f>
        <v>0</v>
      </c>
      <c r="J27" s="148"/>
      <c r="K27" s="148"/>
      <c r="L27" s="150">
        <f>J27+K27</f>
        <v>0</v>
      </c>
      <c r="M27" s="145">
        <f>I27-C27</f>
        <v>0</v>
      </c>
      <c r="N27" s="146">
        <f>L27-D27</f>
        <v>0</v>
      </c>
    </row>
    <row r="28" spans="1:14" s="6" customFormat="1" ht="13.5" customHeight="1">
      <c r="A28" s="243">
        <f>A27+1</f>
        <v>2</v>
      </c>
      <c r="B28" s="240"/>
      <c r="C28" s="151"/>
      <c r="D28" s="152"/>
      <c r="E28" s="153"/>
      <c r="F28" s="154"/>
      <c r="G28" s="155"/>
      <c r="H28" s="155"/>
      <c r="I28" s="154">
        <f>+E28+F28+G28+H28</f>
        <v>0</v>
      </c>
      <c r="J28" s="154"/>
      <c r="K28" s="154"/>
      <c r="L28" s="150">
        <f>J28+K28</f>
        <v>0</v>
      </c>
      <c r="M28" s="145">
        <f>I28-C28</f>
        <v>0</v>
      </c>
      <c r="N28" s="146">
        <f>L28-D28</f>
        <v>0</v>
      </c>
    </row>
    <row r="29" spans="1:14" s="6" customFormat="1" ht="13.5" customHeight="1">
      <c r="A29" s="243">
        <f>A28+1</f>
        <v>3</v>
      </c>
      <c r="B29" s="240"/>
      <c r="C29" s="151"/>
      <c r="D29" s="152"/>
      <c r="E29" s="153"/>
      <c r="F29" s="154"/>
      <c r="G29" s="155"/>
      <c r="H29" s="155"/>
      <c r="I29" s="154">
        <f>+E29+F29+G29+H29</f>
        <v>0</v>
      </c>
      <c r="J29" s="154"/>
      <c r="K29" s="154"/>
      <c r="L29" s="150">
        <f>J29+K29</f>
        <v>0</v>
      </c>
      <c r="M29" s="145">
        <f>I29-C29</f>
        <v>0</v>
      </c>
      <c r="N29" s="146">
        <f>L29-D29</f>
        <v>0</v>
      </c>
    </row>
    <row r="30" spans="1:14" s="6" customFormat="1" ht="13.5" customHeight="1">
      <c r="A30" s="243">
        <f>A29+1</f>
        <v>4</v>
      </c>
      <c r="B30" s="240"/>
      <c r="C30" s="151"/>
      <c r="D30" s="152"/>
      <c r="E30" s="153"/>
      <c r="F30" s="154"/>
      <c r="G30" s="155"/>
      <c r="H30" s="155"/>
      <c r="I30" s="154">
        <f>+E30+F30+G30+H30</f>
        <v>0</v>
      </c>
      <c r="J30" s="154"/>
      <c r="K30" s="154"/>
      <c r="L30" s="150">
        <f>J30+K30</f>
        <v>0</v>
      </c>
      <c r="M30" s="145">
        <f>I30-C30</f>
        <v>0</v>
      </c>
      <c r="N30" s="146">
        <f>L30-D30</f>
        <v>0</v>
      </c>
    </row>
    <row r="31" spans="1:14" s="6" customFormat="1" ht="13.5" customHeight="1" thickBot="1">
      <c r="A31" s="254">
        <f>A30+1</f>
        <v>5</v>
      </c>
      <c r="B31" s="241"/>
      <c r="C31" s="156"/>
      <c r="D31" s="157"/>
      <c r="E31" s="158"/>
      <c r="F31" s="159"/>
      <c r="G31" s="160"/>
      <c r="H31" s="160"/>
      <c r="I31" s="159">
        <f>+E31+F31+G31+H31</f>
        <v>0</v>
      </c>
      <c r="J31" s="159"/>
      <c r="K31" s="159"/>
      <c r="L31" s="150">
        <f>J31+K31</f>
        <v>0</v>
      </c>
      <c r="M31" s="145">
        <f>I31-C31</f>
        <v>0</v>
      </c>
      <c r="N31" s="146">
        <f>L31-D31</f>
        <v>0</v>
      </c>
    </row>
    <row r="32" spans="1:14" s="6" customFormat="1" ht="12.75" customHeight="1" thickBot="1">
      <c r="A32" s="907">
        <f>A31+1</f>
        <v>6</v>
      </c>
      <c r="B32" s="242" t="s">
        <v>747</v>
      </c>
      <c r="C32" s="161">
        <f>SUM(C27:C31)</f>
        <v>0</v>
      </c>
      <c r="D32" s="162">
        <f>SUM(D27:D31)</f>
        <v>0</v>
      </c>
      <c r="E32" s="163">
        <f t="shared" ref="E32:L32" si="1">SUM(E27:E31)</f>
        <v>0</v>
      </c>
      <c r="F32" s="164">
        <f t="shared" si="1"/>
        <v>0</v>
      </c>
      <c r="G32" s="164">
        <f t="shared" si="1"/>
        <v>0</v>
      </c>
      <c r="H32" s="164">
        <f t="shared" si="1"/>
        <v>0</v>
      </c>
      <c r="I32" s="164">
        <f t="shared" si="1"/>
        <v>0</v>
      </c>
      <c r="J32" s="164">
        <f t="shared" si="1"/>
        <v>0</v>
      </c>
      <c r="K32" s="164">
        <f t="shared" si="1"/>
        <v>0</v>
      </c>
      <c r="L32" s="164">
        <f t="shared" si="1"/>
        <v>0</v>
      </c>
      <c r="M32" s="161">
        <f>SUM(M27:M31)</f>
        <v>0</v>
      </c>
      <c r="N32" s="165">
        <f>SUM(N27:N31)</f>
        <v>0</v>
      </c>
    </row>
    <row r="33" spans="1:14" s="6" customFormat="1">
      <c r="A33" s="12"/>
      <c r="B33" s="12"/>
      <c r="C33" s="12"/>
      <c r="D33" s="12"/>
      <c r="E33" s="12"/>
      <c r="F33" s="12"/>
      <c r="G33" s="12"/>
      <c r="H33" s="12"/>
      <c r="I33" s="12"/>
      <c r="J33" s="12"/>
      <c r="K33" s="12"/>
      <c r="L33" s="5"/>
    </row>
    <row r="34" spans="1:14" s="6" customFormat="1">
      <c r="A34" s="12" t="s">
        <v>395</v>
      </c>
      <c r="B34" s="12"/>
      <c r="C34" s="12"/>
      <c r="D34" s="12"/>
      <c r="E34" s="12"/>
      <c r="F34" s="12"/>
      <c r="G34" s="12"/>
      <c r="H34" s="12"/>
      <c r="I34" s="12"/>
      <c r="J34" s="12"/>
      <c r="K34" s="12"/>
      <c r="L34" s="5"/>
    </row>
    <row r="35" spans="1:14" s="6" customFormat="1">
      <c r="A35" s="12" t="s">
        <v>914</v>
      </c>
      <c r="B35" s="12"/>
      <c r="C35" s="12"/>
      <c r="D35" s="12"/>
      <c r="E35" s="12"/>
      <c r="F35" s="12"/>
      <c r="G35" s="12"/>
      <c r="H35" s="12"/>
      <c r="I35" s="12"/>
      <c r="J35" s="12"/>
      <c r="K35" s="12"/>
      <c r="L35" s="5"/>
    </row>
    <row r="36" spans="1:14" s="6" customFormat="1">
      <c r="A36" s="17" t="s">
        <v>920</v>
      </c>
      <c r="B36" s="12"/>
      <c r="C36" s="12"/>
      <c r="D36" s="12"/>
      <c r="E36" s="12"/>
      <c r="F36" s="12"/>
      <c r="G36" s="12"/>
      <c r="H36" s="12"/>
      <c r="I36" s="12"/>
      <c r="J36" s="12"/>
      <c r="K36" s="12"/>
      <c r="L36" s="5"/>
    </row>
    <row r="37" spans="1:14" s="6" customFormat="1">
      <c r="A37" s="17" t="s">
        <v>921</v>
      </c>
      <c r="B37" s="12"/>
      <c r="C37" s="12"/>
      <c r="D37" s="12"/>
      <c r="E37" s="12"/>
      <c r="F37" s="12"/>
      <c r="G37" s="12"/>
      <c r="H37" s="12"/>
      <c r="I37" s="12"/>
      <c r="J37" s="12"/>
      <c r="K37" s="12"/>
      <c r="L37" s="5"/>
    </row>
    <row r="38" spans="1:14" s="6" customFormat="1">
      <c r="A38" s="12"/>
      <c r="B38" s="12"/>
      <c r="C38" s="12"/>
      <c r="D38" s="12"/>
      <c r="E38" s="12"/>
      <c r="F38" s="12"/>
      <c r="G38" s="12"/>
      <c r="H38" s="12"/>
      <c r="I38" s="12"/>
      <c r="J38" s="12"/>
      <c r="K38" s="12"/>
      <c r="L38" s="5"/>
    </row>
    <row r="39" spans="1:14" s="6" customFormat="1">
      <c r="A39" s="44" t="s">
        <v>922</v>
      </c>
      <c r="B39" s="15"/>
      <c r="C39" s="15"/>
      <c r="D39" s="15"/>
      <c r="E39" s="15"/>
      <c r="F39" s="15"/>
      <c r="G39" s="15"/>
      <c r="H39" s="15"/>
      <c r="I39" s="15"/>
      <c r="J39" s="15"/>
      <c r="K39" s="15"/>
      <c r="L39" s="9"/>
      <c r="N39" s="10"/>
    </row>
    <row r="40" spans="1:14" s="6" customFormat="1" ht="27" customHeight="1">
      <c r="A40" s="1190" t="s">
        <v>923</v>
      </c>
      <c r="B40" s="1190"/>
      <c r="C40" s="1190"/>
      <c r="D40" s="1190"/>
      <c r="E40" s="1190"/>
      <c r="F40" s="1190"/>
      <c r="G40" s="1190"/>
      <c r="H40" s="1190"/>
      <c r="I40" s="1190"/>
      <c r="J40" s="1190"/>
      <c r="K40" s="1190"/>
      <c r="L40" s="1190"/>
      <c r="M40" s="1190"/>
      <c r="N40" s="10"/>
    </row>
    <row r="41" spans="1:14" s="6" customFormat="1" ht="27.75" customHeight="1">
      <c r="A41" s="1190" t="s">
        <v>924</v>
      </c>
      <c r="B41" s="1190"/>
      <c r="C41" s="1190"/>
      <c r="D41" s="1190"/>
      <c r="E41" s="1190"/>
      <c r="F41" s="1190"/>
      <c r="G41" s="1190"/>
      <c r="H41" s="1190"/>
      <c r="I41" s="1190"/>
      <c r="J41" s="1190"/>
      <c r="K41" s="1190"/>
      <c r="L41" s="1190"/>
      <c r="M41" s="1190"/>
      <c r="N41" s="10"/>
    </row>
  </sheetData>
  <sheetProtection insertRows="0" deleteRows="0"/>
  <customSheetViews>
    <customSheetView guid="{2AF6EA2A-E5C5-45EB-B6C4-875AD1E4E056}" fitToPage="1">
      <selection activeCell="A2" sqref="A2"/>
      <pageMargins left="0" right="0" top="0" bottom="0" header="0" footer="0"/>
      <printOptions horizontalCentered="1"/>
      <pageSetup paperSize="9" scale="76" orientation="landscape" cellComments="asDisplayed" horizontalDpi="300" verticalDpi="300"/>
      <headerFooter alignWithMargins="0"/>
    </customSheetView>
  </customSheetViews>
  <mergeCells count="24">
    <mergeCell ref="A41:M41"/>
    <mergeCell ref="B23:B25"/>
    <mergeCell ref="C23:D23"/>
    <mergeCell ref="E23:L23"/>
    <mergeCell ref="M23:N23"/>
    <mergeCell ref="E24:I24"/>
    <mergeCell ref="J24:L24"/>
    <mergeCell ref="A40:M40"/>
    <mergeCell ref="M24:M25"/>
    <mergeCell ref="N24:N25"/>
    <mergeCell ref="C24:C25"/>
    <mergeCell ref="D24:D25"/>
    <mergeCell ref="N6:N7"/>
    <mergeCell ref="B5:B7"/>
    <mergeCell ref="E5:L5"/>
    <mergeCell ref="E6:I6"/>
    <mergeCell ref="M5:N5"/>
    <mergeCell ref="M6:M7"/>
    <mergeCell ref="A5:A8"/>
    <mergeCell ref="A23:A26"/>
    <mergeCell ref="J6:L6"/>
    <mergeCell ref="C6:C7"/>
    <mergeCell ref="C5:D5"/>
    <mergeCell ref="D6:D7"/>
  </mergeCells>
  <printOptions horizontalCentered="1"/>
  <pageMargins left="0.19685039370078741" right="0.19685039370078741" top="0.98425196850393704" bottom="0.98425196850393704" header="0.51181102362204722" footer="0.51181102362204722"/>
  <pageSetup paperSize="9" scale="76" orientation="landscape" cellComments="asDisplayed" horizontalDpi="300" verticalDpi="300"/>
  <headerFooter alignWithMargins="0"/>
  <ignoredErrors>
    <ignoredError sqref="I9:I13 L9:N1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M37"/>
  <sheetViews>
    <sheetView workbookViewId="0">
      <selection activeCell="J37" sqref="J37"/>
    </sheetView>
  </sheetViews>
  <sheetFormatPr baseColWidth="10" defaultColWidth="9.1640625" defaultRowHeight="14"/>
  <cols>
    <col min="1" max="1" width="3.5" style="16" customWidth="1"/>
    <col min="2" max="2" width="6.5" style="16" customWidth="1"/>
    <col min="3" max="3" width="10.5" style="55" customWidth="1"/>
    <col min="4" max="5" width="12.5" style="55" customWidth="1"/>
    <col min="6" max="6" width="6.1640625" style="55" customWidth="1"/>
    <col min="7" max="7" width="8.5" style="55" customWidth="1"/>
    <col min="8" max="11" width="9.5" style="55" customWidth="1"/>
    <col min="12" max="12" width="9.5" style="16" customWidth="1"/>
    <col min="13" max="16384" width="9.1640625" style="16"/>
  </cols>
  <sheetData>
    <row r="1" spans="1:13" ht="16">
      <c r="A1" s="11" t="s">
        <v>925</v>
      </c>
      <c r="B1" s="12"/>
      <c r="C1" s="54"/>
      <c r="D1" s="54"/>
      <c r="E1" s="54"/>
      <c r="F1" s="54"/>
      <c r="G1" s="54"/>
      <c r="H1" s="54"/>
      <c r="I1" s="54"/>
      <c r="J1" s="54"/>
      <c r="K1" s="54"/>
      <c r="L1" s="12"/>
      <c r="M1" s="12"/>
    </row>
    <row r="2" spans="1:13" ht="15" thickBot="1">
      <c r="A2" s="12"/>
      <c r="B2" s="12"/>
      <c r="C2" s="54"/>
      <c r="D2" s="54"/>
      <c r="E2" s="54"/>
      <c r="F2" s="54"/>
      <c r="G2" s="54"/>
      <c r="H2" s="54"/>
      <c r="I2" s="54"/>
      <c r="J2" s="54"/>
      <c r="K2" s="54"/>
      <c r="M2" s="121" t="s">
        <v>506</v>
      </c>
    </row>
    <row r="3" spans="1:13" ht="15" customHeight="1">
      <c r="A3" s="1199" t="s">
        <v>523</v>
      </c>
      <c r="B3" s="1196" t="s">
        <v>926</v>
      </c>
      <c r="C3" s="1196"/>
      <c r="D3" s="1196"/>
      <c r="E3" s="1196"/>
      <c r="F3" s="1196"/>
      <c r="G3" s="1196"/>
      <c r="H3" s="1203" t="s">
        <v>927</v>
      </c>
      <c r="I3" s="1201" t="s">
        <v>928</v>
      </c>
      <c r="J3" s="1202"/>
      <c r="K3" s="207" t="s">
        <v>929</v>
      </c>
      <c r="L3" s="502" t="s">
        <v>930</v>
      </c>
      <c r="M3" s="1078" t="s">
        <v>931</v>
      </c>
    </row>
    <row r="4" spans="1:13" ht="48.75" customHeight="1">
      <c r="A4" s="1200"/>
      <c r="B4" s="1197"/>
      <c r="C4" s="1197"/>
      <c r="D4" s="1197"/>
      <c r="E4" s="1197"/>
      <c r="F4" s="1197"/>
      <c r="G4" s="1197"/>
      <c r="H4" s="1204"/>
      <c r="I4" s="135" t="s">
        <v>932</v>
      </c>
      <c r="J4" s="505" t="s">
        <v>933</v>
      </c>
      <c r="K4" s="208" t="s">
        <v>934</v>
      </c>
      <c r="L4" s="503" t="s">
        <v>935</v>
      </c>
      <c r="M4" s="1079"/>
    </row>
    <row r="5" spans="1:13" ht="15.75" customHeight="1">
      <c r="A5" s="908"/>
      <c r="B5" s="1198"/>
      <c r="C5" s="1198"/>
      <c r="D5" s="1198"/>
      <c r="E5" s="1198"/>
      <c r="F5" s="1198"/>
      <c r="G5" s="1198"/>
      <c r="H5" s="230" t="s">
        <v>593</v>
      </c>
      <c r="I5" s="136" t="s">
        <v>594</v>
      </c>
      <c r="J5" s="136" t="s">
        <v>595</v>
      </c>
      <c r="K5" s="136" t="s">
        <v>596</v>
      </c>
      <c r="L5" s="504" t="s">
        <v>936</v>
      </c>
      <c r="M5" s="1079"/>
    </row>
    <row r="6" spans="1:13">
      <c r="A6" s="439">
        <v>1</v>
      </c>
      <c r="B6" s="231" t="s">
        <v>937</v>
      </c>
      <c r="C6" s="137"/>
      <c r="D6" s="137"/>
      <c r="E6" s="137"/>
      <c r="F6" s="137"/>
      <c r="G6" s="234"/>
      <c r="H6" s="635">
        <f>SUM(H7:H11)+H14+H15</f>
        <v>358082.29359999998</v>
      </c>
      <c r="I6" s="636">
        <f>SUM(I7:I11)+I14+I15</f>
        <v>146002.89887999999</v>
      </c>
      <c r="J6" s="636">
        <f>SUM(J7:J11)+J14+J15</f>
        <v>5875.5451599999997</v>
      </c>
      <c r="K6" s="636">
        <f>SUM(K7:K11)+K14+K15</f>
        <v>101934.47322</v>
      </c>
      <c r="L6" s="637">
        <f>SUM(L7:L11)+L14+L15</f>
        <v>402150.71926000004</v>
      </c>
      <c r="M6" s="1205"/>
    </row>
    <row r="7" spans="1:13">
      <c r="A7" s="440">
        <f t="shared" ref="A7:A15" si="0">A6+1</f>
        <v>2</v>
      </c>
      <c r="B7" s="238" t="s">
        <v>534</v>
      </c>
      <c r="C7" s="138" t="s">
        <v>938</v>
      </c>
      <c r="D7" s="139"/>
      <c r="E7" s="139"/>
      <c r="F7" s="139"/>
      <c r="G7" s="235"/>
      <c r="H7" s="638">
        <f>'11.a'!C3</f>
        <v>26474.422310000002</v>
      </c>
      <c r="I7" s="639">
        <f>'11.a'!C8</f>
        <v>4668.2531600000002</v>
      </c>
      <c r="J7" s="639">
        <f>'11.a'!C4</f>
        <v>4668.2531600000002</v>
      </c>
      <c r="K7" s="639">
        <f>'11.a'!C14</f>
        <v>163.417</v>
      </c>
      <c r="L7" s="640">
        <f t="shared" ref="L7:L15" si="1">H7+I7-K7</f>
        <v>30979.258470000001</v>
      </c>
      <c r="M7" s="649"/>
    </row>
    <row r="8" spans="1:13">
      <c r="A8" s="441">
        <f t="shared" si="0"/>
        <v>3</v>
      </c>
      <c r="B8" s="232"/>
      <c r="C8" s="140" t="s">
        <v>939</v>
      </c>
      <c r="D8" s="141"/>
      <c r="E8" s="141"/>
      <c r="F8" s="141"/>
      <c r="G8" s="236"/>
      <c r="H8" s="641">
        <f>'11.b'!C3</f>
        <v>36081.351150000002</v>
      </c>
      <c r="I8" s="642">
        <f>'11.b'!C14</f>
        <v>27559.374329999999</v>
      </c>
      <c r="J8" s="643">
        <f>'11.b'!C5</f>
        <v>0</v>
      </c>
      <c r="K8" s="642">
        <f>'11.b'!C25</f>
        <v>7660.6099599999998</v>
      </c>
      <c r="L8" s="644">
        <f t="shared" si="1"/>
        <v>55980.115519999999</v>
      </c>
      <c r="M8" s="650"/>
    </row>
    <row r="9" spans="1:13">
      <c r="A9" s="441">
        <f t="shared" si="0"/>
        <v>4</v>
      </c>
      <c r="B9" s="232"/>
      <c r="C9" s="140" t="s">
        <v>940</v>
      </c>
      <c r="D9" s="141"/>
      <c r="E9" s="141"/>
      <c r="F9" s="141"/>
      <c r="G9" s="236"/>
      <c r="H9" s="641">
        <f>'11.c'!C3</f>
        <v>5882.6529499999997</v>
      </c>
      <c r="I9" s="642">
        <f>'11.c'!C7</f>
        <v>3138.56</v>
      </c>
      <c r="J9" s="645">
        <v>0</v>
      </c>
      <c r="K9" s="642">
        <f>'11.c'!C8</f>
        <v>5507.06</v>
      </c>
      <c r="L9" s="644">
        <f t="shared" si="1"/>
        <v>3514.1529499999988</v>
      </c>
      <c r="M9" s="650">
        <v>0</v>
      </c>
    </row>
    <row r="10" spans="1:13">
      <c r="A10" s="441">
        <f t="shared" si="0"/>
        <v>5</v>
      </c>
      <c r="B10" s="232"/>
      <c r="C10" s="140" t="s">
        <v>941</v>
      </c>
      <c r="D10" s="141"/>
      <c r="E10" s="141"/>
      <c r="F10" s="141"/>
      <c r="G10" s="236"/>
      <c r="H10" s="641">
        <f>'11.d'!C3</f>
        <v>70.864500000000007</v>
      </c>
      <c r="I10" s="642">
        <f>'11.d'!C9</f>
        <v>0</v>
      </c>
      <c r="J10" s="639">
        <f>'11.d'!C4</f>
        <v>0</v>
      </c>
      <c r="K10" s="642">
        <f>'11.d'!C15</f>
        <v>0</v>
      </c>
      <c r="L10" s="644">
        <f t="shared" si="1"/>
        <v>70.864500000000007</v>
      </c>
      <c r="M10" s="651"/>
    </row>
    <row r="11" spans="1:13">
      <c r="A11" s="441">
        <f t="shared" si="0"/>
        <v>6</v>
      </c>
      <c r="B11" s="232"/>
      <c r="C11" s="140" t="s">
        <v>942</v>
      </c>
      <c r="D11" s="141"/>
      <c r="E11" s="141"/>
      <c r="F11" s="141"/>
      <c r="G11" s="236"/>
      <c r="H11" s="641">
        <f>'11.e'!F8</f>
        <v>33815.908240000004</v>
      </c>
      <c r="I11" s="642">
        <f>'11.e'!F13</f>
        <v>25912.786250000001</v>
      </c>
      <c r="J11" s="645">
        <v>0</v>
      </c>
      <c r="K11" s="642">
        <f>'11.e'!F18</f>
        <v>31983.032090000001</v>
      </c>
      <c r="L11" s="644">
        <f t="shared" si="1"/>
        <v>27745.662400000008</v>
      </c>
      <c r="M11" s="651">
        <v>0</v>
      </c>
    </row>
    <row r="12" spans="1:13">
      <c r="A12" s="441" t="s">
        <v>943</v>
      </c>
      <c r="B12" s="232"/>
      <c r="C12" s="140" t="s">
        <v>944</v>
      </c>
      <c r="D12" s="141" t="s">
        <v>945</v>
      </c>
      <c r="E12" s="141"/>
      <c r="F12" s="141"/>
      <c r="G12" s="236"/>
      <c r="H12" s="641">
        <f>'11.e'!F6</f>
        <v>1934.2165300000001</v>
      </c>
      <c r="I12" s="642">
        <f>'11.e'!F11</f>
        <v>4641.9248299999999</v>
      </c>
      <c r="J12" s="645">
        <v>0</v>
      </c>
      <c r="K12" s="642">
        <f>'11.e'!F16</f>
        <v>1577.18561</v>
      </c>
      <c r="L12" s="644">
        <f t="shared" si="1"/>
        <v>4998.9557499999992</v>
      </c>
      <c r="M12" s="651">
        <v>0</v>
      </c>
    </row>
    <row r="13" spans="1:13">
      <c r="A13" s="441" t="s">
        <v>946</v>
      </c>
      <c r="B13" s="232"/>
      <c r="C13" s="140"/>
      <c r="D13" s="141" t="s">
        <v>947</v>
      </c>
      <c r="E13" s="141"/>
      <c r="F13" s="141"/>
      <c r="G13" s="236"/>
      <c r="H13" s="641">
        <f>'11.e'!F7</f>
        <v>3508.6852899999999</v>
      </c>
      <c r="I13" s="642">
        <f>'11.e'!F12</f>
        <v>2737.0097700000001</v>
      </c>
      <c r="J13" s="645">
        <v>0</v>
      </c>
      <c r="K13" s="642">
        <f>'11.e'!F17</f>
        <v>3072.1133599999998</v>
      </c>
      <c r="L13" s="644">
        <f t="shared" si="1"/>
        <v>3173.5817000000002</v>
      </c>
      <c r="M13" s="651">
        <v>0</v>
      </c>
    </row>
    <row r="14" spans="1:13">
      <c r="A14" s="441">
        <f>A11+1</f>
        <v>7</v>
      </c>
      <c r="B14" s="232"/>
      <c r="C14" s="140" t="s">
        <v>948</v>
      </c>
      <c r="D14" s="141"/>
      <c r="E14" s="141"/>
      <c r="F14" s="141"/>
      <c r="G14" s="236"/>
      <c r="H14" s="641">
        <f>'11.f'!C3</f>
        <v>4838.6007600000003</v>
      </c>
      <c r="I14" s="642">
        <f>'11.f'!C4</f>
        <v>4830.6980000000003</v>
      </c>
      <c r="J14" s="645">
        <v>0</v>
      </c>
      <c r="K14" s="642">
        <f>'11.f'!C10</f>
        <v>5085.9769999999999</v>
      </c>
      <c r="L14" s="644">
        <f t="shared" si="1"/>
        <v>4583.3217600000016</v>
      </c>
      <c r="M14" s="651">
        <v>0</v>
      </c>
    </row>
    <row r="15" spans="1:13" ht="15" thickBot="1">
      <c r="A15" s="442">
        <f t="shared" si="0"/>
        <v>8</v>
      </c>
      <c r="B15" s="233"/>
      <c r="C15" s="142" t="s">
        <v>949</v>
      </c>
      <c r="D15" s="143"/>
      <c r="E15" s="143"/>
      <c r="F15" s="143"/>
      <c r="G15" s="237"/>
      <c r="H15" s="646">
        <f>'11.g'!C3</f>
        <v>250918.49369</v>
      </c>
      <c r="I15" s="647">
        <f>'11.g'!C10</f>
        <v>79893.227140000003</v>
      </c>
      <c r="J15" s="647">
        <f>'11.g'!C5</f>
        <v>1207.2919999999999</v>
      </c>
      <c r="K15" s="647">
        <f>'11.g'!C16</f>
        <v>51534.37717</v>
      </c>
      <c r="L15" s="648">
        <f t="shared" si="1"/>
        <v>279277.34366000001</v>
      </c>
      <c r="M15" s="652"/>
    </row>
    <row r="17" spans="1:12">
      <c r="A17" s="16" t="s">
        <v>395</v>
      </c>
    </row>
    <row r="18" spans="1:12">
      <c r="A18" s="18" t="s">
        <v>950</v>
      </c>
    </row>
    <row r="19" spans="1:12">
      <c r="A19" s="199" t="s">
        <v>951</v>
      </c>
      <c r="B19" s="196"/>
      <c r="C19" s="197"/>
      <c r="D19" s="197"/>
      <c r="E19" s="197"/>
      <c r="F19" s="198"/>
      <c r="G19" s="197"/>
      <c r="H19" s="197"/>
      <c r="I19" s="144"/>
      <c r="J19" s="144"/>
    </row>
    <row r="20" spans="1:12">
      <c r="A20" s="27"/>
      <c r="B20" s="144"/>
      <c r="C20" s="144"/>
      <c r="D20" s="144"/>
      <c r="E20" s="144"/>
      <c r="F20" s="144"/>
      <c r="G20" s="144"/>
      <c r="H20" s="144"/>
      <c r="I20" s="144"/>
      <c r="J20" s="144"/>
    </row>
    <row r="21" spans="1:12">
      <c r="A21" s="43" t="s">
        <v>803</v>
      </c>
      <c r="B21" s="465"/>
      <c r="C21" s="465"/>
      <c r="D21" s="144"/>
      <c r="E21" s="144"/>
      <c r="F21" s="27"/>
      <c r="G21" s="144"/>
      <c r="H21" s="144"/>
      <c r="I21" s="144"/>
      <c r="J21" s="144"/>
    </row>
    <row r="22" spans="1:12">
      <c r="A22" s="16" t="s">
        <v>952</v>
      </c>
      <c r="B22" s="27"/>
      <c r="C22" s="27"/>
      <c r="D22" s="144"/>
      <c r="E22" s="144"/>
      <c r="F22" s="27"/>
      <c r="G22" s="144"/>
      <c r="H22" s="144"/>
      <c r="I22" s="144"/>
      <c r="J22" s="144"/>
    </row>
    <row r="23" spans="1:12">
      <c r="A23" s="16" t="s">
        <v>953</v>
      </c>
      <c r="B23" s="27"/>
      <c r="C23" s="144"/>
      <c r="D23" s="144"/>
      <c r="E23" s="144"/>
      <c r="F23" s="144"/>
      <c r="G23" s="144"/>
      <c r="H23" s="144"/>
      <c r="I23" s="144"/>
      <c r="J23" s="144"/>
    </row>
    <row r="26" spans="1:12">
      <c r="A26" s="111"/>
      <c r="B26" s="111"/>
      <c r="C26" s="123"/>
      <c r="D26" s="123"/>
      <c r="E26" s="123"/>
      <c r="F26" s="123"/>
      <c r="G26" s="123"/>
      <c r="H26" s="123"/>
      <c r="I26" s="123"/>
      <c r="J26" s="123"/>
      <c r="K26" s="123"/>
      <c r="L26" s="111"/>
    </row>
    <row r="27" spans="1:12">
      <c r="A27" s="111"/>
      <c r="B27" s="111"/>
      <c r="C27" s="123"/>
      <c r="D27" s="123"/>
      <c r="E27" s="123"/>
      <c r="F27" s="123"/>
      <c r="G27" s="123"/>
      <c r="H27" s="123"/>
      <c r="I27" s="123"/>
      <c r="J27" s="123"/>
      <c r="K27" s="123"/>
      <c r="L27" s="111"/>
    </row>
    <row r="28" spans="1:12">
      <c r="A28" s="111"/>
      <c r="B28" s="111"/>
      <c r="C28" s="123"/>
      <c r="D28" s="123"/>
      <c r="E28" s="123"/>
      <c r="F28" s="123"/>
      <c r="G28" s="123"/>
      <c r="H28" s="123"/>
      <c r="I28" s="123"/>
      <c r="J28" s="123"/>
      <c r="K28" s="123"/>
      <c r="L28" s="111"/>
    </row>
    <row r="29" spans="1:12">
      <c r="A29" s="111"/>
      <c r="B29" s="111"/>
      <c r="C29" s="123"/>
      <c r="D29" s="123"/>
      <c r="E29" s="123"/>
      <c r="F29" s="123"/>
      <c r="G29" s="123"/>
      <c r="H29" s="123"/>
      <c r="I29" s="123"/>
      <c r="J29" s="123"/>
      <c r="K29" s="123"/>
      <c r="L29" s="111"/>
    </row>
    <row r="30" spans="1:12">
      <c r="A30" s="111"/>
      <c r="B30" s="111"/>
      <c r="C30" s="123"/>
      <c r="D30" s="123"/>
      <c r="E30" s="123"/>
      <c r="F30" s="123"/>
      <c r="G30" s="123"/>
      <c r="H30" s="123"/>
      <c r="I30" s="123"/>
      <c r="J30" s="123"/>
      <c r="K30" s="123"/>
      <c r="L30" s="111"/>
    </row>
    <row r="31" spans="1:12">
      <c r="A31" s="111"/>
      <c r="B31" s="111"/>
      <c r="C31" s="123"/>
      <c r="D31" s="123"/>
      <c r="E31" s="123"/>
      <c r="F31" s="123"/>
      <c r="G31" s="123"/>
      <c r="H31" s="123"/>
      <c r="I31" s="123"/>
      <c r="J31" s="123"/>
      <c r="K31" s="123"/>
      <c r="L31" s="111"/>
    </row>
    <row r="32" spans="1:12">
      <c r="A32" s="111"/>
      <c r="B32" s="111"/>
      <c r="C32" s="123"/>
      <c r="D32" s="123"/>
      <c r="E32" s="123"/>
      <c r="F32" s="123"/>
      <c r="G32" s="123"/>
      <c r="H32" s="123"/>
      <c r="I32" s="123"/>
      <c r="J32" s="123"/>
      <c r="K32" s="123"/>
      <c r="L32" s="111"/>
    </row>
    <row r="33" spans="1:12">
      <c r="A33" s="111"/>
      <c r="B33" s="111"/>
      <c r="C33" s="123"/>
      <c r="D33" s="123"/>
      <c r="E33" s="123"/>
      <c r="F33" s="123"/>
      <c r="G33" s="123"/>
      <c r="H33" s="123"/>
      <c r="I33" s="123"/>
      <c r="J33" s="123"/>
      <c r="K33" s="123"/>
      <c r="L33" s="111"/>
    </row>
    <row r="34" spans="1:12">
      <c r="A34" s="111"/>
      <c r="B34" s="111"/>
      <c r="C34" s="123"/>
      <c r="D34" s="123"/>
      <c r="E34" s="123"/>
      <c r="F34" s="123"/>
      <c r="G34" s="123"/>
      <c r="H34" s="123"/>
      <c r="I34" s="123"/>
      <c r="J34" s="123"/>
      <c r="K34" s="123"/>
      <c r="L34" s="111"/>
    </row>
    <row r="35" spans="1:12">
      <c r="A35" s="111"/>
      <c r="B35" s="111"/>
      <c r="C35" s="123"/>
      <c r="D35" s="123"/>
      <c r="E35" s="123"/>
      <c r="F35" s="123"/>
      <c r="G35" s="123"/>
      <c r="H35" s="123"/>
      <c r="I35" s="123"/>
      <c r="J35" s="123"/>
      <c r="K35" s="123"/>
      <c r="L35" s="111"/>
    </row>
    <row r="36" spans="1:12">
      <c r="A36" s="111"/>
      <c r="B36" s="111"/>
      <c r="C36" s="123"/>
      <c r="D36" s="123"/>
      <c r="E36" s="123"/>
      <c r="F36" s="123"/>
      <c r="G36" s="123"/>
      <c r="H36" s="123"/>
      <c r="I36" s="123"/>
      <c r="J36" s="123"/>
      <c r="K36" s="123"/>
      <c r="L36" s="111"/>
    </row>
    <row r="37" spans="1:12">
      <c r="A37" s="111"/>
      <c r="B37" s="111"/>
      <c r="C37" s="123"/>
      <c r="D37" s="123"/>
      <c r="E37" s="123"/>
      <c r="F37" s="123"/>
      <c r="G37" s="123"/>
      <c r="H37" s="123"/>
      <c r="I37" s="123"/>
      <c r="J37" s="123"/>
      <c r="K37" s="123"/>
      <c r="L37" s="111"/>
    </row>
  </sheetData>
  <customSheetViews>
    <customSheetView guid="{2AF6EA2A-E5C5-45EB-B6C4-875AD1E4E056}" fitToPage="1">
      <selection activeCell="A2" sqref="A2"/>
      <pageMargins left="0" right="0" top="0" bottom="0" header="0" footer="0"/>
      <printOptions horizontalCentered="1"/>
      <pageSetup paperSize="9" orientation="landscape" cellComments="asDisplayed" horizontalDpi="300" verticalDpi="300"/>
      <headerFooter alignWithMargins="0"/>
    </customSheetView>
  </customSheetViews>
  <mergeCells count="5">
    <mergeCell ref="B3:G5"/>
    <mergeCell ref="A3:A4"/>
    <mergeCell ref="I3:J3"/>
    <mergeCell ref="H3:H4"/>
    <mergeCell ref="M3:M6"/>
  </mergeCells>
  <printOptions horizontalCentered="1"/>
  <pageMargins left="0.23622047244094491" right="0.23622047244094491" top="0.86614173228346458" bottom="0.98425196850393704" header="0.51181102362204722" footer="0.51181102362204722"/>
  <pageSetup paperSize="9" orientation="landscape" cellComments="asDisplayed"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20"/>
  <sheetViews>
    <sheetView zoomScaleNormal="100" workbookViewId="0">
      <selection activeCell="C16" sqref="C16"/>
    </sheetView>
  </sheetViews>
  <sheetFormatPr baseColWidth="10" defaultColWidth="9.1640625" defaultRowHeight="14"/>
  <cols>
    <col min="1" max="1" width="14.5" style="16" customWidth="1"/>
    <col min="2" max="2" width="30.1640625" style="16" customWidth="1"/>
    <col min="3" max="3" width="16.1640625" style="55" customWidth="1"/>
    <col min="4" max="16384" width="9.1640625" style="16"/>
  </cols>
  <sheetData>
    <row r="1" spans="1:5" ht="16">
      <c r="A1" s="45" t="s">
        <v>954</v>
      </c>
      <c r="B1" s="12"/>
      <c r="D1" s="12"/>
    </row>
    <row r="2" spans="1:5" ht="15" thickBot="1">
      <c r="A2" s="12"/>
      <c r="B2" s="12"/>
      <c r="C2" s="56" t="s">
        <v>506</v>
      </c>
      <c r="D2" s="12"/>
    </row>
    <row r="3" spans="1:5" ht="15" thickBot="1">
      <c r="A3" s="1209" t="s">
        <v>955</v>
      </c>
      <c r="B3" s="1210"/>
      <c r="C3" s="618">
        <v>26474.422310000002</v>
      </c>
    </row>
    <row r="4" spans="1:5">
      <c r="A4" s="1206" t="s">
        <v>956</v>
      </c>
      <c r="B4" s="461" t="s">
        <v>957</v>
      </c>
      <c r="C4" s="595">
        <v>4668.2531600000002</v>
      </c>
    </row>
    <row r="5" spans="1:5">
      <c r="A5" s="1207"/>
      <c r="B5" s="462" t="s">
        <v>958</v>
      </c>
      <c r="C5" s="596"/>
    </row>
    <row r="6" spans="1:5">
      <c r="A6" s="1207"/>
      <c r="B6" s="462" t="s">
        <v>959</v>
      </c>
      <c r="C6" s="596"/>
    </row>
    <row r="7" spans="1:5" ht="15" thickBot="1">
      <c r="A7" s="1207"/>
      <c r="B7" s="462" t="s">
        <v>960</v>
      </c>
      <c r="C7" s="596"/>
    </row>
    <row r="8" spans="1:5" ht="15" thickBot="1">
      <c r="A8" s="1208"/>
      <c r="B8" s="463" t="s">
        <v>961</v>
      </c>
      <c r="C8" s="597">
        <f>SUM(C4:C7)</f>
        <v>4668.2531600000002</v>
      </c>
    </row>
    <row r="9" spans="1:5">
      <c r="A9" s="1206" t="s">
        <v>962</v>
      </c>
      <c r="B9" s="461" t="s">
        <v>963</v>
      </c>
      <c r="C9" s="595"/>
    </row>
    <row r="10" spans="1:5">
      <c r="A10" s="1207"/>
      <c r="B10" s="462" t="s">
        <v>964</v>
      </c>
      <c r="C10" s="596"/>
    </row>
    <row r="11" spans="1:5">
      <c r="A11" s="1207"/>
      <c r="B11" s="462" t="s">
        <v>965</v>
      </c>
      <c r="C11" s="596"/>
    </row>
    <row r="12" spans="1:5">
      <c r="A12" s="1207"/>
      <c r="B12" s="462" t="s">
        <v>966</v>
      </c>
      <c r="C12" s="596"/>
    </row>
    <row r="13" spans="1:5" ht="15" thickBot="1">
      <c r="A13" s="1207"/>
      <c r="B13" s="464" t="s">
        <v>967</v>
      </c>
      <c r="C13" s="598">
        <v>163.417</v>
      </c>
    </row>
    <row r="14" spans="1:5" ht="15" thickBot="1">
      <c r="A14" s="1208"/>
      <c r="B14" s="463" t="s">
        <v>961</v>
      </c>
      <c r="C14" s="597">
        <f>SUM(C9:C13)</f>
        <v>163.417</v>
      </c>
    </row>
    <row r="15" spans="1:5" ht="15" thickBot="1">
      <c r="A15" s="1211" t="s">
        <v>968</v>
      </c>
      <c r="B15" s="1212"/>
      <c r="C15" s="597">
        <f>C3+C8-C14</f>
        <v>30979.258470000001</v>
      </c>
    </row>
    <row r="16" spans="1:5">
      <c r="A16" s="12"/>
      <c r="B16" s="12"/>
      <c r="C16" s="54"/>
      <c r="D16" s="12"/>
      <c r="E16" s="12"/>
    </row>
    <row r="17" spans="1:5">
      <c r="A17" s="12" t="s">
        <v>969</v>
      </c>
      <c r="B17" s="12"/>
      <c r="C17" s="54"/>
      <c r="D17" s="12"/>
      <c r="E17" s="12"/>
    </row>
    <row r="18" spans="1:5">
      <c r="A18" s="17" t="s">
        <v>970</v>
      </c>
      <c r="B18" s="12"/>
      <c r="C18" s="54"/>
      <c r="D18" s="12"/>
      <c r="E18" s="12"/>
    </row>
    <row r="19" spans="1:5">
      <c r="A19" s="12"/>
      <c r="B19" s="12"/>
      <c r="C19" s="54"/>
      <c r="D19" s="12"/>
      <c r="E19" s="12"/>
    </row>
    <row r="20" spans="1:5">
      <c r="A20" s="12"/>
      <c r="B20" s="12"/>
      <c r="C20" s="54"/>
      <c r="D20" s="12"/>
      <c r="E20" s="12"/>
    </row>
  </sheetData>
  <customSheetViews>
    <customSheetView guid="{2AF6EA2A-E5C5-45EB-B6C4-875AD1E4E056}">
      <selection activeCell="A2" sqref="A2"/>
      <pageMargins left="0" right="0" top="0" bottom="0" header="0" footer="0"/>
      <printOptions horizontalCentered="1"/>
      <pageSetup paperSize="9" orientation="landscape"/>
      <headerFooter alignWithMargins="0"/>
    </customSheetView>
  </customSheetViews>
  <mergeCells count="4">
    <mergeCell ref="A4:A8"/>
    <mergeCell ref="A9:A14"/>
    <mergeCell ref="A3:B3"/>
    <mergeCell ref="A15:B15"/>
  </mergeCells>
  <printOptions horizontalCentered="1"/>
  <pageMargins left="0.78740157480314965" right="0.78740157480314965" top="0.98425196850393704" bottom="0.98425196850393704" header="0.51181102362204722" footer="0.51181102362204722"/>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F29"/>
  <sheetViews>
    <sheetView zoomScaleNormal="100" workbookViewId="0">
      <selection activeCell="C20" sqref="C20"/>
    </sheetView>
  </sheetViews>
  <sheetFormatPr baseColWidth="10" defaultColWidth="9.1640625" defaultRowHeight="14"/>
  <cols>
    <col min="1" max="1" width="10.5" style="31" customWidth="1"/>
    <col min="2" max="2" width="43.5" style="31" customWidth="1"/>
    <col min="3" max="3" width="17" style="61" customWidth="1"/>
    <col min="4" max="16384" width="9.1640625" style="31"/>
  </cols>
  <sheetData>
    <row r="1" spans="1:6" ht="13.5" customHeight="1">
      <c r="A1" s="57" t="s">
        <v>971</v>
      </c>
      <c r="B1" s="33"/>
      <c r="C1" s="31"/>
      <c r="D1" s="33"/>
      <c r="E1" s="33"/>
      <c r="F1" s="33"/>
    </row>
    <row r="2" spans="1:6" ht="13.5" customHeight="1" thickBot="1">
      <c r="A2" s="33"/>
      <c r="B2" s="33"/>
      <c r="C2" s="59" t="s">
        <v>506</v>
      </c>
      <c r="D2" s="33"/>
      <c r="E2" s="33"/>
      <c r="F2" s="33"/>
    </row>
    <row r="3" spans="1:6" ht="16.5" customHeight="1" thickBot="1">
      <c r="A3" s="1211" t="s">
        <v>972</v>
      </c>
      <c r="B3" s="1218"/>
      <c r="C3" s="60">
        <v>36081.351150000002</v>
      </c>
    </row>
    <row r="4" spans="1:6" ht="12.75" customHeight="1">
      <c r="A4" s="1213" t="s">
        <v>956</v>
      </c>
      <c r="B4" s="450" t="s">
        <v>973</v>
      </c>
      <c r="C4" s="599">
        <v>3609.7130000000002</v>
      </c>
    </row>
    <row r="5" spans="1:6" ht="12.75" customHeight="1">
      <c r="A5" s="1214"/>
      <c r="B5" s="451" t="s">
        <v>974</v>
      </c>
      <c r="C5" s="625"/>
    </row>
    <row r="6" spans="1:6" ht="12.75" customHeight="1">
      <c r="A6" s="1214"/>
      <c r="B6" s="452" t="s">
        <v>975</v>
      </c>
      <c r="C6" s="625"/>
    </row>
    <row r="7" spans="1:6" ht="12.75" customHeight="1">
      <c r="A7" s="1214"/>
      <c r="B7" s="451" t="s">
        <v>976</v>
      </c>
      <c r="C7" s="625">
        <v>3838.8243600000001</v>
      </c>
    </row>
    <row r="8" spans="1:6" ht="12.75" customHeight="1">
      <c r="A8" s="1214"/>
      <c r="B8" s="451" t="s">
        <v>977</v>
      </c>
      <c r="C8" s="626"/>
    </row>
    <row r="9" spans="1:6" ht="12.75" customHeight="1">
      <c r="A9" s="1214"/>
      <c r="B9" s="451" t="s">
        <v>978</v>
      </c>
      <c r="C9" s="625">
        <v>6427.8369700000003</v>
      </c>
    </row>
    <row r="10" spans="1:6" ht="12.75" customHeight="1">
      <c r="A10" s="1214"/>
      <c r="B10" s="453" t="s">
        <v>979</v>
      </c>
      <c r="C10" s="627">
        <f>C12</f>
        <v>13683</v>
      </c>
    </row>
    <row r="11" spans="1:6" ht="12.75" customHeight="1">
      <c r="A11" s="1214"/>
      <c r="B11" s="451" t="s">
        <v>980</v>
      </c>
      <c r="C11" s="625"/>
    </row>
    <row r="12" spans="1:6" ht="12.75" customHeight="1">
      <c r="A12" s="1214"/>
      <c r="B12" s="454" t="s">
        <v>981</v>
      </c>
      <c r="C12" s="625">
        <v>13683</v>
      </c>
    </row>
    <row r="13" spans="1:6" ht="12.75" customHeight="1" thickBot="1">
      <c r="A13" s="1214"/>
      <c r="B13" s="451" t="s">
        <v>982</v>
      </c>
      <c r="C13" s="628"/>
    </row>
    <row r="14" spans="1:6" s="32" customFormat="1" ht="15.75" customHeight="1" thickBot="1">
      <c r="A14" s="1215"/>
      <c r="B14" s="455" t="s">
        <v>747</v>
      </c>
      <c r="C14" s="629">
        <f>C4+C5+C6+C7+C8+C9+C10</f>
        <v>27559.374329999999</v>
      </c>
    </row>
    <row r="15" spans="1:6" ht="12.75" customHeight="1">
      <c r="A15" s="1216" t="s">
        <v>962</v>
      </c>
      <c r="B15" s="456" t="s">
        <v>983</v>
      </c>
      <c r="C15" s="630">
        <f>SUM(C16:C19)</f>
        <v>7660.6099599999998</v>
      </c>
    </row>
    <row r="16" spans="1:6" ht="12.75" customHeight="1">
      <c r="A16" s="1216"/>
      <c r="B16" s="457" t="s">
        <v>984</v>
      </c>
      <c r="C16" s="631">
        <v>2244.5887499999999</v>
      </c>
    </row>
    <row r="17" spans="1:5" ht="12.75" customHeight="1">
      <c r="A17" s="1216"/>
      <c r="B17" s="458" t="s">
        <v>985</v>
      </c>
      <c r="C17" s="632">
        <v>0</v>
      </c>
    </row>
    <row r="18" spans="1:5" ht="12.75" customHeight="1">
      <c r="A18" s="1216"/>
      <c r="B18" s="458" t="s">
        <v>986</v>
      </c>
      <c r="C18" s="632"/>
    </row>
    <row r="19" spans="1:5" ht="12.75" customHeight="1">
      <c r="A19" s="1216"/>
      <c r="B19" s="458" t="s">
        <v>987</v>
      </c>
      <c r="C19" s="632">
        <v>5416.0212099999999</v>
      </c>
    </row>
    <row r="20" spans="1:5" ht="12.75" customHeight="1">
      <c r="A20" s="1216"/>
      <c r="B20" s="459" t="s">
        <v>988</v>
      </c>
      <c r="C20" s="633"/>
    </row>
    <row r="21" spans="1:5" ht="12.75" customHeight="1">
      <c r="A21" s="1216"/>
      <c r="B21" s="460" t="s">
        <v>989</v>
      </c>
      <c r="C21" s="634">
        <f>SUM(C22:C24)</f>
        <v>0</v>
      </c>
    </row>
    <row r="22" spans="1:5" ht="12.75" customHeight="1">
      <c r="A22" s="1216"/>
      <c r="B22" s="451" t="s">
        <v>990</v>
      </c>
      <c r="C22" s="625"/>
    </row>
    <row r="23" spans="1:5" ht="12.75" customHeight="1">
      <c r="A23" s="1216"/>
      <c r="B23" s="451" t="s">
        <v>991</v>
      </c>
      <c r="C23" s="625"/>
    </row>
    <row r="24" spans="1:5" ht="12.75" customHeight="1" thickBot="1">
      <c r="A24" s="1216"/>
      <c r="B24" s="451" t="s">
        <v>992</v>
      </c>
      <c r="C24" s="625"/>
    </row>
    <row r="25" spans="1:5" ht="15" thickBot="1">
      <c r="A25" s="1217"/>
      <c r="B25" s="455" t="s">
        <v>961</v>
      </c>
      <c r="C25" s="629">
        <f>C15+C20+C21</f>
        <v>7660.6099599999998</v>
      </c>
    </row>
    <row r="26" spans="1:5" ht="18.75" customHeight="1" thickBot="1">
      <c r="A26" s="1211" t="s">
        <v>968</v>
      </c>
      <c r="B26" s="1218"/>
      <c r="C26" s="629">
        <f>C3+C14-C25</f>
        <v>55980.115519999999</v>
      </c>
    </row>
    <row r="27" spans="1:5" ht="12.75" customHeight="1">
      <c r="B27" s="33"/>
      <c r="C27" s="58"/>
      <c r="D27" s="33"/>
      <c r="E27" s="33"/>
    </row>
    <row r="28" spans="1:5">
      <c r="A28" s="12" t="s">
        <v>969</v>
      </c>
      <c r="B28" s="33"/>
      <c r="C28" s="58"/>
      <c r="D28" s="33"/>
      <c r="E28" s="33"/>
    </row>
    <row r="29" spans="1:5">
      <c r="A29" s="17" t="s">
        <v>993</v>
      </c>
    </row>
  </sheetData>
  <sheetProtection insertRows="0" deleteRows="0"/>
  <customSheetViews>
    <customSheetView guid="{2AF6EA2A-E5C5-45EB-B6C4-875AD1E4E056}" fitToPage="1">
      <selection activeCell="A2" sqref="A2"/>
      <pageMargins left="0" right="0" top="0" bottom="0" header="0" footer="0"/>
      <printOptions horizontalCentered="1"/>
      <pageSetup paperSize="9" orientation="landscape" horizontalDpi="300" verticalDpi="300"/>
      <headerFooter alignWithMargins="0"/>
    </customSheetView>
  </customSheetViews>
  <mergeCells count="4">
    <mergeCell ref="A4:A14"/>
    <mergeCell ref="A15:A25"/>
    <mergeCell ref="A3:B3"/>
    <mergeCell ref="A26:B26"/>
  </mergeCells>
  <printOptions horizontalCentered="1"/>
  <pageMargins left="0.24" right="0.24" top="0.71" bottom="0.72" header="0.51181102362204722" footer="0.51181102362204722"/>
  <pageSetup paperSize="9" orientation="landscape"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F82"/>
  <sheetViews>
    <sheetView tabSelected="1" zoomScale="130" zoomScaleNormal="130" workbookViewId="0">
      <pane ySplit="5" topLeftCell="A6" activePane="bottomLeft" state="frozenSplit"/>
      <selection activeCell="F131" sqref="F131"/>
      <selection pane="bottomLeft" activeCell="J19" sqref="J19"/>
    </sheetView>
  </sheetViews>
  <sheetFormatPr baseColWidth="10" defaultColWidth="9.1640625" defaultRowHeight="14"/>
  <cols>
    <col min="1" max="1" width="60.5" style="547" customWidth="1"/>
    <col min="2" max="2" width="16.1640625" style="586" customWidth="1"/>
    <col min="3" max="3" width="9.1640625" style="586"/>
    <col min="4" max="4" width="12.5" style="549" customWidth="1"/>
    <col min="5" max="5" width="15.1640625" style="549" customWidth="1"/>
    <col min="6" max="6" width="11.1640625" style="126" bestFit="1" customWidth="1"/>
    <col min="7" max="16384" width="9.1640625" style="126"/>
  </cols>
  <sheetData>
    <row r="1" spans="1:6" ht="16">
      <c r="A1" s="933" t="s">
        <v>400</v>
      </c>
      <c r="B1" s="933"/>
      <c r="C1" s="933"/>
      <c r="D1" s="933"/>
      <c r="E1" s="933"/>
    </row>
    <row r="2" spans="1:6" ht="12.75" customHeight="1" thickBot="1">
      <c r="A2" s="934"/>
      <c r="B2" s="934"/>
      <c r="C2" s="934"/>
      <c r="D2" s="934"/>
      <c r="E2" s="934"/>
    </row>
    <row r="3" spans="1:6" ht="27.75" customHeight="1" thickBot="1">
      <c r="A3" s="935" t="s">
        <v>401</v>
      </c>
      <c r="B3" s="936"/>
      <c r="C3" s="936"/>
      <c r="D3" s="936"/>
      <c r="E3" s="937"/>
    </row>
    <row r="4" spans="1:6" ht="15" customHeight="1" thickBot="1">
      <c r="A4" s="922" t="s">
        <v>402</v>
      </c>
      <c r="B4" s="923"/>
      <c r="C4" s="923"/>
      <c r="D4" s="923"/>
      <c r="E4" s="924"/>
    </row>
    <row r="5" spans="1:6" s="558" customFormat="1" ht="36.75" customHeight="1" thickBot="1">
      <c r="A5" s="553" t="s">
        <v>403</v>
      </c>
      <c r="B5" s="554" t="s">
        <v>4</v>
      </c>
      <c r="C5" s="555" t="s">
        <v>404</v>
      </c>
      <c r="D5" s="556" t="s">
        <v>405</v>
      </c>
      <c r="E5" s="557" t="s">
        <v>406</v>
      </c>
    </row>
    <row r="6" spans="1:6" s="558" customFormat="1" ht="12.75" customHeight="1">
      <c r="A6" s="559" t="s">
        <v>407</v>
      </c>
      <c r="B6" s="938"/>
      <c r="C6" s="939"/>
      <c r="D6" s="560" t="s">
        <v>9</v>
      </c>
      <c r="E6" s="561" t="s">
        <v>408</v>
      </c>
    </row>
    <row r="7" spans="1:6" ht="15">
      <c r="A7" s="540" t="s">
        <v>409</v>
      </c>
      <c r="B7" s="562" t="s">
        <v>410</v>
      </c>
      <c r="C7" s="563" t="s">
        <v>13</v>
      </c>
      <c r="D7" s="564">
        <f>SUM(D8:D13)</f>
        <v>200276.58346999998</v>
      </c>
      <c r="E7" s="565">
        <f>SUM(E8:E13)</f>
        <v>8732.9509500000004</v>
      </c>
    </row>
    <row r="8" spans="1:6" ht="15">
      <c r="A8" s="517" t="s">
        <v>411</v>
      </c>
      <c r="B8" s="566" t="s">
        <v>412</v>
      </c>
      <c r="C8" s="567" t="s">
        <v>16</v>
      </c>
      <c r="D8" s="568">
        <v>118338.43867</v>
      </c>
      <c r="E8" s="569">
        <v>4420.7704400000002</v>
      </c>
      <c r="F8" s="552"/>
    </row>
    <row r="9" spans="1:6" ht="15">
      <c r="A9" s="517" t="s">
        <v>413</v>
      </c>
      <c r="B9" s="566">
        <v>504</v>
      </c>
      <c r="C9" s="567" t="s">
        <v>19</v>
      </c>
      <c r="D9" s="568"/>
      <c r="E9" s="569"/>
      <c r="F9" s="552"/>
    </row>
    <row r="10" spans="1:6" ht="15">
      <c r="A10" s="517" t="s">
        <v>414</v>
      </c>
      <c r="B10" s="566">
        <v>511</v>
      </c>
      <c r="C10" s="567" t="s">
        <v>22</v>
      </c>
      <c r="D10" s="568">
        <v>14652.03961</v>
      </c>
      <c r="E10" s="569">
        <v>333.17635999999999</v>
      </c>
      <c r="F10" s="552"/>
    </row>
    <row r="11" spans="1:6" ht="15">
      <c r="A11" s="517" t="s">
        <v>415</v>
      </c>
      <c r="B11" s="566">
        <v>512</v>
      </c>
      <c r="C11" s="567" t="s">
        <v>25</v>
      </c>
      <c r="D11" s="568">
        <v>24450.915669999998</v>
      </c>
      <c r="E11" s="569">
        <v>972.64364999999998</v>
      </c>
      <c r="F11" s="552"/>
    </row>
    <row r="12" spans="1:6" ht="15">
      <c r="A12" s="517" t="s">
        <v>416</v>
      </c>
      <c r="B12" s="566">
        <v>513</v>
      </c>
      <c r="C12" s="567" t="s">
        <v>28</v>
      </c>
      <c r="D12" s="568">
        <v>155.02012999999999</v>
      </c>
      <c r="E12" s="569">
        <v>352.75220000000002</v>
      </c>
      <c r="F12" s="552"/>
    </row>
    <row r="13" spans="1:6" ht="15">
      <c r="A13" s="517" t="s">
        <v>417</v>
      </c>
      <c r="B13" s="566">
        <v>518</v>
      </c>
      <c r="C13" s="567" t="s">
        <v>31</v>
      </c>
      <c r="D13" s="568">
        <v>42680.169390000003</v>
      </c>
      <c r="E13" s="569">
        <v>2653.6082999999999</v>
      </c>
      <c r="F13" s="552"/>
    </row>
    <row r="14" spans="1:6" ht="15">
      <c r="A14" s="517" t="s">
        <v>418</v>
      </c>
      <c r="B14" s="562" t="s">
        <v>419</v>
      </c>
      <c r="C14" s="567" t="s">
        <v>34</v>
      </c>
      <c r="D14" s="564">
        <f>SUM(D15:D17)</f>
        <v>0</v>
      </c>
      <c r="E14" s="570">
        <f>SUM(E15:E17)</f>
        <v>0</v>
      </c>
      <c r="F14" s="552"/>
    </row>
    <row r="15" spans="1:6" ht="15">
      <c r="A15" s="517" t="s">
        <v>420</v>
      </c>
      <c r="B15" s="566">
        <v>56</v>
      </c>
      <c r="C15" s="567" t="s">
        <v>37</v>
      </c>
      <c r="D15" s="568"/>
      <c r="E15" s="569"/>
      <c r="F15" s="552"/>
    </row>
    <row r="16" spans="1:6" ht="15">
      <c r="A16" s="517" t="s">
        <v>421</v>
      </c>
      <c r="B16" s="566">
        <v>571.572</v>
      </c>
      <c r="C16" s="567" t="s">
        <v>40</v>
      </c>
      <c r="D16" s="568"/>
      <c r="E16" s="569"/>
      <c r="F16" s="552"/>
    </row>
    <row r="17" spans="1:6" ht="15">
      <c r="A17" s="517" t="s">
        <v>422</v>
      </c>
      <c r="B17" s="566">
        <v>573.57399999999996</v>
      </c>
      <c r="C17" s="567" t="s">
        <v>43</v>
      </c>
      <c r="D17" s="568"/>
      <c r="E17" s="569"/>
      <c r="F17" s="552"/>
    </row>
    <row r="18" spans="1:6" ht="15">
      <c r="A18" s="517" t="s">
        <v>423</v>
      </c>
      <c r="B18" s="566" t="s">
        <v>424</v>
      </c>
      <c r="C18" s="567" t="s">
        <v>46</v>
      </c>
      <c r="D18" s="571">
        <f>SUM(D19:D23)</f>
        <v>654372.38213000004</v>
      </c>
      <c r="E18" s="570">
        <f>SUM(E19:E23)</f>
        <v>23061.628629999999</v>
      </c>
      <c r="F18" s="891">
        <f>D18+E18</f>
        <v>677434.01076000009</v>
      </c>
    </row>
    <row r="19" spans="1:6" ht="15">
      <c r="A19" s="517" t="s">
        <v>425</v>
      </c>
      <c r="B19" s="566">
        <v>521</v>
      </c>
      <c r="C19" s="567" t="s">
        <v>49</v>
      </c>
      <c r="D19" s="568">
        <v>482667.01500000001</v>
      </c>
      <c r="E19" s="569">
        <v>17119.198</v>
      </c>
      <c r="F19" s="552"/>
    </row>
    <row r="20" spans="1:6" ht="15">
      <c r="A20" s="517" t="s">
        <v>426</v>
      </c>
      <c r="B20" s="566">
        <v>524</v>
      </c>
      <c r="C20" s="567" t="s">
        <v>52</v>
      </c>
      <c r="D20" s="568">
        <v>155518.96366000001</v>
      </c>
      <c r="E20" s="569">
        <v>5552.9351800000004</v>
      </c>
      <c r="F20" s="552"/>
    </row>
    <row r="21" spans="1:6" ht="15">
      <c r="A21" s="517" t="s">
        <v>427</v>
      </c>
      <c r="B21" s="566">
        <v>525</v>
      </c>
      <c r="C21" s="567" t="s">
        <v>55</v>
      </c>
      <c r="D21" s="568">
        <v>3092.2950000000001</v>
      </c>
      <c r="E21" s="569"/>
      <c r="F21" s="552"/>
    </row>
    <row r="22" spans="1:6" ht="15">
      <c r="A22" s="517" t="s">
        <v>428</v>
      </c>
      <c r="B22" s="566">
        <v>527</v>
      </c>
      <c r="C22" s="567" t="s">
        <v>58</v>
      </c>
      <c r="D22" s="568">
        <v>12947.984469999999</v>
      </c>
      <c r="E22" s="569">
        <v>389.49545000000001</v>
      </c>
      <c r="F22" s="552"/>
    </row>
    <row r="23" spans="1:6" ht="15">
      <c r="A23" s="517" t="s">
        <v>429</v>
      </c>
      <c r="B23" s="566">
        <v>528</v>
      </c>
      <c r="C23" s="567" t="s">
        <v>61</v>
      </c>
      <c r="D23" s="568">
        <v>146.124</v>
      </c>
      <c r="E23" s="569"/>
      <c r="F23" s="552"/>
    </row>
    <row r="24" spans="1:6" ht="15">
      <c r="A24" s="517" t="s">
        <v>430</v>
      </c>
      <c r="B24" s="566" t="s">
        <v>431</v>
      </c>
      <c r="C24" s="567" t="s">
        <v>64</v>
      </c>
      <c r="D24" s="571">
        <f>SUM(D25:D25)</f>
        <v>85.561040000000006</v>
      </c>
      <c r="E24" s="570">
        <f>SUM(E25:E25)</f>
        <v>12.45</v>
      </c>
      <c r="F24" s="552"/>
    </row>
    <row r="25" spans="1:6" ht="15">
      <c r="A25" s="517" t="s">
        <v>432</v>
      </c>
      <c r="B25" s="566">
        <v>53</v>
      </c>
      <c r="C25" s="567" t="s">
        <v>67</v>
      </c>
      <c r="D25" s="568">
        <v>85.561040000000006</v>
      </c>
      <c r="E25" s="569">
        <v>12.45</v>
      </c>
      <c r="F25" s="552"/>
    </row>
    <row r="26" spans="1:6" ht="15">
      <c r="A26" s="517" t="s">
        <v>433</v>
      </c>
      <c r="B26" s="566" t="s">
        <v>434</v>
      </c>
      <c r="C26" s="567" t="s">
        <v>70</v>
      </c>
      <c r="D26" s="571">
        <f>SUM(D27:D33)</f>
        <v>296278.08854999999</v>
      </c>
      <c r="E26" s="570">
        <f>SUM(E27:E33)</f>
        <v>5782.2094200000001</v>
      </c>
      <c r="F26" s="552"/>
    </row>
    <row r="27" spans="1:6" ht="15">
      <c r="A27" s="517" t="s">
        <v>435</v>
      </c>
      <c r="B27" s="566">
        <v>541.54200000000003</v>
      </c>
      <c r="C27" s="567" t="s">
        <v>73</v>
      </c>
      <c r="D27" s="568"/>
      <c r="E27" s="569"/>
      <c r="F27" s="552"/>
    </row>
    <row r="28" spans="1:6" ht="15">
      <c r="A28" s="517" t="s">
        <v>436</v>
      </c>
      <c r="B28" s="566">
        <v>543</v>
      </c>
      <c r="C28" s="567" t="s">
        <v>76</v>
      </c>
      <c r="D28" s="568">
        <v>17.51369</v>
      </c>
      <c r="E28" s="569"/>
      <c r="F28" s="552"/>
    </row>
    <row r="29" spans="1:6" ht="15">
      <c r="A29" s="517" t="s">
        <v>437</v>
      </c>
      <c r="B29" s="566">
        <v>544</v>
      </c>
      <c r="C29" s="567" t="s">
        <v>79</v>
      </c>
      <c r="D29" s="568"/>
      <c r="E29" s="569"/>
      <c r="F29" s="552"/>
    </row>
    <row r="30" spans="1:6" ht="15">
      <c r="A30" s="517" t="s">
        <v>438</v>
      </c>
      <c r="B30" s="566">
        <v>545</v>
      </c>
      <c r="C30" s="567" t="s">
        <v>82</v>
      </c>
      <c r="D30" s="568">
        <v>671.86148000000003</v>
      </c>
      <c r="E30" s="569">
        <v>236.08033</v>
      </c>
      <c r="F30" s="552"/>
    </row>
    <row r="31" spans="1:6" ht="15">
      <c r="A31" s="517" t="s">
        <v>439</v>
      </c>
      <c r="B31" s="566">
        <v>546</v>
      </c>
      <c r="C31" s="567" t="s">
        <v>85</v>
      </c>
      <c r="D31" s="568"/>
      <c r="E31" s="569"/>
      <c r="F31" s="552"/>
    </row>
    <row r="32" spans="1:6" ht="15">
      <c r="A32" s="517" t="s">
        <v>440</v>
      </c>
      <c r="B32" s="566">
        <v>548</v>
      </c>
      <c r="C32" s="567" t="s">
        <v>88</v>
      </c>
      <c r="D32" s="568"/>
      <c r="E32" s="569"/>
      <c r="F32" s="552"/>
    </row>
    <row r="33" spans="1:6" ht="15">
      <c r="A33" s="517" t="s">
        <v>441</v>
      </c>
      <c r="B33" s="566">
        <v>547.54899999999998</v>
      </c>
      <c r="C33" s="567" t="s">
        <v>91</v>
      </c>
      <c r="D33" s="568">
        <v>295588.71337999997</v>
      </c>
      <c r="E33" s="569">
        <v>5546.1290900000004</v>
      </c>
      <c r="F33" s="552"/>
    </row>
    <row r="34" spans="1:6" ht="12.75" customHeight="1">
      <c r="A34" s="517" t="s">
        <v>442</v>
      </c>
      <c r="B34" s="566" t="s">
        <v>443</v>
      </c>
      <c r="C34" s="567" t="s">
        <v>94</v>
      </c>
      <c r="D34" s="571">
        <f>SUM(D35:D39)</f>
        <v>132521.55872</v>
      </c>
      <c r="E34" s="570">
        <f>SUM(E35:E39)</f>
        <v>0</v>
      </c>
      <c r="F34" s="552"/>
    </row>
    <row r="35" spans="1:6" ht="15">
      <c r="A35" s="517" t="s">
        <v>444</v>
      </c>
      <c r="B35" s="566">
        <v>551</v>
      </c>
      <c r="C35" s="567" t="s">
        <v>97</v>
      </c>
      <c r="D35" s="568">
        <v>132521.55872</v>
      </c>
      <c r="E35" s="569"/>
      <c r="F35" s="552"/>
    </row>
    <row r="36" spans="1:6" ht="12.75" customHeight="1">
      <c r="A36" s="517" t="s">
        <v>445</v>
      </c>
      <c r="B36" s="566">
        <v>552</v>
      </c>
      <c r="C36" s="567" t="s">
        <v>100</v>
      </c>
      <c r="D36" s="568"/>
      <c r="E36" s="569"/>
      <c r="F36" s="552"/>
    </row>
    <row r="37" spans="1:6" ht="15">
      <c r="A37" s="517" t="s">
        <v>446</v>
      </c>
      <c r="B37" s="566">
        <v>553</v>
      </c>
      <c r="C37" s="567" t="s">
        <v>103</v>
      </c>
      <c r="D37" s="568"/>
      <c r="E37" s="569"/>
      <c r="F37" s="552"/>
    </row>
    <row r="38" spans="1:6" ht="15">
      <c r="A38" s="517" t="s">
        <v>447</v>
      </c>
      <c r="B38" s="566">
        <v>554</v>
      </c>
      <c r="C38" s="567" t="s">
        <v>106</v>
      </c>
      <c r="D38" s="568"/>
      <c r="E38" s="569"/>
      <c r="F38" s="552"/>
    </row>
    <row r="39" spans="1:6" ht="15">
      <c r="A39" s="517" t="s">
        <v>448</v>
      </c>
      <c r="B39" s="566" t="s">
        <v>449</v>
      </c>
      <c r="C39" s="567" t="s">
        <v>109</v>
      </c>
      <c r="D39" s="568"/>
      <c r="E39" s="569"/>
      <c r="F39" s="552"/>
    </row>
    <row r="40" spans="1:6" ht="15">
      <c r="A40" s="517" t="s">
        <v>450</v>
      </c>
      <c r="B40" s="566" t="s">
        <v>451</v>
      </c>
      <c r="C40" s="567" t="s">
        <v>112</v>
      </c>
      <c r="D40" s="571">
        <f>SUM(D41:D41)</f>
        <v>0</v>
      </c>
      <c r="E40" s="570">
        <f>SUM(E41:E41)</f>
        <v>0</v>
      </c>
      <c r="F40" s="552"/>
    </row>
    <row r="41" spans="1:6" ht="15">
      <c r="A41" s="517" t="s">
        <v>452</v>
      </c>
      <c r="B41" s="566">
        <v>581</v>
      </c>
      <c r="C41" s="567" t="s">
        <v>115</v>
      </c>
      <c r="D41" s="568"/>
      <c r="E41" s="569"/>
      <c r="F41" s="552"/>
    </row>
    <row r="42" spans="1:6" ht="15">
      <c r="A42" s="517" t="s">
        <v>453</v>
      </c>
      <c r="B42" s="566" t="s">
        <v>454</v>
      </c>
      <c r="C42" s="567" t="s">
        <v>118</v>
      </c>
      <c r="D42" s="571">
        <f>D43</f>
        <v>0</v>
      </c>
      <c r="E42" s="570">
        <f>E43</f>
        <v>435.31900000000002</v>
      </c>
      <c r="F42" s="552"/>
    </row>
    <row r="43" spans="1:6" ht="14.25" customHeight="1">
      <c r="A43" s="517" t="s">
        <v>455</v>
      </c>
      <c r="B43" s="566">
        <v>59</v>
      </c>
      <c r="C43" s="567" t="s">
        <v>121</v>
      </c>
      <c r="D43" s="568"/>
      <c r="E43" s="569">
        <v>435.31900000000002</v>
      </c>
      <c r="F43" s="552"/>
    </row>
    <row r="44" spans="1:6" ht="24.75" customHeight="1" thickBot="1">
      <c r="A44" s="527" t="s">
        <v>456</v>
      </c>
      <c r="B44" s="572" t="s">
        <v>457</v>
      </c>
      <c r="C44" s="567" t="s">
        <v>124</v>
      </c>
      <c r="D44" s="573">
        <f>D7+D14+D18+D24+D26+D34+D40+D42</f>
        <v>1283534.1739099999</v>
      </c>
      <c r="E44" s="574">
        <f>E7+E14+E18+E24+E26+E34+E40+E42</f>
        <v>38024.558000000005</v>
      </c>
      <c r="F44" s="891">
        <f>D44+E44</f>
        <v>1321558.7319099999</v>
      </c>
    </row>
    <row r="45" spans="1:6" ht="12.75" customHeight="1" thickBot="1">
      <c r="A45" s="940" t="s">
        <v>458</v>
      </c>
      <c r="B45" s="941"/>
      <c r="C45" s="941"/>
      <c r="D45" s="941"/>
      <c r="E45" s="942"/>
      <c r="F45" s="552"/>
    </row>
    <row r="46" spans="1:6" ht="12.75" customHeight="1">
      <c r="A46" s="540" t="s">
        <v>459</v>
      </c>
      <c r="B46" s="575" t="s">
        <v>460</v>
      </c>
      <c r="C46" s="567" t="s">
        <v>130</v>
      </c>
      <c r="D46" s="571">
        <f>SUM(D47:D47)</f>
        <v>0</v>
      </c>
      <c r="E46" s="576">
        <f>SUM(E47:E47)</f>
        <v>0</v>
      </c>
      <c r="F46" s="552"/>
    </row>
    <row r="47" spans="1:6" ht="12.75" customHeight="1">
      <c r="A47" s="517" t="s">
        <v>461</v>
      </c>
      <c r="B47" s="577">
        <v>691</v>
      </c>
      <c r="C47" s="567" t="s">
        <v>133</v>
      </c>
      <c r="D47" s="568"/>
      <c r="E47" s="569"/>
      <c r="F47" s="552"/>
    </row>
    <row r="48" spans="1:6" ht="12.75" customHeight="1">
      <c r="A48" s="517" t="s">
        <v>462</v>
      </c>
      <c r="B48" s="575" t="s">
        <v>463</v>
      </c>
      <c r="C48" s="567" t="s">
        <v>136</v>
      </c>
      <c r="D48" s="571">
        <f>D49+D50+D51</f>
        <v>0</v>
      </c>
      <c r="E48" s="578">
        <f>SUM(E49:E51)</f>
        <v>0</v>
      </c>
      <c r="F48" s="552"/>
    </row>
    <row r="49" spans="1:6" ht="12.75" customHeight="1">
      <c r="A49" s="517" t="s">
        <v>464</v>
      </c>
      <c r="B49" s="577">
        <v>681</v>
      </c>
      <c r="C49" s="567" t="s">
        <v>139</v>
      </c>
      <c r="D49" s="568"/>
      <c r="E49" s="569"/>
      <c r="F49" s="552"/>
    </row>
    <row r="50" spans="1:6" ht="12.75" customHeight="1">
      <c r="A50" s="517" t="s">
        <v>465</v>
      </c>
      <c r="B50" s="840">
        <v>682</v>
      </c>
      <c r="C50" s="567" t="s">
        <v>142</v>
      </c>
      <c r="D50" s="568"/>
      <c r="E50" s="569"/>
      <c r="F50" s="552"/>
    </row>
    <row r="51" spans="1:6" ht="12.75" customHeight="1">
      <c r="A51" s="517" t="s">
        <v>466</v>
      </c>
      <c r="B51" s="577">
        <v>684</v>
      </c>
      <c r="C51" s="567" t="s">
        <v>145</v>
      </c>
      <c r="D51" s="568"/>
      <c r="E51" s="569"/>
      <c r="F51" s="552"/>
    </row>
    <row r="52" spans="1:6" ht="15">
      <c r="A52" s="517" t="s">
        <v>467</v>
      </c>
      <c r="B52" s="579" t="s">
        <v>468</v>
      </c>
      <c r="C52" s="567" t="s">
        <v>148</v>
      </c>
      <c r="D52" s="568">
        <f>4124.25077+0</f>
        <v>4124.2507699999996</v>
      </c>
      <c r="E52" s="569">
        <v>46278.900970000002</v>
      </c>
      <c r="F52" s="552"/>
    </row>
    <row r="53" spans="1:6" ht="15">
      <c r="A53" s="517" t="s">
        <v>469</v>
      </c>
      <c r="B53" s="575" t="s">
        <v>470</v>
      </c>
      <c r="C53" s="567" t="s">
        <v>151</v>
      </c>
      <c r="D53" s="571">
        <f>SUM(D54:D59)</f>
        <v>258533.55167999998</v>
      </c>
      <c r="E53" s="578">
        <f>SUM(E54:E59)</f>
        <v>0</v>
      </c>
      <c r="F53" s="552"/>
    </row>
    <row r="54" spans="1:6" ht="15">
      <c r="A54" s="517" t="s">
        <v>471</v>
      </c>
      <c r="B54" s="579">
        <v>641.64200000000005</v>
      </c>
      <c r="C54" s="567" t="s">
        <v>154</v>
      </c>
      <c r="D54" s="568">
        <v>118.85709</v>
      </c>
      <c r="E54" s="569"/>
      <c r="F54" s="552"/>
    </row>
    <row r="55" spans="1:6" ht="15">
      <c r="A55" s="517" t="s">
        <v>472</v>
      </c>
      <c r="B55" s="580">
        <v>643</v>
      </c>
      <c r="C55" s="567" t="s">
        <v>157</v>
      </c>
      <c r="D55" s="568"/>
      <c r="E55" s="569"/>
      <c r="F55" s="552"/>
    </row>
    <row r="56" spans="1:6" ht="15">
      <c r="A56" s="517" t="s">
        <v>473</v>
      </c>
      <c r="B56" s="577">
        <v>644</v>
      </c>
      <c r="C56" s="567" t="s">
        <v>160</v>
      </c>
      <c r="D56" s="568">
        <v>28.060880000000001</v>
      </c>
      <c r="E56" s="570"/>
      <c r="F56" s="552"/>
    </row>
    <row r="57" spans="1:6" ht="15">
      <c r="A57" s="517" t="s">
        <v>474</v>
      </c>
      <c r="B57" s="577">
        <v>645</v>
      </c>
      <c r="C57" s="567" t="s">
        <v>163</v>
      </c>
      <c r="D57" s="568">
        <v>85.137469999999993</v>
      </c>
      <c r="E57" s="569">
        <v>0</v>
      </c>
      <c r="F57" s="552"/>
    </row>
    <row r="58" spans="1:6" ht="15">
      <c r="A58" s="517" t="s">
        <v>475</v>
      </c>
      <c r="B58" s="577">
        <v>648</v>
      </c>
      <c r="C58" s="567" t="s">
        <v>166</v>
      </c>
      <c r="D58" s="568">
        <v>80039.834690000003</v>
      </c>
      <c r="E58" s="569">
        <v>0</v>
      </c>
      <c r="F58" s="552"/>
    </row>
    <row r="59" spans="1:6" ht="15">
      <c r="A59" s="517" t="s">
        <v>476</v>
      </c>
      <c r="B59" s="577">
        <v>649</v>
      </c>
      <c r="C59" s="567" t="s">
        <v>169</v>
      </c>
      <c r="D59" s="568">
        <v>178261.66154999999</v>
      </c>
      <c r="E59" s="569"/>
      <c r="F59" s="552"/>
    </row>
    <row r="60" spans="1:6" ht="15">
      <c r="A60" s="517" t="s">
        <v>477</v>
      </c>
      <c r="B60" s="575" t="s">
        <v>478</v>
      </c>
      <c r="C60" s="567" t="s">
        <v>172</v>
      </c>
      <c r="D60" s="571">
        <f>SUM(D61:D65)</f>
        <v>0</v>
      </c>
      <c r="E60" s="578">
        <f>SUM(E61:E65)</f>
        <v>0</v>
      </c>
      <c r="F60" s="552"/>
    </row>
    <row r="61" spans="1:6" ht="15">
      <c r="A61" s="517" t="s">
        <v>479</v>
      </c>
      <c r="B61" s="577">
        <v>652</v>
      </c>
      <c r="C61" s="567" t="s">
        <v>174</v>
      </c>
      <c r="D61" s="568"/>
      <c r="E61" s="569"/>
      <c r="F61" s="552"/>
    </row>
    <row r="62" spans="1:6" ht="15">
      <c r="A62" s="517" t="s">
        <v>480</v>
      </c>
      <c r="B62" s="577">
        <v>653</v>
      </c>
      <c r="C62" s="567" t="s">
        <v>177</v>
      </c>
      <c r="D62" s="568"/>
      <c r="E62" s="569"/>
      <c r="F62" s="552"/>
    </row>
    <row r="63" spans="1:6" ht="15">
      <c r="A63" s="517" t="s">
        <v>481</v>
      </c>
      <c r="B63" s="577">
        <v>654</v>
      </c>
      <c r="C63" s="567" t="s">
        <v>180</v>
      </c>
      <c r="D63" s="568"/>
      <c r="E63" s="569"/>
      <c r="F63" s="552"/>
    </row>
    <row r="64" spans="1:6" ht="15">
      <c r="A64" s="517" t="s">
        <v>482</v>
      </c>
      <c r="B64" s="577">
        <v>655</v>
      </c>
      <c r="C64" s="567" t="s">
        <v>183</v>
      </c>
      <c r="D64" s="568"/>
      <c r="E64" s="569"/>
      <c r="F64" s="552"/>
    </row>
    <row r="65" spans="1:6" ht="15">
      <c r="A65" s="517" t="s">
        <v>483</v>
      </c>
      <c r="B65" s="577">
        <v>657</v>
      </c>
      <c r="C65" s="567" t="s">
        <v>186</v>
      </c>
      <c r="D65" s="568"/>
      <c r="E65" s="569"/>
      <c r="F65" s="552"/>
    </row>
    <row r="66" spans="1:6" ht="15">
      <c r="A66" s="782" t="s">
        <v>484</v>
      </c>
      <c r="B66" s="783" t="s">
        <v>485</v>
      </c>
      <c r="C66" s="567" t="s">
        <v>189</v>
      </c>
      <c r="D66" s="835">
        <f>SUM(D67+D68)</f>
        <v>3565.57476</v>
      </c>
      <c r="E66" s="784"/>
      <c r="F66" s="552"/>
    </row>
    <row r="67" spans="1:6" ht="15">
      <c r="A67" s="782" t="s">
        <v>486</v>
      </c>
      <c r="B67" s="839">
        <v>682</v>
      </c>
      <c r="C67" s="567" t="s">
        <v>192</v>
      </c>
      <c r="D67" s="836">
        <v>3193.1985</v>
      </c>
      <c r="E67" s="784"/>
      <c r="F67" s="552"/>
    </row>
    <row r="68" spans="1:6" ht="15">
      <c r="A68" s="782" t="s">
        <v>487</v>
      </c>
      <c r="B68" s="783">
        <v>683</v>
      </c>
      <c r="C68" s="567" t="s">
        <v>195</v>
      </c>
      <c r="D68" s="836">
        <v>372.37626</v>
      </c>
      <c r="E68" s="784"/>
      <c r="F68" s="552"/>
    </row>
    <row r="69" spans="1:6" ht="15">
      <c r="A69" s="782" t="s">
        <v>488</v>
      </c>
      <c r="B69" s="783" t="s">
        <v>489</v>
      </c>
      <c r="C69" s="567" t="s">
        <v>198</v>
      </c>
      <c r="D69" s="835">
        <f>D70</f>
        <v>1020072.265</v>
      </c>
      <c r="E69" s="784"/>
      <c r="F69" s="552"/>
    </row>
    <row r="70" spans="1:6" ht="15">
      <c r="A70" s="782" t="s">
        <v>490</v>
      </c>
      <c r="B70" s="783" t="s">
        <v>491</v>
      </c>
      <c r="C70" s="567" t="s">
        <v>201</v>
      </c>
      <c r="D70" s="836">
        <v>1020072.265</v>
      </c>
      <c r="E70" s="784"/>
      <c r="F70" s="552"/>
    </row>
    <row r="71" spans="1:6" ht="31" thickBot="1">
      <c r="A71" s="785" t="s">
        <v>492</v>
      </c>
      <c r="B71" s="572" t="s">
        <v>493</v>
      </c>
      <c r="C71" s="567" t="s">
        <v>204</v>
      </c>
      <c r="D71" s="837">
        <f>D46+D48+D52+D53+D60+D66+D69</f>
        <v>1286295.64221</v>
      </c>
      <c r="E71" s="574">
        <f>E46+E48+E52+E53+E60</f>
        <v>46278.900970000002</v>
      </c>
      <c r="F71" s="891">
        <f>D71+E71</f>
        <v>1332574.54318</v>
      </c>
    </row>
    <row r="72" spans="1:6" ht="15">
      <c r="A72" s="514" t="s">
        <v>494</v>
      </c>
      <c r="B72" s="575" t="s">
        <v>495</v>
      </c>
      <c r="C72" s="567" t="s">
        <v>216</v>
      </c>
      <c r="D72" s="838">
        <f>D71-D44+D42</f>
        <v>2761.4683000000659</v>
      </c>
      <c r="E72" s="576">
        <f>E71-E44+E42</f>
        <v>8689.6619699999974</v>
      </c>
      <c r="F72" s="552"/>
    </row>
    <row r="73" spans="1:6" ht="15">
      <c r="A73" s="581" t="s">
        <v>496</v>
      </c>
      <c r="B73" s="575" t="s">
        <v>497</v>
      </c>
      <c r="C73" s="567" t="s">
        <v>219</v>
      </c>
      <c r="D73" s="564">
        <f>D72-D42</f>
        <v>2761.4683000000659</v>
      </c>
      <c r="E73" s="570">
        <f>E72-E42</f>
        <v>8254.3429699999979</v>
      </c>
      <c r="F73" s="552"/>
    </row>
    <row r="74" spans="1:6">
      <c r="A74" s="514"/>
      <c r="B74" s="582"/>
      <c r="C74" s="567" t="s">
        <v>222</v>
      </c>
      <c r="D74" s="927" t="s">
        <v>498</v>
      </c>
      <c r="E74" s="928"/>
      <c r="F74" s="552"/>
    </row>
    <row r="75" spans="1:6" ht="15">
      <c r="A75" s="514" t="s">
        <v>499</v>
      </c>
      <c r="B75" s="583" t="s">
        <v>500</v>
      </c>
      <c r="C75" s="567" t="s">
        <v>225</v>
      </c>
      <c r="D75" s="929">
        <f>+D72+E72</f>
        <v>11451.130270000063</v>
      </c>
      <c r="E75" s="930"/>
      <c r="F75" s="552"/>
    </row>
    <row r="76" spans="1:6" ht="16" thickBot="1">
      <c r="A76" s="584" t="s">
        <v>501</v>
      </c>
      <c r="B76" s="544" t="s">
        <v>502</v>
      </c>
      <c r="C76" s="567" t="s">
        <v>228</v>
      </c>
      <c r="D76" s="931">
        <f>+D73+E73</f>
        <v>11015.811270000064</v>
      </c>
      <c r="E76" s="932"/>
      <c r="F76" s="552"/>
    </row>
    <row r="77" spans="1:6" ht="12.75" customHeight="1">
      <c r="A77" s="585"/>
      <c r="B77" s="551"/>
      <c r="C77" s="551"/>
    </row>
    <row r="78" spans="1:6" ht="12.75" customHeight="1">
      <c r="A78" s="547" t="s">
        <v>395</v>
      </c>
      <c r="B78" s="551"/>
      <c r="C78" s="551"/>
    </row>
    <row r="79" spans="1:6" ht="12.75" customHeight="1">
      <c r="A79" s="126" t="s">
        <v>503</v>
      </c>
      <c r="B79" s="551"/>
      <c r="C79" s="551"/>
    </row>
    <row r="80" spans="1:6">
      <c r="A80" s="126" t="s">
        <v>504</v>
      </c>
      <c r="B80" s="552"/>
      <c r="C80" s="552"/>
    </row>
    <row r="81" spans="1:3">
      <c r="A81" s="126" t="s">
        <v>398</v>
      </c>
      <c r="B81" s="552"/>
      <c r="C81" s="552"/>
    </row>
    <row r="82" spans="1:3">
      <c r="A82" s="126" t="s">
        <v>399</v>
      </c>
    </row>
  </sheetData>
  <mergeCells count="9">
    <mergeCell ref="D74:E74"/>
    <mergeCell ref="D75:E75"/>
    <mergeCell ref="D76:E76"/>
    <mergeCell ref="A1:E1"/>
    <mergeCell ref="A2:E2"/>
    <mergeCell ref="A3:E3"/>
    <mergeCell ref="A4:E4"/>
    <mergeCell ref="B6:C6"/>
    <mergeCell ref="A45:E45"/>
  </mergeCells>
  <pageMargins left="0.70866141732283472" right="0" top="0.39370078740157483" bottom="0.39370078740157483" header="0.51181102362204722" footer="0.51181102362204722"/>
  <pageSetup paperSize="9" scale="80" orientation="portrait" r:id="rId1"/>
  <headerFooter alignWithMargins="0"/>
  <rowBreaks count="1" manualBreakCount="1">
    <brk id="4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H33"/>
  <sheetViews>
    <sheetView zoomScaleNormal="100" workbookViewId="0">
      <selection activeCell="D31" sqref="D31"/>
    </sheetView>
  </sheetViews>
  <sheetFormatPr baseColWidth="10" defaultColWidth="9.1640625" defaultRowHeight="14"/>
  <cols>
    <col min="1" max="1" width="13.5" style="16" customWidth="1"/>
    <col min="2" max="2" width="54.5" style="16" customWidth="1"/>
    <col min="3" max="3" width="14.5" style="55" customWidth="1"/>
    <col min="4" max="4" width="56.5" style="16" customWidth="1"/>
    <col min="5" max="5" width="9.1640625" style="16"/>
    <col min="6" max="6" width="17.5" style="16" customWidth="1"/>
    <col min="7" max="16384" width="9.1640625" style="16"/>
  </cols>
  <sheetData>
    <row r="1" spans="1:8" ht="16">
      <c r="A1" s="11" t="s">
        <v>994</v>
      </c>
      <c r="B1" s="12"/>
      <c r="C1" s="16"/>
      <c r="D1" s="12"/>
    </row>
    <row r="2" spans="1:8" ht="16" thickBot="1">
      <c r="A2" s="12"/>
      <c r="B2" s="12"/>
      <c r="C2" s="75" t="s">
        <v>506</v>
      </c>
      <c r="D2" s="12"/>
    </row>
    <row r="3" spans="1:8" ht="15" thickBot="1">
      <c r="A3" s="1211" t="s">
        <v>972</v>
      </c>
      <c r="B3" s="1212"/>
      <c r="C3" s="618">
        <v>5882.6529499999997</v>
      </c>
    </row>
    <row r="4" spans="1:8" ht="12.75" customHeight="1">
      <c r="A4" s="1219" t="s">
        <v>956</v>
      </c>
      <c r="B4" s="445" t="s">
        <v>995</v>
      </c>
      <c r="C4" s="621">
        <v>3165</v>
      </c>
      <c r="D4" s="166"/>
      <c r="E4" s="167"/>
      <c r="F4" s="168"/>
      <c r="G4" s="167"/>
    </row>
    <row r="5" spans="1:8" ht="12.75" customHeight="1">
      <c r="A5" s="1220"/>
      <c r="B5" s="446" t="s">
        <v>996</v>
      </c>
      <c r="C5" s="621"/>
      <c r="D5" s="166"/>
      <c r="E5" s="167"/>
      <c r="F5" s="168"/>
      <c r="G5" s="167"/>
    </row>
    <row r="6" spans="1:8" ht="12.75" customHeight="1" thickBot="1">
      <c r="A6" s="1221"/>
      <c r="B6" s="447" t="s">
        <v>997</v>
      </c>
      <c r="C6" s="622">
        <v>-26.44</v>
      </c>
      <c r="D6" s="166"/>
      <c r="E6" s="167"/>
      <c r="F6" s="168"/>
      <c r="G6" s="167"/>
    </row>
    <row r="7" spans="1:8" ht="16.5" customHeight="1" thickBot="1">
      <c r="A7" s="1222"/>
      <c r="B7" s="448" t="s">
        <v>961</v>
      </c>
      <c r="C7" s="623">
        <f>SUM(C4:C6)</f>
        <v>3138.56</v>
      </c>
      <c r="D7" s="166"/>
      <c r="E7" s="167"/>
      <c r="F7" s="168"/>
      <c r="G7" s="167"/>
    </row>
    <row r="8" spans="1:8" ht="16.5" customHeight="1" thickBot="1">
      <c r="A8" s="914" t="s">
        <v>962</v>
      </c>
      <c r="B8" s="449" t="s">
        <v>961</v>
      </c>
      <c r="C8" s="624">
        <v>5507.06</v>
      </c>
      <c r="D8" s="166"/>
      <c r="E8" s="167"/>
      <c r="F8" s="168"/>
      <c r="G8" s="167"/>
    </row>
    <row r="9" spans="1:8" ht="16.5" customHeight="1" thickBot="1">
      <c r="A9" s="1223" t="s">
        <v>998</v>
      </c>
      <c r="B9" s="1224"/>
      <c r="C9" s="597">
        <f>C3+C7-C8</f>
        <v>3514.1529499999988</v>
      </c>
      <c r="D9" s="166"/>
      <c r="E9" s="167"/>
      <c r="F9" s="168"/>
      <c r="G9" s="167"/>
    </row>
    <row r="10" spans="1:8" ht="15" customHeight="1">
      <c r="A10" s="66"/>
      <c r="B10" s="81"/>
      <c r="C10" s="169"/>
      <c r="D10" s="166"/>
      <c r="E10" s="167"/>
      <c r="F10" s="168"/>
      <c r="G10" s="167"/>
    </row>
    <row r="11" spans="1:8">
      <c r="A11" s="12" t="s">
        <v>395</v>
      </c>
      <c r="B11" s="170"/>
      <c r="C11" s="171"/>
      <c r="D11" s="170"/>
      <c r="E11" s="172"/>
      <c r="F11" s="166"/>
      <c r="G11" s="166"/>
      <c r="H11" s="166"/>
    </row>
    <row r="12" spans="1:8">
      <c r="A12" s="186" t="s">
        <v>999</v>
      </c>
      <c r="B12" s="185"/>
      <c r="C12" s="173"/>
      <c r="D12" s="170"/>
      <c r="E12" s="172"/>
      <c r="F12" s="166"/>
      <c r="G12" s="166"/>
      <c r="H12" s="166"/>
    </row>
    <row r="13" spans="1:8">
      <c r="A13" s="17" t="s">
        <v>1000</v>
      </c>
      <c r="B13" s="83"/>
      <c r="C13" s="174"/>
      <c r="D13" s="83"/>
      <c r="E13" s="111"/>
      <c r="F13" s="111"/>
      <c r="G13" s="111"/>
      <c r="H13" s="111"/>
    </row>
    <row r="14" spans="1:8">
      <c r="A14" s="122"/>
      <c r="B14" s="122"/>
      <c r="C14" s="175"/>
      <c r="D14" s="176"/>
      <c r="E14" s="177"/>
      <c r="F14" s="177"/>
      <c r="G14" s="177"/>
      <c r="H14" s="178"/>
    </row>
    <row r="15" spans="1:8">
      <c r="A15" s="122"/>
      <c r="B15" s="122"/>
      <c r="C15" s="179"/>
      <c r="D15" s="122"/>
      <c r="E15" s="178"/>
      <c r="F15" s="178"/>
      <c r="G15" s="177"/>
      <c r="H15" s="178"/>
    </row>
    <row r="16" spans="1:8">
      <c r="A16" s="180"/>
      <c r="B16" s="180"/>
      <c r="C16" s="181"/>
      <c r="D16" s="178"/>
      <c r="E16" s="178"/>
      <c r="F16" s="178"/>
      <c r="G16" s="178"/>
      <c r="H16" s="178"/>
    </row>
    <row r="17" spans="1:8">
      <c r="A17" s="182"/>
      <c r="B17" s="182"/>
      <c r="C17" s="183"/>
      <c r="D17" s="182"/>
      <c r="E17" s="182"/>
      <c r="F17" s="182"/>
      <c r="G17" s="182"/>
      <c r="H17" s="182"/>
    </row>
    <row r="18" spans="1:8">
      <c r="A18" s="182"/>
      <c r="B18" s="182"/>
      <c r="C18" s="183"/>
      <c r="D18" s="182"/>
      <c r="E18" s="182"/>
      <c r="F18" s="182"/>
      <c r="G18" s="182"/>
      <c r="H18" s="182"/>
    </row>
    <row r="19" spans="1:8">
      <c r="A19" s="111"/>
      <c r="B19" s="111"/>
      <c r="C19" s="123"/>
      <c r="D19" s="111"/>
      <c r="E19" s="111"/>
      <c r="F19" s="111"/>
      <c r="G19" s="111"/>
      <c r="H19" s="111"/>
    </row>
    <row r="20" spans="1:8">
      <c r="A20" s="111"/>
      <c r="B20" s="111"/>
      <c r="C20" s="123"/>
      <c r="D20" s="111"/>
      <c r="E20" s="111"/>
      <c r="F20" s="111"/>
      <c r="G20" s="111"/>
      <c r="H20" s="111"/>
    </row>
    <row r="21" spans="1:8">
      <c r="A21" s="111"/>
      <c r="B21" s="111"/>
      <c r="C21" s="123"/>
      <c r="D21" s="111"/>
      <c r="E21" s="111"/>
      <c r="F21" s="111"/>
      <c r="G21" s="111"/>
      <c r="H21" s="111"/>
    </row>
    <row r="22" spans="1:8">
      <c r="A22" s="111"/>
      <c r="B22" s="111"/>
      <c r="C22" s="123"/>
      <c r="D22" s="111"/>
      <c r="E22" s="111"/>
      <c r="F22" s="111"/>
      <c r="G22" s="111"/>
      <c r="H22" s="111"/>
    </row>
    <row r="23" spans="1:8">
      <c r="A23" s="111"/>
      <c r="B23" s="111"/>
      <c r="C23" s="123"/>
      <c r="D23" s="111"/>
      <c r="E23" s="111"/>
      <c r="F23" s="111"/>
      <c r="G23" s="111"/>
      <c r="H23" s="111"/>
    </row>
    <row r="24" spans="1:8">
      <c r="A24" s="111"/>
      <c r="B24" s="111"/>
      <c r="C24" s="123"/>
      <c r="D24" s="111"/>
      <c r="E24" s="111"/>
      <c r="F24" s="111"/>
      <c r="G24" s="111"/>
      <c r="H24" s="111"/>
    </row>
    <row r="25" spans="1:8">
      <c r="A25" s="111"/>
      <c r="B25" s="111"/>
      <c r="C25" s="123"/>
      <c r="D25" s="111"/>
      <c r="E25" s="111"/>
      <c r="F25" s="111"/>
      <c r="G25" s="111"/>
      <c r="H25" s="111"/>
    </row>
    <row r="26" spans="1:8">
      <c r="A26" s="111"/>
      <c r="B26" s="111"/>
      <c r="C26" s="123"/>
      <c r="D26" s="111"/>
      <c r="E26" s="111"/>
      <c r="F26" s="111"/>
      <c r="G26" s="111"/>
      <c r="H26" s="111"/>
    </row>
    <row r="27" spans="1:8">
      <c r="A27" s="111"/>
      <c r="B27" s="111"/>
      <c r="C27" s="123"/>
      <c r="D27" s="111"/>
      <c r="E27" s="111"/>
      <c r="F27" s="111"/>
      <c r="G27" s="111"/>
      <c r="H27" s="111"/>
    </row>
    <row r="28" spans="1:8">
      <c r="A28" s="111"/>
      <c r="B28" s="111"/>
      <c r="C28" s="123"/>
      <c r="D28" s="111"/>
      <c r="E28" s="111"/>
      <c r="F28" s="111"/>
      <c r="G28" s="111"/>
      <c r="H28" s="111"/>
    </row>
    <row r="29" spans="1:8">
      <c r="A29" s="111"/>
      <c r="B29" s="111"/>
      <c r="C29" s="123"/>
      <c r="D29" s="111"/>
      <c r="E29" s="111"/>
      <c r="F29" s="111"/>
      <c r="G29" s="111"/>
      <c r="H29" s="111"/>
    </row>
    <row r="30" spans="1:8">
      <c r="A30" s="111"/>
      <c r="B30" s="111"/>
      <c r="C30" s="123"/>
      <c r="D30" s="111"/>
      <c r="E30" s="111"/>
      <c r="F30" s="111"/>
      <c r="G30" s="111"/>
      <c r="H30" s="111"/>
    </row>
    <row r="31" spans="1:8">
      <c r="A31" s="111"/>
      <c r="B31" s="111"/>
      <c r="C31" s="123"/>
      <c r="D31" s="111"/>
      <c r="E31" s="111"/>
      <c r="F31" s="111"/>
      <c r="G31" s="111"/>
      <c r="H31" s="111"/>
    </row>
    <row r="32" spans="1:8">
      <c r="A32" s="111"/>
      <c r="B32" s="111"/>
      <c r="C32" s="123"/>
      <c r="D32" s="111"/>
      <c r="E32" s="111"/>
      <c r="F32" s="111"/>
      <c r="G32" s="111"/>
      <c r="H32" s="111"/>
    </row>
    <row r="33" spans="1:8">
      <c r="A33" s="111"/>
      <c r="B33" s="111"/>
      <c r="C33" s="123"/>
      <c r="D33" s="111"/>
      <c r="E33" s="111"/>
      <c r="F33" s="111"/>
      <c r="G33" s="111"/>
      <c r="H33" s="111"/>
    </row>
  </sheetData>
  <sheetProtection insertRows="0"/>
  <customSheetViews>
    <customSheetView guid="{2AF6EA2A-E5C5-45EB-B6C4-875AD1E4E056}">
      <selection activeCell="A2" sqref="A2"/>
      <pageMargins left="0" right="0" top="0" bottom="0" header="0" footer="0"/>
      <printOptions horizontalCentered="1"/>
      <pageSetup paperSize="9" orientation="landscape" cellComments="asDisplayed" horizontalDpi="300" verticalDpi="300"/>
      <headerFooter alignWithMargins="0"/>
    </customSheetView>
  </customSheetViews>
  <mergeCells count="3">
    <mergeCell ref="A4:A7"/>
    <mergeCell ref="A3:B3"/>
    <mergeCell ref="A9:B9"/>
  </mergeCells>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E22"/>
  <sheetViews>
    <sheetView zoomScaleNormal="100" workbookViewId="0">
      <selection activeCell="C3" sqref="C3"/>
    </sheetView>
  </sheetViews>
  <sheetFormatPr baseColWidth="10" defaultColWidth="9.1640625" defaultRowHeight="14"/>
  <cols>
    <col min="1" max="1" width="15.5" style="31" customWidth="1"/>
    <col min="2" max="2" width="32" style="31" customWidth="1"/>
    <col min="3" max="3" width="17.83203125" style="61" customWidth="1"/>
    <col min="4" max="16384" width="9.1640625" style="31"/>
  </cols>
  <sheetData>
    <row r="1" spans="1:5" ht="13.5" customHeight="1">
      <c r="A1" s="49" t="s">
        <v>1001</v>
      </c>
      <c r="B1" s="33"/>
      <c r="D1" s="33"/>
      <c r="E1" s="33"/>
    </row>
    <row r="2" spans="1:5" ht="16" thickBot="1">
      <c r="A2" s="33"/>
      <c r="B2" s="33"/>
      <c r="C2" s="62" t="s">
        <v>506</v>
      </c>
      <c r="D2" s="33"/>
      <c r="E2" s="33"/>
    </row>
    <row r="3" spans="1:5" ht="15" thickBot="1">
      <c r="A3" s="1211" t="s">
        <v>972</v>
      </c>
      <c r="B3" s="1212"/>
      <c r="C3" s="834">
        <v>70.864500000000007</v>
      </c>
      <c r="D3" s="33"/>
      <c r="E3" s="33"/>
    </row>
    <row r="4" spans="1:5">
      <c r="A4" s="1206" t="s">
        <v>956</v>
      </c>
      <c r="B4" s="461" t="s">
        <v>957</v>
      </c>
      <c r="C4" s="595"/>
      <c r="D4" s="33"/>
      <c r="E4" s="33"/>
    </row>
    <row r="5" spans="1:5">
      <c r="A5" s="1207"/>
      <c r="B5" s="462" t="s">
        <v>1002</v>
      </c>
      <c r="C5" s="596"/>
      <c r="D5" s="33"/>
      <c r="E5" s="33"/>
    </row>
    <row r="6" spans="1:5">
      <c r="A6" s="1207"/>
      <c r="B6" s="462" t="s">
        <v>958</v>
      </c>
      <c r="C6" s="596"/>
      <c r="D6" s="33"/>
      <c r="E6" s="33"/>
    </row>
    <row r="7" spans="1:5">
      <c r="A7" s="1207"/>
      <c r="B7" s="895" t="s">
        <v>960</v>
      </c>
      <c r="C7" s="598"/>
      <c r="D7" s="33"/>
      <c r="E7" s="33"/>
    </row>
    <row r="8" spans="1:5" ht="15" thickBot="1">
      <c r="A8" s="1207"/>
      <c r="B8" s="895" t="s">
        <v>1003</v>
      </c>
      <c r="C8" s="598"/>
      <c r="D8" s="33"/>
      <c r="E8" s="33"/>
    </row>
    <row r="9" spans="1:5" ht="15" thickBot="1">
      <c r="A9" s="1208"/>
      <c r="B9" s="463" t="s">
        <v>961</v>
      </c>
      <c r="C9" s="619">
        <f>SUM(C4:C8)</f>
        <v>0</v>
      </c>
      <c r="D9" s="33"/>
      <c r="E9" s="33"/>
    </row>
    <row r="10" spans="1:5">
      <c r="A10" s="1225" t="s">
        <v>962</v>
      </c>
      <c r="B10" s="461" t="s">
        <v>1004</v>
      </c>
      <c r="C10" s="620"/>
      <c r="D10" s="33"/>
      <c r="E10" s="33"/>
    </row>
    <row r="11" spans="1:5">
      <c r="A11" s="1207"/>
      <c r="B11" s="462" t="s">
        <v>1005</v>
      </c>
      <c r="C11" s="596"/>
      <c r="D11" s="33"/>
      <c r="E11" s="33"/>
    </row>
    <row r="12" spans="1:5">
      <c r="A12" s="1207"/>
      <c r="B12" s="462" t="s">
        <v>964</v>
      </c>
      <c r="C12" s="596"/>
      <c r="D12" s="33"/>
      <c r="E12" s="33"/>
    </row>
    <row r="13" spans="1:5">
      <c r="A13" s="1207"/>
      <c r="B13" s="462" t="s">
        <v>966</v>
      </c>
      <c r="C13" s="596"/>
      <c r="D13" s="33"/>
      <c r="E13" s="33"/>
    </row>
    <row r="14" spans="1:5" ht="15" thickBot="1">
      <c r="A14" s="1207"/>
      <c r="B14" s="462" t="s">
        <v>967</v>
      </c>
      <c r="C14" s="596"/>
      <c r="D14" s="33"/>
      <c r="E14" s="33"/>
    </row>
    <row r="15" spans="1:5" ht="15" thickBot="1">
      <c r="A15" s="1208"/>
      <c r="B15" s="463" t="s">
        <v>961</v>
      </c>
      <c r="C15" s="619">
        <f>SUM(C10:C14)</f>
        <v>0</v>
      </c>
      <c r="D15" s="33"/>
      <c r="E15" s="33"/>
    </row>
    <row r="16" spans="1:5" ht="15" thickBot="1">
      <c r="A16" s="1211" t="s">
        <v>968</v>
      </c>
      <c r="B16" s="1212"/>
      <c r="C16" s="619">
        <f>C3+C9-C15</f>
        <v>70.864500000000007</v>
      </c>
      <c r="D16" s="33"/>
      <c r="E16" s="33"/>
    </row>
    <row r="17" spans="1:5">
      <c r="A17" s="33"/>
      <c r="B17" s="30"/>
      <c r="C17" s="58"/>
      <c r="D17" s="33"/>
      <c r="E17" s="33"/>
    </row>
    <row r="18" spans="1:5">
      <c r="A18" s="12" t="s">
        <v>969</v>
      </c>
      <c r="B18" s="33"/>
      <c r="C18" s="58"/>
      <c r="D18" s="33"/>
      <c r="E18" s="33"/>
    </row>
    <row r="19" spans="1:5">
      <c r="A19" s="17" t="s">
        <v>993</v>
      </c>
      <c r="B19" s="33"/>
      <c r="C19" s="58"/>
      <c r="D19" s="33"/>
      <c r="E19" s="33"/>
    </row>
    <row r="20" spans="1:5">
      <c r="A20" s="33"/>
      <c r="B20" s="33"/>
      <c r="C20" s="58"/>
      <c r="D20" s="33"/>
      <c r="E20" s="33"/>
    </row>
    <row r="21" spans="1:5">
      <c r="A21" s="33"/>
      <c r="B21" s="33"/>
      <c r="C21" s="58"/>
      <c r="D21" s="33"/>
      <c r="E21" s="33"/>
    </row>
    <row r="22" spans="1:5">
      <c r="A22" s="33"/>
      <c r="B22" s="33"/>
      <c r="C22" s="58"/>
      <c r="D22" s="33"/>
      <c r="E22" s="33"/>
    </row>
  </sheetData>
  <customSheetViews>
    <customSheetView guid="{2AF6EA2A-E5C5-45EB-B6C4-875AD1E4E056}">
      <selection activeCell="A2" sqref="A2"/>
      <pageMargins left="0" right="0" top="0" bottom="0" header="0" footer="0"/>
      <printOptions horizontalCentered="1"/>
      <pageSetup paperSize="9" orientation="landscape"/>
      <headerFooter alignWithMargins="0"/>
    </customSheetView>
  </customSheetViews>
  <mergeCells count="4">
    <mergeCell ref="A4:A9"/>
    <mergeCell ref="A10:A15"/>
    <mergeCell ref="A3:B3"/>
    <mergeCell ref="A16:B16"/>
  </mergeCells>
  <printOptions horizontalCentered="1"/>
  <pageMargins left="0.78740157480314965" right="0.78740157480314965" top="0.98425196850393704" bottom="0.98425196850393704" header="0.51181102362204722" footer="0.51181102362204722"/>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I26"/>
  <sheetViews>
    <sheetView zoomScaleNormal="100" workbookViewId="0">
      <selection activeCell="F34" sqref="F34"/>
    </sheetView>
  </sheetViews>
  <sheetFormatPr baseColWidth="10" defaultColWidth="9.1640625" defaultRowHeight="14"/>
  <cols>
    <col min="1" max="1" width="11.83203125" style="16" customWidth="1"/>
    <col min="2" max="2" width="6.83203125" style="16" customWidth="1"/>
    <col min="3" max="3" width="68.5" style="16" customWidth="1"/>
    <col min="4" max="6" width="10.5" style="55" customWidth="1"/>
    <col min="7" max="7" width="17.5" style="16" customWidth="1"/>
    <col min="8" max="16384" width="9.1640625" style="16"/>
  </cols>
  <sheetData>
    <row r="1" spans="1:9" ht="16">
      <c r="A1" s="11" t="s">
        <v>1006</v>
      </c>
      <c r="B1" s="12"/>
      <c r="C1" s="12"/>
      <c r="D1" s="54"/>
      <c r="E1" s="54"/>
      <c r="G1" s="12"/>
      <c r="H1" s="12"/>
      <c r="I1" s="12"/>
    </row>
    <row r="2" spans="1:9" ht="16" thickBot="1">
      <c r="A2" s="12"/>
      <c r="B2" s="12"/>
      <c r="C2" s="12"/>
      <c r="D2" s="54"/>
      <c r="E2" s="54"/>
      <c r="F2" s="75" t="s">
        <v>506</v>
      </c>
      <c r="G2" s="12"/>
      <c r="H2" s="12"/>
      <c r="I2" s="12"/>
    </row>
    <row r="3" spans="1:9" s="28" customFormat="1" ht="17.25" customHeight="1" thickBot="1">
      <c r="A3" s="76"/>
      <c r="B3" s="77"/>
      <c r="C3" s="78" t="s">
        <v>785</v>
      </c>
      <c r="D3" s="79" t="s">
        <v>1007</v>
      </c>
      <c r="E3" s="79" t="s">
        <v>1008</v>
      </c>
      <c r="F3" s="80" t="s">
        <v>747</v>
      </c>
      <c r="G3" s="905"/>
      <c r="H3" s="905"/>
      <c r="I3" s="905"/>
    </row>
    <row r="4" spans="1:9" ht="12.75" customHeight="1">
      <c r="A4" s="1221" t="s">
        <v>972</v>
      </c>
      <c r="B4" s="897" t="s">
        <v>1009</v>
      </c>
      <c r="C4" s="897"/>
      <c r="D4" s="602">
        <v>2486.4787799999999</v>
      </c>
      <c r="E4" s="602"/>
      <c r="F4" s="603">
        <f t="shared" ref="F4:F17" si="0">SUM(D4:E4)</f>
        <v>2486.4787799999999</v>
      </c>
      <c r="G4" s="12"/>
      <c r="H4" s="12"/>
      <c r="I4" s="12"/>
    </row>
    <row r="5" spans="1:9" ht="12.75" customHeight="1">
      <c r="A5" s="1221"/>
      <c r="B5" s="462" t="s">
        <v>1010</v>
      </c>
      <c r="C5" s="462"/>
      <c r="D5" s="604">
        <v>25886.52764</v>
      </c>
      <c r="E5" s="604"/>
      <c r="F5" s="605">
        <f t="shared" si="0"/>
        <v>25886.52764</v>
      </c>
      <c r="G5" s="81"/>
      <c r="H5" s="82"/>
      <c r="I5" s="12"/>
    </row>
    <row r="6" spans="1:9" ht="12.75" customHeight="1">
      <c r="A6" s="1221"/>
      <c r="B6" s="462" t="s">
        <v>1011</v>
      </c>
      <c r="C6" s="462"/>
      <c r="D6" s="154">
        <v>1757.2896800000001</v>
      </c>
      <c r="E6" s="604">
        <v>176.92685</v>
      </c>
      <c r="F6" s="606">
        <f t="shared" si="0"/>
        <v>1934.2165300000001</v>
      </c>
      <c r="G6" s="81"/>
      <c r="H6" s="82"/>
      <c r="I6" s="12"/>
    </row>
    <row r="7" spans="1:9" ht="12.75" customHeight="1" thickBot="1">
      <c r="A7" s="1221"/>
      <c r="B7" s="895" t="s">
        <v>1012</v>
      </c>
      <c r="C7" s="896"/>
      <c r="D7" s="159">
        <v>3503.64624</v>
      </c>
      <c r="E7" s="607">
        <v>5.0390499999999996</v>
      </c>
      <c r="F7" s="608">
        <f t="shared" si="0"/>
        <v>3508.6852899999999</v>
      </c>
      <c r="G7" s="81"/>
      <c r="H7" s="82"/>
      <c r="I7" s="12"/>
    </row>
    <row r="8" spans="1:9" ht="15" thickBot="1">
      <c r="A8" s="1222"/>
      <c r="B8" s="466" t="s">
        <v>747</v>
      </c>
      <c r="C8" s="466"/>
      <c r="D8" s="609">
        <f>SUM(D4:D7)</f>
        <v>33633.942340000001</v>
      </c>
      <c r="E8" s="609">
        <f>SUM(E4:E7)</f>
        <v>181.9659</v>
      </c>
      <c r="F8" s="610">
        <f>SUM(F4:F7)</f>
        <v>33815.908240000004</v>
      </c>
      <c r="G8" s="81"/>
      <c r="H8" s="82"/>
      <c r="I8" s="12"/>
    </row>
    <row r="9" spans="1:9">
      <c r="A9" s="1219" t="s">
        <v>1013</v>
      </c>
      <c r="B9" s="897" t="s">
        <v>1009</v>
      </c>
      <c r="C9" s="467"/>
      <c r="D9" s="611">
        <v>219.67442</v>
      </c>
      <c r="E9" s="611"/>
      <c r="F9" s="612">
        <f t="shared" si="0"/>
        <v>219.67442</v>
      </c>
      <c r="G9" s="83"/>
      <c r="H9" s="83"/>
      <c r="I9" s="83"/>
    </row>
    <row r="10" spans="1:9">
      <c r="A10" s="1220"/>
      <c r="B10" s="462" t="s">
        <v>1010</v>
      </c>
      <c r="C10" s="468"/>
      <c r="D10" s="602">
        <v>18314.177230000001</v>
      </c>
      <c r="E10" s="604"/>
      <c r="F10" s="613">
        <f t="shared" si="0"/>
        <v>18314.177230000001</v>
      </c>
      <c r="G10" s="83"/>
      <c r="H10" s="83"/>
      <c r="I10" s="83"/>
    </row>
    <row r="11" spans="1:9">
      <c r="A11" s="1220"/>
      <c r="B11" s="462" t="s">
        <v>1011</v>
      </c>
      <c r="C11" s="468"/>
      <c r="D11" s="602">
        <v>4641.9248299999999</v>
      </c>
      <c r="E11" s="604"/>
      <c r="F11" s="613">
        <f t="shared" si="0"/>
        <v>4641.9248299999999</v>
      </c>
      <c r="G11" s="12"/>
      <c r="H11" s="12"/>
      <c r="I11" s="12"/>
    </row>
    <row r="12" spans="1:9" ht="15" thickBot="1">
      <c r="A12" s="1220"/>
      <c r="B12" s="895" t="s">
        <v>1012</v>
      </c>
      <c r="C12" s="468"/>
      <c r="D12" s="604">
        <v>2737.0097700000001</v>
      </c>
      <c r="E12" s="604"/>
      <c r="F12" s="614">
        <f t="shared" si="0"/>
        <v>2737.0097700000001</v>
      </c>
      <c r="G12" s="12"/>
      <c r="H12" s="12"/>
      <c r="I12" s="12"/>
    </row>
    <row r="13" spans="1:9" ht="15" thickBot="1">
      <c r="A13" s="1226"/>
      <c r="B13" s="469" t="s">
        <v>961</v>
      </c>
      <c r="C13" s="469"/>
      <c r="D13" s="615">
        <f>SUM(D9:D12)</f>
        <v>25912.786250000001</v>
      </c>
      <c r="E13" s="615">
        <f>SUM(E9:E12)</f>
        <v>0</v>
      </c>
      <c r="F13" s="616">
        <f>SUM(D13:E13)</f>
        <v>25912.786250000001</v>
      </c>
      <c r="G13" s="12"/>
      <c r="H13" s="12"/>
      <c r="I13" s="12"/>
    </row>
    <row r="14" spans="1:9">
      <c r="A14" s="1219" t="s">
        <v>1014</v>
      </c>
      <c r="B14" s="897" t="s">
        <v>1009</v>
      </c>
      <c r="C14" s="470"/>
      <c r="D14" s="602">
        <v>1447.2054800000001</v>
      </c>
      <c r="E14" s="602"/>
      <c r="F14" s="613">
        <f t="shared" si="0"/>
        <v>1447.2054800000001</v>
      </c>
      <c r="G14" s="83"/>
      <c r="H14" s="83"/>
      <c r="I14" s="83"/>
    </row>
    <row r="15" spans="1:9">
      <c r="A15" s="1220"/>
      <c r="B15" s="462" t="s">
        <v>1010</v>
      </c>
      <c r="C15" s="468"/>
      <c r="D15" s="602">
        <v>25886.52764</v>
      </c>
      <c r="E15" s="604"/>
      <c r="F15" s="613">
        <f t="shared" si="0"/>
        <v>25886.52764</v>
      </c>
      <c r="G15" s="83"/>
      <c r="H15" s="83"/>
      <c r="I15" s="83"/>
    </row>
    <row r="16" spans="1:9">
      <c r="A16" s="1220"/>
      <c r="B16" s="462" t="s">
        <v>1011</v>
      </c>
      <c r="C16" s="468"/>
      <c r="D16" s="602">
        <v>1400.2587599999999</v>
      </c>
      <c r="E16" s="604">
        <v>176.92685</v>
      </c>
      <c r="F16" s="613">
        <f t="shared" si="0"/>
        <v>1577.18561</v>
      </c>
      <c r="G16" s="12"/>
      <c r="H16" s="12"/>
      <c r="I16" s="12"/>
    </row>
    <row r="17" spans="1:9" ht="15" thickBot="1">
      <c r="A17" s="1220"/>
      <c r="B17" s="895" t="s">
        <v>1012</v>
      </c>
      <c r="C17" s="468"/>
      <c r="D17" s="604">
        <v>3067.07431</v>
      </c>
      <c r="E17" s="604">
        <v>5.0390499999999996</v>
      </c>
      <c r="F17" s="614">
        <f t="shared" si="0"/>
        <v>3072.1133599999998</v>
      </c>
      <c r="G17" s="12"/>
      <c r="H17" s="12"/>
      <c r="I17" s="12"/>
    </row>
    <row r="18" spans="1:9" ht="15" thickBot="1">
      <c r="A18" s="1226"/>
      <c r="B18" s="466" t="s">
        <v>747</v>
      </c>
      <c r="C18" s="469"/>
      <c r="D18" s="615">
        <f>SUM(D14:D17)</f>
        <v>31801.066190000001</v>
      </c>
      <c r="E18" s="615">
        <f>SUM(E14:E17)</f>
        <v>181.9659</v>
      </c>
      <c r="F18" s="616">
        <f>SUM(D18:E18)</f>
        <v>31983.032090000001</v>
      </c>
      <c r="G18" s="12"/>
      <c r="H18" s="12"/>
      <c r="I18" s="12"/>
    </row>
    <row r="19" spans="1:9">
      <c r="A19" s="1221" t="s">
        <v>968</v>
      </c>
      <c r="B19" s="897" t="s">
        <v>1009</v>
      </c>
      <c r="C19" s="897"/>
      <c r="D19" s="617">
        <f t="shared" ref="D19:E22" si="1">D4+D9-D14</f>
        <v>1258.9477199999997</v>
      </c>
      <c r="E19" s="617">
        <f t="shared" si="1"/>
        <v>0</v>
      </c>
      <c r="F19" s="603">
        <f>SUM(D19:E19)</f>
        <v>1258.9477199999997</v>
      </c>
      <c r="G19" s="12"/>
      <c r="H19" s="12"/>
      <c r="I19" s="12"/>
    </row>
    <row r="20" spans="1:9">
      <c r="A20" s="1221"/>
      <c r="B20" s="462" t="s">
        <v>1010</v>
      </c>
      <c r="C20" s="462"/>
      <c r="D20" s="617">
        <f>D5+D10-D15</f>
        <v>18314.177230000001</v>
      </c>
      <c r="E20" s="617">
        <f t="shared" si="1"/>
        <v>0</v>
      </c>
      <c r="F20" s="605">
        <f>SUM(D20:E20)</f>
        <v>18314.177230000001</v>
      </c>
      <c r="G20" s="12"/>
      <c r="H20" s="12"/>
      <c r="I20" s="12"/>
    </row>
    <row r="21" spans="1:9">
      <c r="A21" s="1221"/>
      <c r="B21" s="462" t="s">
        <v>1011</v>
      </c>
      <c r="C21" s="462"/>
      <c r="D21" s="617">
        <f t="shared" si="1"/>
        <v>4998.9557500000001</v>
      </c>
      <c r="E21" s="617">
        <f t="shared" si="1"/>
        <v>0</v>
      </c>
      <c r="F21" s="606">
        <f>SUM(D21:E21)</f>
        <v>4998.9557500000001</v>
      </c>
      <c r="G21" s="12"/>
      <c r="H21" s="12"/>
      <c r="I21" s="12"/>
    </row>
    <row r="22" spans="1:9" ht="15" thickBot="1">
      <c r="A22" s="1221"/>
      <c r="B22" s="895" t="s">
        <v>1012</v>
      </c>
      <c r="C22" s="462"/>
      <c r="D22" s="617">
        <f t="shared" si="1"/>
        <v>3173.5817000000006</v>
      </c>
      <c r="E22" s="617">
        <f t="shared" si="1"/>
        <v>0</v>
      </c>
      <c r="F22" s="606">
        <f>SUM(D22:E22)</f>
        <v>3173.5817000000006</v>
      </c>
      <c r="G22" s="12"/>
      <c r="H22" s="12"/>
      <c r="I22" s="12"/>
    </row>
    <row r="23" spans="1:9" ht="15" thickBot="1">
      <c r="A23" s="1222"/>
      <c r="B23" s="466" t="s">
        <v>747</v>
      </c>
      <c r="C23" s="466"/>
      <c r="D23" s="609">
        <f>SUM(D19:D22)</f>
        <v>27745.662400000001</v>
      </c>
      <c r="E23" s="609">
        <f>SUM(E19:E22)</f>
        <v>0</v>
      </c>
      <c r="F23" s="610">
        <f>SUM(F19:F22)</f>
        <v>27745.662400000001</v>
      </c>
    </row>
    <row r="25" spans="1:9">
      <c r="A25" s="84"/>
      <c r="D25" s="85"/>
    </row>
    <row r="26" spans="1:9">
      <c r="B26" s="84"/>
    </row>
  </sheetData>
  <sheetProtection insertRows="0" deleteRows="0"/>
  <customSheetViews>
    <customSheetView guid="{2AF6EA2A-E5C5-45EB-B6C4-875AD1E4E056}">
      <selection activeCell="A2" sqref="A2"/>
      <pageMargins left="0" right="0" top="0" bottom="0" header="0" footer="0"/>
      <printOptions horizontalCentered="1"/>
      <pageSetup paperSize="9" orientation="landscape" cellComments="asDisplayed" horizontalDpi="300" verticalDpi="300"/>
      <headerFooter alignWithMargins="0"/>
    </customSheetView>
  </customSheetViews>
  <mergeCells count="4">
    <mergeCell ref="A4:A8"/>
    <mergeCell ref="A9:A13"/>
    <mergeCell ref="A14:A18"/>
    <mergeCell ref="A19:A23"/>
  </mergeCells>
  <printOptions horizontalCentered="1"/>
  <pageMargins left="0.2" right="0.2" top="0.98425196850393704" bottom="0.98425196850393704" header="0.51181102362204722" footer="0.51181102362204722"/>
  <pageSetup paperSize="9" orientation="landscape" cellComments="asDisplayed"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F25"/>
  <sheetViews>
    <sheetView zoomScaleNormal="100" workbookViewId="0">
      <selection activeCell="C11" sqref="C11"/>
    </sheetView>
  </sheetViews>
  <sheetFormatPr baseColWidth="10" defaultColWidth="9.1640625" defaultRowHeight="14"/>
  <cols>
    <col min="1" max="1" width="12.83203125" style="86" customWidth="1"/>
    <col min="2" max="2" width="58.1640625" style="86" customWidth="1"/>
    <col min="3" max="3" width="11.83203125" style="87" customWidth="1"/>
    <col min="4" max="4" width="17.5" style="86" customWidth="1"/>
    <col min="5" max="16384" width="9.1640625" style="86"/>
  </cols>
  <sheetData>
    <row r="1" spans="1:6" ht="16">
      <c r="A1" s="88" t="s">
        <v>1015</v>
      </c>
    </row>
    <row r="2" spans="1:6" ht="16" thickBot="1">
      <c r="C2" s="89" t="s">
        <v>506</v>
      </c>
    </row>
    <row r="3" spans="1:6" ht="15" thickBot="1">
      <c r="A3" s="1211" t="s">
        <v>972</v>
      </c>
      <c r="B3" s="1212"/>
      <c r="C3" s="184">
        <v>4838.6007600000003</v>
      </c>
    </row>
    <row r="4" spans="1:6" ht="15" thickBot="1">
      <c r="A4" s="913" t="s">
        <v>956</v>
      </c>
      <c r="B4" s="910" t="s">
        <v>1016</v>
      </c>
      <c r="C4" s="595">
        <v>4830.6980000000003</v>
      </c>
      <c r="D4" s="90"/>
      <c r="E4" s="91"/>
    </row>
    <row r="5" spans="1:6">
      <c r="A5" s="1213" t="s">
        <v>962</v>
      </c>
      <c r="B5" s="910" t="s">
        <v>1017</v>
      </c>
      <c r="C5" s="599"/>
      <c r="D5" s="92"/>
      <c r="E5" s="92"/>
      <c r="F5" s="92"/>
    </row>
    <row r="6" spans="1:6">
      <c r="A6" s="1214"/>
      <c r="B6" s="781" t="s">
        <v>1018</v>
      </c>
      <c r="C6" s="596">
        <v>3092.2950000000001</v>
      </c>
      <c r="D6" s="93"/>
      <c r="E6" s="93"/>
      <c r="F6" s="94"/>
    </row>
    <row r="7" spans="1:6">
      <c r="A7" s="1214"/>
      <c r="B7" s="781" t="s">
        <v>1019</v>
      </c>
      <c r="C7" s="596">
        <v>87.69</v>
      </c>
      <c r="D7" s="94"/>
      <c r="E7" s="93"/>
      <c r="F7" s="94"/>
    </row>
    <row r="8" spans="1:6">
      <c r="A8" s="1214"/>
      <c r="B8" s="781" t="s">
        <v>1020</v>
      </c>
      <c r="C8" s="596">
        <v>1905.992</v>
      </c>
      <c r="D8" s="94"/>
      <c r="E8" s="94"/>
      <c r="F8" s="94"/>
    </row>
    <row r="9" spans="1:6" ht="15" thickBot="1">
      <c r="A9" s="1214"/>
      <c r="B9" s="471"/>
      <c r="C9" s="598"/>
      <c r="D9" s="95"/>
      <c r="E9" s="95"/>
      <c r="F9" s="95"/>
    </row>
    <row r="10" spans="1:6" ht="15" thickBot="1">
      <c r="A10" s="1215"/>
      <c r="B10" s="912" t="s">
        <v>961</v>
      </c>
      <c r="C10" s="600">
        <f>SUM(C5:C9)</f>
        <v>5085.9769999999999</v>
      </c>
      <c r="D10" s="95"/>
      <c r="E10" s="95"/>
      <c r="F10" s="95"/>
    </row>
    <row r="11" spans="1:6" ht="15" thickBot="1">
      <c r="A11" s="1211" t="s">
        <v>968</v>
      </c>
      <c r="B11" s="1212"/>
      <c r="C11" s="601">
        <f>C3+C4-C10</f>
        <v>4583.3217600000016</v>
      </c>
      <c r="D11" s="92"/>
      <c r="E11" s="92"/>
      <c r="F11" s="92"/>
    </row>
    <row r="12" spans="1:6">
      <c r="A12" s="92"/>
      <c r="B12" s="92"/>
      <c r="C12" s="96"/>
      <c r="D12" s="92"/>
      <c r="E12" s="92"/>
      <c r="F12" s="92"/>
    </row>
    <row r="13" spans="1:6">
      <c r="A13" s="92" t="s">
        <v>969</v>
      </c>
      <c r="B13" s="92"/>
      <c r="C13" s="96"/>
      <c r="D13" s="92"/>
      <c r="E13" s="92"/>
      <c r="F13" s="92"/>
    </row>
    <row r="14" spans="1:6">
      <c r="A14" s="444" t="s">
        <v>1021</v>
      </c>
      <c r="B14" s="92"/>
      <c r="C14" s="96"/>
      <c r="D14" s="92"/>
      <c r="E14" s="92"/>
      <c r="F14" s="92"/>
    </row>
    <row r="15" spans="1:6">
      <c r="B15" s="92"/>
      <c r="C15" s="96"/>
      <c r="D15" s="92"/>
      <c r="E15" s="92"/>
      <c r="F15" s="92"/>
    </row>
    <row r="16" spans="1:6">
      <c r="A16" s="92"/>
      <c r="B16" s="92"/>
      <c r="C16" s="96"/>
      <c r="D16" s="92"/>
      <c r="E16" s="92"/>
      <c r="F16" s="92"/>
    </row>
    <row r="17" spans="1:6">
      <c r="A17" s="97"/>
      <c r="B17" s="92"/>
      <c r="C17" s="96"/>
      <c r="D17" s="92"/>
      <c r="E17" s="92"/>
      <c r="F17" s="92"/>
    </row>
    <row r="18" spans="1:6">
      <c r="A18" s="98"/>
      <c r="B18" s="92"/>
      <c r="C18" s="96"/>
      <c r="D18" s="92"/>
      <c r="E18" s="92"/>
      <c r="F18" s="92"/>
    </row>
    <row r="19" spans="1:6">
      <c r="A19" s="92"/>
      <c r="B19" s="92"/>
      <c r="C19" s="96"/>
      <c r="D19" s="92"/>
      <c r="E19" s="92"/>
      <c r="F19" s="92"/>
    </row>
    <row r="20" spans="1:6">
      <c r="A20" s="92"/>
      <c r="B20" s="92"/>
      <c r="C20" s="96"/>
      <c r="D20" s="92"/>
      <c r="E20" s="92"/>
      <c r="F20" s="92"/>
    </row>
    <row r="21" spans="1:6">
      <c r="A21" s="92"/>
      <c r="B21" s="92"/>
      <c r="C21" s="96"/>
      <c r="D21" s="92"/>
      <c r="E21" s="92"/>
      <c r="F21" s="92"/>
    </row>
    <row r="22" spans="1:6">
      <c r="A22" s="92"/>
      <c r="B22" s="92"/>
      <c r="C22" s="96"/>
      <c r="D22" s="92"/>
      <c r="E22" s="92"/>
      <c r="F22" s="92"/>
    </row>
    <row r="23" spans="1:6">
      <c r="A23" s="92"/>
      <c r="B23" s="92"/>
      <c r="C23" s="96"/>
      <c r="D23" s="92"/>
      <c r="E23" s="92"/>
      <c r="F23" s="92"/>
    </row>
    <row r="24" spans="1:6">
      <c r="A24" s="92"/>
      <c r="B24" s="92"/>
      <c r="C24" s="96"/>
      <c r="D24" s="92"/>
      <c r="E24" s="92"/>
      <c r="F24" s="92"/>
    </row>
    <row r="25" spans="1:6">
      <c r="A25" s="92"/>
      <c r="B25" s="92"/>
      <c r="C25" s="96"/>
      <c r="D25" s="92"/>
      <c r="E25" s="92"/>
      <c r="F25" s="92"/>
    </row>
  </sheetData>
  <sheetProtection insertRows="0" deleteRows="0"/>
  <customSheetViews>
    <customSheetView guid="{2AF6EA2A-E5C5-45EB-B6C4-875AD1E4E056}">
      <selection activeCell="A2" sqref="A2"/>
      <pageMargins left="0" right="0" top="0" bottom="0" header="0" footer="0"/>
      <printOptions horizontalCentered="1"/>
      <pageSetup paperSize="9" orientation="landscape" horizontalDpi="300" verticalDpi="300"/>
      <headerFooter alignWithMargins="0"/>
    </customSheetView>
  </customSheetViews>
  <mergeCells count="3">
    <mergeCell ref="A5:A10"/>
    <mergeCell ref="A3:B3"/>
    <mergeCell ref="A11:B11"/>
  </mergeCells>
  <printOptions horizontalCentered="1"/>
  <pageMargins left="0.78740157480314965" right="0.78740157480314965" top="0.98425196850393704" bottom="0.98425196850393704" header="0.51181102362204722" footer="0.51181102362204722"/>
  <pageSetup paperSize="9" orientation="landscape"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9"/>
  <sheetViews>
    <sheetView zoomScaleNormal="100" workbookViewId="0">
      <selection activeCell="C15" sqref="C15"/>
    </sheetView>
  </sheetViews>
  <sheetFormatPr baseColWidth="10" defaultColWidth="9.1640625" defaultRowHeight="14"/>
  <cols>
    <col min="1" max="1" width="12.5" style="31" customWidth="1"/>
    <col min="2" max="2" width="44.83203125" style="31" customWidth="1"/>
    <col min="3" max="3" width="11.5" style="61" customWidth="1"/>
    <col min="4" max="4" width="9.1640625" style="31"/>
    <col min="5" max="5" width="10" style="31" customWidth="1"/>
    <col min="6" max="16384" width="9.1640625" style="31"/>
  </cols>
  <sheetData>
    <row r="1" spans="1:7" ht="16">
      <c r="A1" s="99" t="s">
        <v>1022</v>
      </c>
    </row>
    <row r="2" spans="1:7" ht="16" thickBot="1">
      <c r="A2" s="33"/>
      <c r="B2" s="33"/>
      <c r="C2" s="100" t="s">
        <v>506</v>
      </c>
    </row>
    <row r="3" spans="1:7" ht="15" thickBot="1">
      <c r="A3" s="1211" t="s">
        <v>972</v>
      </c>
      <c r="B3" s="1212"/>
      <c r="C3" s="184">
        <v>250918.49369</v>
      </c>
      <c r="D3" s="64"/>
      <c r="E3" s="65"/>
      <c r="F3" s="64"/>
    </row>
    <row r="4" spans="1:7">
      <c r="A4" s="1227" t="s">
        <v>956</v>
      </c>
      <c r="B4" s="910" t="s">
        <v>1023</v>
      </c>
      <c r="C4" s="595">
        <v>76479.464000000007</v>
      </c>
      <c r="D4" s="64"/>
      <c r="E4" s="65"/>
      <c r="F4" s="64"/>
    </row>
    <row r="5" spans="1:7">
      <c r="A5" s="1228"/>
      <c r="B5" s="911" t="s">
        <v>957</v>
      </c>
      <c r="C5" s="596">
        <v>1207.2919999999999</v>
      </c>
      <c r="D5" s="64"/>
      <c r="E5" s="64"/>
      <c r="F5" s="64"/>
      <c r="G5" s="63"/>
    </row>
    <row r="6" spans="1:7">
      <c r="A6" s="1228"/>
      <c r="B6" s="911" t="s">
        <v>958</v>
      </c>
      <c r="C6" s="596"/>
      <c r="D6" s="67"/>
      <c r="E6" s="63"/>
      <c r="F6" s="63"/>
      <c r="G6" s="63"/>
    </row>
    <row r="7" spans="1:7">
      <c r="A7" s="1228"/>
      <c r="B7" s="911" t="s">
        <v>959</v>
      </c>
      <c r="C7" s="596"/>
      <c r="D7" s="67"/>
      <c r="E7" s="67"/>
      <c r="F7" s="67"/>
      <c r="G7" s="67"/>
    </row>
    <row r="8" spans="1:7">
      <c r="A8" s="1228"/>
      <c r="B8" s="911" t="s">
        <v>1002</v>
      </c>
      <c r="C8" s="596">
        <v>880</v>
      </c>
      <c r="D8" s="67"/>
      <c r="E8" s="67"/>
      <c r="F8" s="67"/>
      <c r="G8" s="67"/>
    </row>
    <row r="9" spans="1:7" ht="15" thickBot="1">
      <c r="A9" s="1228"/>
      <c r="B9" s="911" t="s">
        <v>1003</v>
      </c>
      <c r="C9" s="596">
        <v>1326.4711400000001</v>
      </c>
      <c r="D9" s="67"/>
      <c r="E9" s="63"/>
      <c r="F9" s="63"/>
      <c r="G9" s="63"/>
    </row>
    <row r="10" spans="1:7" ht="15" thickBot="1">
      <c r="A10" s="1229"/>
      <c r="B10" s="472" t="s">
        <v>961</v>
      </c>
      <c r="C10" s="597">
        <f>SUM(C4:C9)</f>
        <v>79893.227140000003</v>
      </c>
      <c r="D10" s="70"/>
      <c r="E10" s="70"/>
      <c r="F10" s="70"/>
      <c r="G10" s="70"/>
    </row>
    <row r="11" spans="1:7">
      <c r="A11" s="1213" t="s">
        <v>962</v>
      </c>
      <c r="B11" s="910" t="s">
        <v>1024</v>
      </c>
      <c r="C11" s="595">
        <v>37851.37717</v>
      </c>
      <c r="D11" s="71"/>
      <c r="E11" s="71"/>
      <c r="F11" s="71"/>
      <c r="G11" s="72"/>
    </row>
    <row r="12" spans="1:7">
      <c r="A12" s="1214"/>
      <c r="B12" s="911" t="s">
        <v>964</v>
      </c>
      <c r="C12" s="596">
        <v>13683</v>
      </c>
      <c r="D12" s="72"/>
      <c r="E12" s="72"/>
      <c r="F12" s="71"/>
      <c r="G12" s="72"/>
    </row>
    <row r="13" spans="1:7">
      <c r="A13" s="1214"/>
      <c r="B13" s="911" t="s">
        <v>965</v>
      </c>
      <c r="C13" s="596"/>
      <c r="D13" s="72"/>
      <c r="E13" s="72"/>
      <c r="F13" s="72"/>
      <c r="G13" s="72"/>
    </row>
    <row r="14" spans="1:7">
      <c r="A14" s="1214"/>
      <c r="B14" s="911" t="s">
        <v>1005</v>
      </c>
      <c r="C14" s="596"/>
      <c r="D14" s="73"/>
      <c r="E14" s="73"/>
      <c r="F14" s="73"/>
      <c r="G14" s="73"/>
    </row>
    <row r="15" spans="1:7" ht="15" thickBot="1">
      <c r="A15" s="1214"/>
      <c r="B15" s="473" t="s">
        <v>967</v>
      </c>
      <c r="C15" s="598"/>
      <c r="D15" s="73"/>
      <c r="E15" s="73"/>
      <c r="F15" s="73"/>
      <c r="G15" s="73"/>
    </row>
    <row r="16" spans="1:7" ht="15" thickBot="1">
      <c r="A16" s="1215"/>
      <c r="B16" s="472" t="s">
        <v>961</v>
      </c>
      <c r="C16" s="597">
        <f>SUM(C11:C15)</f>
        <v>51534.37717</v>
      </c>
      <c r="D16" s="70"/>
      <c r="E16" s="70"/>
      <c r="F16" s="70"/>
      <c r="G16" s="70"/>
    </row>
    <row r="17" spans="1:7" ht="15" thickBot="1">
      <c r="A17" s="1211" t="s">
        <v>968</v>
      </c>
      <c r="B17" s="1212"/>
      <c r="C17" s="597">
        <f>C3+C10-C16</f>
        <v>279277.34366000001</v>
      </c>
      <c r="D17" s="70"/>
      <c r="E17" s="70"/>
      <c r="F17" s="70"/>
      <c r="G17" s="70"/>
    </row>
    <row r="18" spans="1:7">
      <c r="A18" s="68"/>
      <c r="B18" s="68"/>
      <c r="C18" s="69"/>
      <c r="D18" s="68"/>
      <c r="E18" s="70"/>
      <c r="F18" s="70"/>
      <c r="G18" s="70"/>
    </row>
    <row r="19" spans="1:7">
      <c r="A19" s="12" t="s">
        <v>969</v>
      </c>
      <c r="B19" s="68"/>
      <c r="C19" s="69"/>
      <c r="D19" s="68"/>
      <c r="E19" s="70"/>
      <c r="F19" s="70"/>
      <c r="G19" s="70"/>
    </row>
    <row r="20" spans="1:7">
      <c r="A20" s="17" t="s">
        <v>993</v>
      </c>
      <c r="B20" s="68"/>
      <c r="C20" s="69"/>
      <c r="D20" s="68"/>
      <c r="E20" s="70"/>
      <c r="F20" s="70"/>
      <c r="G20" s="70"/>
    </row>
    <row r="21" spans="1:7">
      <c r="A21" s="68"/>
      <c r="B21" s="68"/>
      <c r="C21" s="69"/>
      <c r="D21" s="68"/>
      <c r="E21" s="70"/>
      <c r="F21" s="70"/>
      <c r="G21" s="70"/>
    </row>
    <row r="22" spans="1:7">
      <c r="A22" s="68"/>
      <c r="B22" s="68"/>
      <c r="C22" s="69"/>
      <c r="D22" s="68"/>
      <c r="E22" s="70"/>
      <c r="F22" s="70"/>
      <c r="G22" s="70"/>
    </row>
    <row r="23" spans="1:7">
      <c r="A23" s="70"/>
      <c r="B23" s="70"/>
      <c r="C23" s="74"/>
      <c r="D23" s="70"/>
      <c r="E23" s="70"/>
      <c r="F23" s="70"/>
      <c r="G23" s="70"/>
    </row>
    <row r="24" spans="1:7">
      <c r="A24" s="70"/>
      <c r="B24" s="70"/>
      <c r="C24" s="74"/>
      <c r="D24" s="70"/>
      <c r="E24" s="70"/>
      <c r="F24" s="70"/>
      <c r="G24" s="70"/>
    </row>
    <row r="25" spans="1:7">
      <c r="A25" s="70"/>
      <c r="B25" s="70"/>
      <c r="C25" s="74"/>
      <c r="D25" s="70"/>
      <c r="E25" s="70"/>
      <c r="F25" s="70"/>
      <c r="G25" s="70"/>
    </row>
    <row r="26" spans="1:7">
      <c r="A26" s="70"/>
      <c r="B26" s="70"/>
      <c r="C26" s="74"/>
      <c r="D26" s="70"/>
      <c r="E26" s="70"/>
      <c r="F26" s="70"/>
      <c r="G26" s="70"/>
    </row>
    <row r="27" spans="1:7">
      <c r="A27" s="70"/>
      <c r="B27" s="70"/>
      <c r="C27" s="74"/>
      <c r="D27" s="70"/>
      <c r="E27" s="70"/>
      <c r="F27" s="70"/>
      <c r="G27" s="70"/>
    </row>
    <row r="28" spans="1:7">
      <c r="A28" s="70"/>
      <c r="B28" s="70"/>
      <c r="C28" s="74"/>
      <c r="D28" s="70"/>
      <c r="E28" s="70"/>
      <c r="F28" s="70"/>
      <c r="G28" s="70"/>
    </row>
    <row r="29" spans="1:7">
      <c r="A29" s="70"/>
      <c r="B29" s="70"/>
      <c r="C29" s="74"/>
      <c r="D29" s="70"/>
      <c r="E29" s="70"/>
      <c r="F29" s="70"/>
      <c r="G29" s="70"/>
    </row>
  </sheetData>
  <sheetProtection insertRows="0" deleteRows="0"/>
  <customSheetViews>
    <customSheetView guid="{2AF6EA2A-E5C5-45EB-B6C4-875AD1E4E056}">
      <selection activeCell="A2" sqref="A2"/>
      <pageMargins left="0" right="0" top="0" bottom="0" header="0" footer="0"/>
      <printOptions horizontalCentered="1"/>
      <pageSetup paperSize="9" orientation="landscape" horizontalDpi="300" verticalDpi="300"/>
      <headerFooter alignWithMargins="0"/>
    </customSheetView>
  </customSheetViews>
  <mergeCells count="4">
    <mergeCell ref="A4:A10"/>
    <mergeCell ref="A11:A16"/>
    <mergeCell ref="A3:B3"/>
    <mergeCell ref="A17:B17"/>
  </mergeCells>
  <printOptions horizontalCentered="1"/>
  <pageMargins left="0.78740157480314965" right="0.78740157480314965" top="0.98425196850393704" bottom="0.98425196850393704" header="0.51181102362204722" footer="0.51181102362204722"/>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sheetPr>
  <dimension ref="A1:G26"/>
  <sheetViews>
    <sheetView workbookViewId="0">
      <selection activeCell="B11" sqref="B11"/>
    </sheetView>
  </sheetViews>
  <sheetFormatPr baseColWidth="10" defaultColWidth="9.1640625" defaultRowHeight="14"/>
  <cols>
    <col min="1" max="1" width="46.83203125" style="16" customWidth="1"/>
    <col min="2" max="2" width="14.5" style="16" customWidth="1"/>
    <col min="3" max="3" width="15" style="16" customWidth="1"/>
    <col min="4" max="4" width="17.5" style="16" customWidth="1"/>
    <col min="5" max="16384" width="9.1640625" style="16"/>
  </cols>
  <sheetData>
    <row r="1" spans="1:7" ht="16">
      <c r="A1" s="11" t="s">
        <v>505</v>
      </c>
      <c r="B1" s="12"/>
      <c r="C1" s="12"/>
      <c r="E1" s="102"/>
      <c r="F1" s="12"/>
      <c r="G1" s="12"/>
    </row>
    <row r="2" spans="1:7" ht="15" thickBot="1">
      <c r="A2" s="33"/>
      <c r="B2" s="33"/>
      <c r="C2" s="33"/>
      <c r="D2" s="13" t="s">
        <v>506</v>
      </c>
      <c r="E2" s="33"/>
      <c r="F2" s="12"/>
      <c r="G2" s="12"/>
    </row>
    <row r="3" spans="1:7" s="28" customFormat="1" ht="31" thickBot="1">
      <c r="A3" s="34" t="s">
        <v>507</v>
      </c>
      <c r="B3" s="35" t="s">
        <v>508</v>
      </c>
      <c r="C3" s="36" t="s">
        <v>509</v>
      </c>
      <c r="D3" s="37" t="s">
        <v>510</v>
      </c>
      <c r="E3" s="905"/>
      <c r="F3" s="905"/>
      <c r="G3" s="905"/>
    </row>
    <row r="4" spans="1:7">
      <c r="A4" s="38"/>
      <c r="B4" s="222">
        <f>'2'!D72</f>
        <v>2761.4683000000659</v>
      </c>
      <c r="C4" s="223">
        <f>'2'!E72</f>
        <v>8689.6619699999974</v>
      </c>
      <c r="D4" s="224">
        <f>SUM(B4:C4)</f>
        <v>11451.130270000063</v>
      </c>
      <c r="E4" s="12"/>
      <c r="F4" s="12"/>
      <c r="G4" s="12"/>
    </row>
    <row r="5" spans="1:7">
      <c r="A5" s="39"/>
      <c r="B5" s="225"/>
      <c r="C5" s="154"/>
      <c r="D5" s="224">
        <f t="shared" ref="D5:D10" si="0">SUM(B5:C5)</f>
        <v>0</v>
      </c>
      <c r="E5" s="12"/>
      <c r="F5" s="40"/>
      <c r="G5" s="12"/>
    </row>
    <row r="6" spans="1:7">
      <c r="A6" s="39"/>
      <c r="B6" s="225"/>
      <c r="C6" s="154"/>
      <c r="D6" s="224">
        <f t="shared" si="0"/>
        <v>0</v>
      </c>
      <c r="E6" s="12"/>
      <c r="F6" s="41"/>
      <c r="G6" s="12"/>
    </row>
    <row r="7" spans="1:7">
      <c r="A7" s="39"/>
      <c r="B7" s="225"/>
      <c r="C7" s="154"/>
      <c r="D7" s="224">
        <f t="shared" si="0"/>
        <v>0</v>
      </c>
      <c r="E7" s="12"/>
      <c r="F7" s="41"/>
      <c r="G7" s="12"/>
    </row>
    <row r="8" spans="1:7" ht="15">
      <c r="A8" s="499" t="s">
        <v>511</v>
      </c>
      <c r="B8" s="225"/>
      <c r="C8" s="154"/>
      <c r="D8" s="224">
        <f t="shared" si="0"/>
        <v>0</v>
      </c>
      <c r="E8" s="12"/>
      <c r="F8" s="41"/>
      <c r="G8" s="12"/>
    </row>
    <row r="9" spans="1:7" ht="15">
      <c r="A9" s="499" t="s">
        <v>512</v>
      </c>
      <c r="B9" s="225"/>
      <c r="C9" s="154"/>
      <c r="D9" s="224">
        <f t="shared" si="0"/>
        <v>0</v>
      </c>
      <c r="E9" s="12"/>
      <c r="F9" s="12"/>
      <c r="G9" s="12"/>
    </row>
    <row r="10" spans="1:7" ht="12.75" customHeight="1" thickBot="1">
      <c r="A10" s="500" t="s">
        <v>513</v>
      </c>
      <c r="B10" s="226"/>
      <c r="C10" s="159"/>
      <c r="D10" s="224">
        <f t="shared" si="0"/>
        <v>0</v>
      </c>
      <c r="E10" s="12"/>
      <c r="F10" s="12"/>
      <c r="G10" s="12"/>
    </row>
    <row r="11" spans="1:7" ht="18.75" customHeight="1" thickBot="1">
      <c r="A11" s="501" t="s">
        <v>514</v>
      </c>
      <c r="B11" s="227">
        <f>SUM(B4:B10)</f>
        <v>2761.4683000000659</v>
      </c>
      <c r="C11" s="227">
        <f>SUM(C4:C10)</f>
        <v>8689.6619699999974</v>
      </c>
      <c r="D11" s="228">
        <f>SUM(D4:D10)</f>
        <v>11451.130270000063</v>
      </c>
      <c r="E11" s="40"/>
      <c r="F11" s="12"/>
      <c r="G11" s="12"/>
    </row>
    <row r="12" spans="1:7">
      <c r="A12" s="42"/>
      <c r="B12" s="12"/>
      <c r="C12" s="12"/>
      <c r="D12" s="12"/>
      <c r="E12" s="12"/>
      <c r="F12" s="12"/>
      <c r="G12" s="12"/>
    </row>
    <row r="13" spans="1:7">
      <c r="A13" s="12" t="s">
        <v>395</v>
      </c>
      <c r="B13" s="26"/>
      <c r="C13" s="26"/>
      <c r="D13" s="26"/>
      <c r="E13" s="12"/>
      <c r="F13" s="12"/>
      <c r="G13" s="12"/>
    </row>
    <row r="14" spans="1:7">
      <c r="A14" s="943" t="s">
        <v>515</v>
      </c>
      <c r="B14" s="943"/>
      <c r="C14" s="943"/>
      <c r="D14" s="943"/>
      <c r="E14" s="12"/>
      <c r="F14" s="12"/>
      <c r="G14" s="12"/>
    </row>
    <row r="15" spans="1:7">
      <c r="A15" s="12" t="s">
        <v>516</v>
      </c>
      <c r="B15" s="12"/>
      <c r="C15" s="12"/>
      <c r="D15" s="12"/>
      <c r="E15" s="12"/>
      <c r="F15" s="12"/>
      <c r="G15" s="12"/>
    </row>
    <row r="16" spans="1:7">
      <c r="A16" s="12" t="s">
        <v>517</v>
      </c>
      <c r="B16" s="12"/>
      <c r="C16" s="12"/>
      <c r="D16" s="12"/>
      <c r="E16" s="40"/>
      <c r="F16" s="12"/>
      <c r="G16" s="12"/>
    </row>
    <row r="17" spans="1:7">
      <c r="A17" s="12"/>
      <c r="B17" s="12"/>
      <c r="C17" s="12"/>
      <c r="D17" s="12"/>
      <c r="E17" s="12"/>
      <c r="F17" s="12"/>
      <c r="G17" s="12"/>
    </row>
    <row r="18" spans="1:7">
      <c r="A18" s="12"/>
      <c r="B18" s="12"/>
      <c r="C18" s="12"/>
      <c r="D18" s="12"/>
      <c r="E18" s="12"/>
      <c r="F18" s="12"/>
      <c r="G18" s="12"/>
    </row>
    <row r="19" spans="1:7">
      <c r="A19" s="12"/>
      <c r="B19" s="12"/>
      <c r="C19" s="12"/>
      <c r="D19" s="12"/>
      <c r="E19" s="12"/>
      <c r="F19" s="12"/>
      <c r="G19" s="12"/>
    </row>
    <row r="20" spans="1:7">
      <c r="A20" s="12"/>
      <c r="B20" s="12"/>
      <c r="C20" s="12"/>
      <c r="D20" s="12"/>
      <c r="E20" s="12"/>
      <c r="F20" s="12"/>
      <c r="G20" s="12"/>
    </row>
    <row r="21" spans="1:7">
      <c r="A21" s="12"/>
      <c r="B21" s="12"/>
      <c r="C21" s="12"/>
      <c r="D21" s="12"/>
      <c r="E21" s="12"/>
      <c r="F21" s="12"/>
      <c r="G21" s="12"/>
    </row>
    <row r="22" spans="1:7">
      <c r="A22" s="12"/>
      <c r="B22" s="12"/>
      <c r="C22" s="12"/>
      <c r="D22" s="12"/>
      <c r="E22" s="12"/>
      <c r="F22" s="12"/>
      <c r="G22" s="12"/>
    </row>
    <row r="23" spans="1:7">
      <c r="A23" s="12"/>
      <c r="B23" s="12"/>
      <c r="C23" s="12"/>
      <c r="D23" s="12"/>
      <c r="E23" s="12"/>
      <c r="F23" s="12"/>
      <c r="G23" s="12"/>
    </row>
    <row r="24" spans="1:7">
      <c r="A24" s="12"/>
      <c r="B24" s="12"/>
      <c r="C24" s="12"/>
      <c r="D24" s="12"/>
      <c r="E24" s="12"/>
      <c r="F24" s="12"/>
      <c r="G24" s="12"/>
    </row>
    <row r="25" spans="1:7">
      <c r="A25" s="12"/>
      <c r="B25" s="12"/>
      <c r="C25" s="12"/>
      <c r="D25" s="12"/>
      <c r="E25" s="12"/>
      <c r="F25" s="12"/>
      <c r="G25" s="12"/>
    </row>
    <row r="26" spans="1:7">
      <c r="A26" s="12"/>
      <c r="B26" s="12"/>
      <c r="C26" s="12"/>
      <c r="D26" s="12"/>
      <c r="E26" s="12"/>
      <c r="F26" s="12"/>
      <c r="G26" s="12"/>
    </row>
  </sheetData>
  <sheetProtection formatRows="0" insertRows="0" deleteRows="0"/>
  <customSheetViews>
    <customSheetView guid="{2AF6EA2A-E5C5-45EB-B6C4-875AD1E4E056}">
      <pageMargins left="0" right="0" top="0" bottom="0" header="0" footer="0"/>
      <printOptions horizontalCentered="1"/>
      <pageSetup paperSize="9" orientation="landscape" cellComments="asDisplayed" horizontalDpi="300" verticalDpi="300"/>
      <headerFooter alignWithMargins="0"/>
    </customSheetView>
  </customSheetViews>
  <mergeCells count="1">
    <mergeCell ref="A14:D14"/>
  </mergeCells>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workbookViewId="0">
      <selection activeCell="F24" sqref="F24"/>
    </sheetView>
  </sheetViews>
  <sheetFormatPr baseColWidth="10" defaultColWidth="9.1640625" defaultRowHeight="15"/>
  <cols>
    <col min="1" max="1" width="46.5" style="112" customWidth="1"/>
    <col min="2" max="2" width="5.5" style="115" customWidth="1"/>
    <col min="3" max="3" width="14.1640625" style="112" customWidth="1"/>
    <col min="4" max="4" width="13.5" style="112" customWidth="1"/>
    <col min="5" max="5" width="12.83203125" style="112" customWidth="1"/>
    <col min="6" max="6" width="13.5" style="112" customWidth="1"/>
    <col min="7" max="16384" width="9.1640625" style="112"/>
  </cols>
  <sheetData>
    <row r="1" spans="1:6" ht="16">
      <c r="A1" s="45" t="s">
        <v>518</v>
      </c>
    </row>
    <row r="2" spans="1:6">
      <c r="F2" s="339"/>
    </row>
    <row r="3" spans="1:6">
      <c r="A3" s="112" t="s">
        <v>519</v>
      </c>
    </row>
  </sheetData>
  <pageMargins left="0.70866141732283472" right="0.70866141732283472" top="0.78740157480314965" bottom="0.78740157480314965" header="0.31496062992125984" footer="0.31496062992125984"/>
  <pageSetup paperSize="9" scale="8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A1:P64"/>
  <sheetViews>
    <sheetView topLeftCell="B1" zoomScale="140" zoomScaleNormal="140" workbookViewId="0">
      <selection activeCell="Q15" sqref="Q15"/>
    </sheetView>
  </sheetViews>
  <sheetFormatPr baseColWidth="10" defaultColWidth="9.1640625" defaultRowHeight="14"/>
  <cols>
    <col min="1" max="1" width="1.5" style="16" customWidth="1"/>
    <col min="2" max="2" width="4.5" style="16" customWidth="1"/>
    <col min="3" max="3" width="3.1640625" style="16" customWidth="1"/>
    <col min="4" max="5" width="6.1640625" style="16" customWidth="1"/>
    <col min="6" max="6" width="43.5" style="16" customWidth="1"/>
    <col min="7" max="7" width="5.5" style="28" customWidth="1"/>
    <col min="8" max="13" width="11.5" style="16" customWidth="1"/>
    <col min="14" max="14" width="2" style="273" customWidth="1"/>
    <col min="15" max="16384" width="9.1640625" style="16"/>
  </cols>
  <sheetData>
    <row r="1" spans="1:16" ht="22.5" customHeight="1">
      <c r="A1" s="269" t="s">
        <v>520</v>
      </c>
      <c r="B1" s="270"/>
      <c r="C1" s="270"/>
      <c r="D1" s="270"/>
      <c r="E1" s="270"/>
      <c r="F1" s="271"/>
      <c r="G1" s="272"/>
      <c r="H1" s="270"/>
      <c r="I1" s="270"/>
      <c r="J1" s="270"/>
      <c r="K1" s="270"/>
      <c r="L1" s="270"/>
      <c r="M1" s="270"/>
    </row>
    <row r="2" spans="1:16" ht="17" thickBot="1">
      <c r="A2" s="269"/>
      <c r="B2" s="270"/>
      <c r="C2" s="270"/>
      <c r="D2" s="270"/>
      <c r="E2" s="270"/>
      <c r="F2" s="271"/>
      <c r="G2" s="272"/>
      <c r="H2" s="270"/>
      <c r="I2" s="270"/>
      <c r="J2" s="270"/>
      <c r="K2" s="270"/>
      <c r="L2" s="270"/>
      <c r="M2" s="272" t="s">
        <v>521</v>
      </c>
      <c r="N2" s="274"/>
    </row>
    <row r="3" spans="1:16" ht="14.25" customHeight="1">
      <c r="A3" s="955" t="s">
        <v>522</v>
      </c>
      <c r="B3" s="956"/>
      <c r="C3" s="956"/>
      <c r="D3" s="956"/>
      <c r="E3" s="956"/>
      <c r="F3" s="957"/>
      <c r="G3" s="964" t="s">
        <v>523</v>
      </c>
      <c r="H3" s="953" t="s">
        <v>524</v>
      </c>
      <c r="I3" s="967"/>
      <c r="J3" s="953" t="s">
        <v>525</v>
      </c>
      <c r="K3" s="967"/>
      <c r="L3" s="953" t="s">
        <v>526</v>
      </c>
      <c r="M3" s="954"/>
      <c r="N3" s="275"/>
    </row>
    <row r="4" spans="1:16" ht="13.5" customHeight="1">
      <c r="A4" s="958"/>
      <c r="B4" s="959"/>
      <c r="C4" s="959"/>
      <c r="D4" s="959"/>
      <c r="E4" s="959"/>
      <c r="F4" s="960"/>
      <c r="G4" s="965"/>
      <c r="H4" s="412" t="s">
        <v>527</v>
      </c>
      <c r="I4" s="410" t="s">
        <v>528</v>
      </c>
      <c r="J4" s="412" t="s">
        <v>529</v>
      </c>
      <c r="K4" s="410" t="s">
        <v>528</v>
      </c>
      <c r="L4" s="412" t="s">
        <v>529</v>
      </c>
      <c r="M4" s="411" t="s">
        <v>528</v>
      </c>
      <c r="N4" s="276"/>
    </row>
    <row r="5" spans="1:16" ht="11.25" customHeight="1" thickBot="1">
      <c r="A5" s="961"/>
      <c r="B5" s="962"/>
      <c r="C5" s="962"/>
      <c r="D5" s="962"/>
      <c r="E5" s="962"/>
      <c r="F5" s="963"/>
      <c r="G5" s="966"/>
      <c r="H5" s="407">
        <v>1</v>
      </c>
      <c r="I5" s="408">
        <v>2</v>
      </c>
      <c r="J5" s="407">
        <v>3</v>
      </c>
      <c r="K5" s="408">
        <v>4</v>
      </c>
      <c r="L5" s="407">
        <v>5</v>
      </c>
      <c r="M5" s="409">
        <v>6</v>
      </c>
      <c r="N5" s="277"/>
    </row>
    <row r="6" spans="1:16" ht="12.75" customHeight="1">
      <c r="A6" s="948" t="s">
        <v>530</v>
      </c>
      <c r="B6" s="949"/>
      <c r="C6" s="949"/>
      <c r="D6" s="949"/>
      <c r="E6" s="949"/>
      <c r="F6" s="950"/>
      <c r="G6" s="352">
        <v>1</v>
      </c>
      <c r="H6" s="755">
        <f t="shared" ref="H6:M6" si="0">+H7+H32</f>
        <v>1274061.5980800001</v>
      </c>
      <c r="I6" s="756">
        <f t="shared" si="0"/>
        <v>1274941.4300800001</v>
      </c>
      <c r="J6" s="755">
        <f t="shared" si="0"/>
        <v>215816.33815</v>
      </c>
      <c r="K6" s="756">
        <f t="shared" si="0"/>
        <v>215816.33815</v>
      </c>
      <c r="L6" s="755">
        <f t="shared" si="0"/>
        <v>1490777.9362300001</v>
      </c>
      <c r="M6" s="757">
        <f t="shared" si="0"/>
        <v>1490757.76823</v>
      </c>
      <c r="N6" s="276"/>
    </row>
    <row r="7" spans="1:16" ht="12.75" customHeight="1">
      <c r="A7" s="278"/>
      <c r="B7" s="951" t="s">
        <v>531</v>
      </c>
      <c r="C7" s="951"/>
      <c r="D7" s="951"/>
      <c r="E7" s="951"/>
      <c r="F7" s="952"/>
      <c r="G7" s="354">
        <f>G6+1</f>
        <v>2</v>
      </c>
      <c r="H7" s="758">
        <f>+H8+H18+H20</f>
        <v>1274061.5980800001</v>
      </c>
      <c r="I7" s="759">
        <f t="shared" ref="I7:M7" si="1">+I8+I18+I25</f>
        <v>1274941.4300800001</v>
      </c>
      <c r="J7" s="758">
        <f t="shared" si="1"/>
        <v>215816.33815</v>
      </c>
      <c r="K7" s="759">
        <f t="shared" si="1"/>
        <v>215816.33815</v>
      </c>
      <c r="L7" s="758">
        <f t="shared" si="1"/>
        <v>1490777.9362300001</v>
      </c>
      <c r="M7" s="760">
        <f t="shared" si="1"/>
        <v>1490757.76823</v>
      </c>
      <c r="N7" s="276"/>
      <c r="O7" s="101"/>
      <c r="P7" s="101"/>
    </row>
    <row r="8" spans="1:16" ht="12.75" customHeight="1">
      <c r="A8" s="279"/>
      <c r="B8" s="280"/>
      <c r="C8" s="281" t="s">
        <v>532</v>
      </c>
      <c r="D8" s="282" t="s">
        <v>533</v>
      </c>
      <c r="E8" s="280"/>
      <c r="F8" s="283"/>
      <c r="G8" s="355">
        <f t="shared" ref="G8:G34" si="2">G7+1</f>
        <v>3</v>
      </c>
      <c r="H8" s="761">
        <f t="shared" ref="H8:M8" si="3">+H9+H12</f>
        <v>868489.79497000005</v>
      </c>
      <c r="I8" s="762">
        <f t="shared" si="3"/>
        <v>868479.71097000001</v>
      </c>
      <c r="J8" s="761">
        <f t="shared" si="3"/>
        <v>215816.33815</v>
      </c>
      <c r="K8" s="762">
        <f t="shared" si="3"/>
        <v>215816.33815</v>
      </c>
      <c r="L8" s="761">
        <f t="shared" si="3"/>
        <v>1084306.1331200001</v>
      </c>
      <c r="M8" s="763">
        <f t="shared" si="3"/>
        <v>1084296.0491200001</v>
      </c>
      <c r="N8" s="276"/>
      <c r="O8" s="101"/>
      <c r="P8" s="101"/>
    </row>
    <row r="9" spans="1:16" ht="12.75" customHeight="1">
      <c r="A9" s="284"/>
      <c r="B9" s="285"/>
      <c r="C9" s="285"/>
      <c r="D9" s="285" t="s">
        <v>534</v>
      </c>
      <c r="E9" s="285" t="s">
        <v>535</v>
      </c>
      <c r="F9" s="286"/>
      <c r="G9" s="350">
        <f t="shared" si="2"/>
        <v>4</v>
      </c>
      <c r="H9" s="764">
        <f t="shared" ref="H9:M9" si="4">+H10+H11</f>
        <v>112899.60872999999</v>
      </c>
      <c r="I9" s="765">
        <f t="shared" si="4"/>
        <v>112899.60872999999</v>
      </c>
      <c r="J9" s="764">
        <f t="shared" si="4"/>
        <v>198065.33815</v>
      </c>
      <c r="K9" s="765">
        <f t="shared" si="4"/>
        <v>198065.33815</v>
      </c>
      <c r="L9" s="764">
        <f t="shared" si="4"/>
        <v>310964.94688</v>
      </c>
      <c r="M9" s="766">
        <f t="shared" si="4"/>
        <v>310964.94688</v>
      </c>
      <c r="N9" s="276"/>
      <c r="O9" s="101"/>
      <c r="P9" s="101"/>
    </row>
    <row r="10" spans="1:16" ht="12.75" customHeight="1">
      <c r="A10" s="413"/>
      <c r="B10" s="294"/>
      <c r="C10" s="294"/>
      <c r="D10" s="294"/>
      <c r="E10" s="294" t="s">
        <v>532</v>
      </c>
      <c r="F10" s="294" t="s">
        <v>536</v>
      </c>
      <c r="G10" s="292">
        <f t="shared" si="2"/>
        <v>5</v>
      </c>
      <c r="H10" s="815">
        <f>'5.d'!G8</f>
        <v>21280.36347</v>
      </c>
      <c r="I10" s="816">
        <f>'5.d'!H8</f>
        <v>21280.36347</v>
      </c>
      <c r="J10" s="815">
        <f>'5.d'!I7</f>
        <v>198065.33815</v>
      </c>
      <c r="K10" s="816">
        <f>'5.d'!J7</f>
        <v>198065.33815</v>
      </c>
      <c r="L10" s="767">
        <f>+H10+J10</f>
        <v>219345.70162000001</v>
      </c>
      <c r="M10" s="769">
        <f>+I10+K10</f>
        <v>219345.70162000001</v>
      </c>
      <c r="N10" s="293"/>
      <c r="O10" s="101"/>
      <c r="P10" s="101"/>
    </row>
    <row r="11" spans="1:16" ht="12.75" customHeight="1">
      <c r="A11" s="413"/>
      <c r="B11" s="294"/>
      <c r="C11" s="294"/>
      <c r="D11" s="294"/>
      <c r="E11" s="270"/>
      <c r="F11" s="294" t="s">
        <v>537</v>
      </c>
      <c r="G11" s="292">
        <f t="shared" si="2"/>
        <v>6</v>
      </c>
      <c r="H11" s="815">
        <f>'5.d'!G9</f>
        <v>91619.245259999996</v>
      </c>
      <c r="I11" s="816">
        <f>'5.d'!H9</f>
        <v>91619.245259999996</v>
      </c>
      <c r="J11" s="815">
        <f>'5.d'!I12</f>
        <v>0</v>
      </c>
      <c r="K11" s="816">
        <f>'5.d'!J12</f>
        <v>0</v>
      </c>
      <c r="L11" s="767">
        <f>+H11+J11</f>
        <v>91619.245259999996</v>
      </c>
      <c r="M11" s="769">
        <f>+I11+K11</f>
        <v>91619.245259999996</v>
      </c>
      <c r="N11" s="293"/>
      <c r="O11" s="101"/>
      <c r="P11" s="101"/>
    </row>
    <row r="12" spans="1:16" ht="12.75" customHeight="1">
      <c r="A12" s="284"/>
      <c r="B12" s="285"/>
      <c r="C12" s="285"/>
      <c r="D12" s="285"/>
      <c r="E12" s="285" t="s">
        <v>538</v>
      </c>
      <c r="F12" s="286"/>
      <c r="G12" s="350">
        <f>G11+1</f>
        <v>7</v>
      </c>
      <c r="H12" s="764">
        <f t="shared" ref="H12:M12" si="5">+H13+H17</f>
        <v>755590.18624000007</v>
      </c>
      <c r="I12" s="765">
        <f t="shared" si="5"/>
        <v>755580.10224000004</v>
      </c>
      <c r="J12" s="764">
        <f t="shared" si="5"/>
        <v>17751</v>
      </c>
      <c r="K12" s="765">
        <f t="shared" si="5"/>
        <v>17751</v>
      </c>
      <c r="L12" s="764">
        <f t="shared" si="5"/>
        <v>773341.18624000007</v>
      </c>
      <c r="M12" s="766">
        <f t="shared" si="5"/>
        <v>773331.10224000004</v>
      </c>
      <c r="N12" s="276"/>
      <c r="O12" s="101"/>
      <c r="P12" s="101"/>
    </row>
    <row r="13" spans="1:16" s="287" customFormat="1" ht="12.75" customHeight="1">
      <c r="A13" s="414"/>
      <c r="B13" s="294"/>
      <c r="C13" s="294"/>
      <c r="D13" s="294"/>
      <c r="E13" s="294" t="s">
        <v>532</v>
      </c>
      <c r="F13" s="294" t="s">
        <v>539</v>
      </c>
      <c r="G13" s="353">
        <f t="shared" si="2"/>
        <v>8</v>
      </c>
      <c r="H13" s="815">
        <f t="shared" ref="H13:M13" si="6">+H14+H15+H16</f>
        <v>351857.93313000002</v>
      </c>
      <c r="I13" s="816">
        <f t="shared" si="6"/>
        <v>351857.93313000002</v>
      </c>
      <c r="J13" s="815">
        <f t="shared" si="6"/>
        <v>11600</v>
      </c>
      <c r="K13" s="816">
        <f t="shared" si="6"/>
        <v>11600</v>
      </c>
      <c r="L13" s="767">
        <f t="shared" si="6"/>
        <v>363457.93313000002</v>
      </c>
      <c r="M13" s="769">
        <f t="shared" si="6"/>
        <v>363457.93313000002</v>
      </c>
      <c r="N13" s="293"/>
      <c r="O13" s="200"/>
      <c r="P13" s="200"/>
    </row>
    <row r="14" spans="1:16" s="287" customFormat="1" ht="12.75" customHeight="1">
      <c r="A14" s="414"/>
      <c r="B14" s="294"/>
      <c r="C14" s="294"/>
      <c r="D14" s="294"/>
      <c r="E14" s="270"/>
      <c r="F14" s="294" t="s">
        <v>540</v>
      </c>
      <c r="G14" s="353">
        <f t="shared" si="2"/>
        <v>9</v>
      </c>
      <c r="H14" s="815">
        <f>'5.a'!D8</f>
        <v>351751.49813000002</v>
      </c>
      <c r="I14" s="816">
        <f>'5.a'!E8</f>
        <v>351751.49813000002</v>
      </c>
      <c r="J14" s="815">
        <f>'5.a'!F8</f>
        <v>11600</v>
      </c>
      <c r="K14" s="816">
        <f>'5.a'!G8</f>
        <v>11600</v>
      </c>
      <c r="L14" s="767">
        <f t="shared" ref="L14:M17" si="7">+H14+J14</f>
        <v>363351.49813000002</v>
      </c>
      <c r="M14" s="769">
        <f t="shared" si="7"/>
        <v>363351.49813000002</v>
      </c>
      <c r="N14" s="293"/>
      <c r="O14" s="200"/>
      <c r="P14" s="200"/>
    </row>
    <row r="15" spans="1:16" s="287" customFormat="1" ht="12.75" customHeight="1">
      <c r="A15" s="415"/>
      <c r="B15" s="294"/>
      <c r="C15" s="294"/>
      <c r="D15" s="294"/>
      <c r="E15" s="294"/>
      <c r="F15" s="294" t="s">
        <v>541</v>
      </c>
      <c r="G15" s="353">
        <f t="shared" si="2"/>
        <v>10</v>
      </c>
      <c r="H15" s="815"/>
      <c r="I15" s="816"/>
      <c r="J15" s="815"/>
      <c r="K15" s="816"/>
      <c r="L15" s="767">
        <f t="shared" si="7"/>
        <v>0</v>
      </c>
      <c r="M15" s="769">
        <f t="shared" si="7"/>
        <v>0</v>
      </c>
      <c r="N15" s="293"/>
      <c r="O15" s="200"/>
      <c r="P15" s="200"/>
    </row>
    <row r="16" spans="1:16" s="287" customFormat="1" ht="12.75" customHeight="1">
      <c r="A16" s="414"/>
      <c r="B16" s="294"/>
      <c r="C16" s="294"/>
      <c r="D16" s="294"/>
      <c r="E16" s="270"/>
      <c r="F16" s="294" t="s">
        <v>542</v>
      </c>
      <c r="G16" s="353">
        <f t="shared" si="2"/>
        <v>11</v>
      </c>
      <c r="H16" s="815">
        <f>'5.a'!D17</f>
        <v>106.435</v>
      </c>
      <c r="I16" s="816">
        <f>'5.a'!E17</f>
        <v>106.435</v>
      </c>
      <c r="J16" s="815">
        <f>'5.a'!F17</f>
        <v>0</v>
      </c>
      <c r="K16" s="816">
        <f>'5.a'!G17</f>
        <v>0</v>
      </c>
      <c r="L16" s="767">
        <f t="shared" si="7"/>
        <v>106.435</v>
      </c>
      <c r="M16" s="769">
        <f t="shared" si="7"/>
        <v>106.435</v>
      </c>
      <c r="N16" s="293"/>
      <c r="O16" s="200"/>
      <c r="P16" s="200"/>
    </row>
    <row r="17" spans="1:16" s="287" customFormat="1" ht="12.75" customHeight="1">
      <c r="A17" s="416"/>
      <c r="B17" s="294"/>
      <c r="C17" s="294"/>
      <c r="D17" s="294"/>
      <c r="E17" s="294"/>
      <c r="F17" s="294" t="s">
        <v>537</v>
      </c>
      <c r="G17" s="353">
        <f t="shared" si="2"/>
        <v>12</v>
      </c>
      <c r="H17" s="815">
        <f>'5.b'!C7</f>
        <v>403732.25311000005</v>
      </c>
      <c r="I17" s="816">
        <f>'5.b'!D7</f>
        <v>403722.16911000002</v>
      </c>
      <c r="J17" s="815">
        <f>'5.b'!E7</f>
        <v>6151</v>
      </c>
      <c r="K17" s="816">
        <f>'5.b'!F7</f>
        <v>6151</v>
      </c>
      <c r="L17" s="767">
        <f t="shared" si="7"/>
        <v>409883.25311000005</v>
      </c>
      <c r="M17" s="769">
        <f t="shared" si="7"/>
        <v>409873.16911000002</v>
      </c>
      <c r="N17" s="293"/>
      <c r="O17" s="200"/>
      <c r="P17" s="200"/>
    </row>
    <row r="18" spans="1:16" ht="12.75" customHeight="1">
      <c r="A18" s="279"/>
      <c r="B18" s="280"/>
      <c r="C18" s="281"/>
      <c r="D18" s="282" t="s">
        <v>543</v>
      </c>
      <c r="E18" s="280"/>
      <c r="F18" s="283"/>
      <c r="G18" s="355">
        <f t="shared" si="2"/>
        <v>13</v>
      </c>
      <c r="H18" s="761">
        <f t="shared" ref="H18:M18" si="8">+H19+H22</f>
        <v>405571.80311000004</v>
      </c>
      <c r="I18" s="762">
        <f t="shared" si="8"/>
        <v>405561.71911000001</v>
      </c>
      <c r="J18" s="761">
        <f t="shared" si="8"/>
        <v>0</v>
      </c>
      <c r="K18" s="762">
        <f t="shared" si="8"/>
        <v>0</v>
      </c>
      <c r="L18" s="761">
        <f t="shared" si="8"/>
        <v>405571.80311000004</v>
      </c>
      <c r="M18" s="763">
        <f t="shared" si="8"/>
        <v>405561.71911000001</v>
      </c>
      <c r="N18" s="276"/>
    </row>
    <row r="19" spans="1:16" ht="12.75" customHeight="1">
      <c r="A19" s="284"/>
      <c r="B19" s="285"/>
      <c r="C19" s="285"/>
      <c r="D19" s="285" t="s">
        <v>534</v>
      </c>
      <c r="E19" s="285" t="s">
        <v>544</v>
      </c>
      <c r="F19" s="286"/>
      <c r="G19" s="350">
        <f t="shared" si="2"/>
        <v>14</v>
      </c>
      <c r="H19" s="764">
        <f t="shared" ref="H19:M19" si="9">+H20+H21</f>
        <v>0</v>
      </c>
      <c r="I19" s="765">
        <f t="shared" si="9"/>
        <v>0</v>
      </c>
      <c r="J19" s="764">
        <f t="shared" si="9"/>
        <v>0</v>
      </c>
      <c r="K19" s="765">
        <f t="shared" si="9"/>
        <v>0</v>
      </c>
      <c r="L19" s="764">
        <f t="shared" si="9"/>
        <v>0</v>
      </c>
      <c r="M19" s="766">
        <f t="shared" si="9"/>
        <v>0</v>
      </c>
      <c r="N19" s="276"/>
    </row>
    <row r="20" spans="1:16" ht="12.75" customHeight="1">
      <c r="A20" s="413"/>
      <c r="B20" s="294"/>
      <c r="C20" s="294"/>
      <c r="D20" s="294"/>
      <c r="E20" s="294" t="s">
        <v>532</v>
      </c>
      <c r="F20" s="294" t="s">
        <v>536</v>
      </c>
      <c r="G20" s="353">
        <f t="shared" si="2"/>
        <v>15</v>
      </c>
      <c r="H20" s="815">
        <f>'5.d'!G15</f>
        <v>0</v>
      </c>
      <c r="I20" s="816">
        <f>'5.d'!H15</f>
        <v>0</v>
      </c>
      <c r="J20" s="815">
        <f>'5.d'!I15</f>
        <v>0</v>
      </c>
      <c r="K20" s="816">
        <f>'5.d'!J15</f>
        <v>0</v>
      </c>
      <c r="L20" s="767">
        <f>+H20+J20</f>
        <v>0</v>
      </c>
      <c r="M20" s="769">
        <f>+I20+K20</f>
        <v>0</v>
      </c>
      <c r="N20" s="293"/>
    </row>
    <row r="21" spans="1:16" ht="12.75" customHeight="1">
      <c r="A21" s="413"/>
      <c r="B21" s="294"/>
      <c r="C21" s="294"/>
      <c r="D21" s="294"/>
      <c r="E21" s="270"/>
      <c r="F21" s="294" t="s">
        <v>537</v>
      </c>
      <c r="G21" s="353">
        <f t="shared" si="2"/>
        <v>16</v>
      </c>
      <c r="H21" s="815"/>
      <c r="I21" s="816"/>
      <c r="J21" s="815"/>
      <c r="K21" s="816"/>
      <c r="L21" s="767">
        <f>+H21+J21</f>
        <v>0</v>
      </c>
      <c r="M21" s="769">
        <f>+I21+K21</f>
        <v>0</v>
      </c>
      <c r="N21" s="293"/>
    </row>
    <row r="22" spans="1:16" ht="12.75" customHeight="1">
      <c r="A22" s="284"/>
      <c r="B22" s="285"/>
      <c r="C22" s="285"/>
      <c r="D22" s="285"/>
      <c r="E22" s="285" t="s">
        <v>545</v>
      </c>
      <c r="F22" s="286"/>
      <c r="G22" s="350">
        <f>G21+1</f>
        <v>17</v>
      </c>
      <c r="H22" s="764">
        <f t="shared" ref="H22:M22" si="10">+H23+H24</f>
        <v>405571.80311000004</v>
      </c>
      <c r="I22" s="765">
        <f t="shared" si="10"/>
        <v>405561.71911000001</v>
      </c>
      <c r="J22" s="764">
        <f t="shared" si="10"/>
        <v>0</v>
      </c>
      <c r="K22" s="765">
        <f t="shared" si="10"/>
        <v>0</v>
      </c>
      <c r="L22" s="764">
        <f t="shared" si="10"/>
        <v>405571.80311000004</v>
      </c>
      <c r="M22" s="766">
        <f t="shared" si="10"/>
        <v>405561.71911000001</v>
      </c>
      <c r="N22" s="276"/>
    </row>
    <row r="23" spans="1:16" ht="12.75" customHeight="1">
      <c r="A23" s="414"/>
      <c r="B23" s="294"/>
      <c r="C23" s="294"/>
      <c r="D23" s="294"/>
      <c r="E23" s="294" t="s">
        <v>532</v>
      </c>
      <c r="F23" s="294" t="s">
        <v>536</v>
      </c>
      <c r="G23" s="353">
        <f t="shared" si="2"/>
        <v>18</v>
      </c>
      <c r="H23" s="815">
        <f>'5.a'!D25</f>
        <v>1839.55</v>
      </c>
      <c r="I23" s="816">
        <f>'5.a'!E25</f>
        <v>1839.55</v>
      </c>
      <c r="J23" s="815">
        <f>'[1]5.a'!F25</f>
        <v>0</v>
      </c>
      <c r="K23" s="816">
        <f>'[1]5.a'!G25</f>
        <v>0</v>
      </c>
      <c r="L23" s="767">
        <f>+H23+J23</f>
        <v>1839.55</v>
      </c>
      <c r="M23" s="769">
        <f>+I23+K23</f>
        <v>1839.55</v>
      </c>
      <c r="N23" s="293"/>
    </row>
    <row r="24" spans="1:16" ht="12.75" customHeight="1">
      <c r="A24" s="416"/>
      <c r="B24" s="294"/>
      <c r="C24" s="294"/>
      <c r="D24" s="294"/>
      <c r="E24" s="270"/>
      <c r="F24" s="294" t="s">
        <v>537</v>
      </c>
      <c r="G24" s="353">
        <f t="shared" si="2"/>
        <v>19</v>
      </c>
      <c r="H24" s="815">
        <f>'5.b'!C7</f>
        <v>403732.25311000005</v>
      </c>
      <c r="I24" s="816">
        <f>'5.b'!D7</f>
        <v>403722.16911000002</v>
      </c>
      <c r="J24" s="815">
        <f>'[1]5.b'!E20</f>
        <v>0</v>
      </c>
      <c r="K24" s="816">
        <f>'[1]5.b'!F20</f>
        <v>0</v>
      </c>
      <c r="L24" s="767">
        <f>+H24+J24</f>
        <v>403732.25311000005</v>
      </c>
      <c r="M24" s="769">
        <f>+I24+K24</f>
        <v>403722.16911000002</v>
      </c>
      <c r="N24" s="293"/>
    </row>
    <row r="25" spans="1:16" ht="12.75" customHeight="1">
      <c r="A25" s="279"/>
      <c r="B25" s="280"/>
      <c r="C25" s="281"/>
      <c r="D25" s="282" t="s">
        <v>546</v>
      </c>
      <c r="E25" s="280"/>
      <c r="F25" s="283"/>
      <c r="G25" s="355">
        <f t="shared" si="2"/>
        <v>20</v>
      </c>
      <c r="H25" s="761">
        <f t="shared" ref="H25:M25" si="11">+H26+H29</f>
        <v>900</v>
      </c>
      <c r="I25" s="762">
        <f t="shared" si="11"/>
        <v>900</v>
      </c>
      <c r="J25" s="761">
        <f t="shared" si="11"/>
        <v>0</v>
      </c>
      <c r="K25" s="762">
        <f t="shared" si="11"/>
        <v>0</v>
      </c>
      <c r="L25" s="761">
        <f t="shared" si="11"/>
        <v>900</v>
      </c>
      <c r="M25" s="763">
        <f t="shared" si="11"/>
        <v>900</v>
      </c>
      <c r="N25" s="276"/>
    </row>
    <row r="26" spans="1:16" ht="12.75" customHeight="1">
      <c r="A26" s="284"/>
      <c r="B26" s="285"/>
      <c r="C26" s="285"/>
      <c r="D26" s="285" t="s">
        <v>534</v>
      </c>
      <c r="E26" s="285" t="s">
        <v>547</v>
      </c>
      <c r="F26" s="286"/>
      <c r="G26" s="350">
        <f t="shared" si="2"/>
        <v>21</v>
      </c>
      <c r="H26" s="764">
        <f t="shared" ref="H26:M26" si="12">+H27+H28</f>
        <v>0</v>
      </c>
      <c r="I26" s="765">
        <f t="shared" si="12"/>
        <v>0</v>
      </c>
      <c r="J26" s="764">
        <f t="shared" si="12"/>
        <v>0</v>
      </c>
      <c r="K26" s="765">
        <f t="shared" si="12"/>
        <v>0</v>
      </c>
      <c r="L26" s="764">
        <f t="shared" si="12"/>
        <v>0</v>
      </c>
      <c r="M26" s="766">
        <f t="shared" si="12"/>
        <v>0</v>
      </c>
      <c r="N26" s="276"/>
    </row>
    <row r="27" spans="1:16" ht="12.75" customHeight="1">
      <c r="A27" s="413"/>
      <c r="B27" s="294"/>
      <c r="C27" s="294"/>
      <c r="D27" s="294"/>
      <c r="E27" s="294" t="s">
        <v>532</v>
      </c>
      <c r="F27" s="294" t="s">
        <v>536</v>
      </c>
      <c r="G27" s="353">
        <f t="shared" si="2"/>
        <v>22</v>
      </c>
      <c r="H27" s="767"/>
      <c r="I27" s="768"/>
      <c r="J27" s="767"/>
      <c r="K27" s="768"/>
      <c r="L27" s="767">
        <f>+H27+J27</f>
        <v>0</v>
      </c>
      <c r="M27" s="769">
        <f>+I27+K27</f>
        <v>0</v>
      </c>
      <c r="N27" s="293"/>
    </row>
    <row r="28" spans="1:16" ht="12.75" customHeight="1">
      <c r="A28" s="413"/>
      <c r="B28" s="294"/>
      <c r="C28" s="294"/>
      <c r="D28" s="294"/>
      <c r="E28" s="270"/>
      <c r="F28" s="294" t="s">
        <v>537</v>
      </c>
      <c r="G28" s="353">
        <f t="shared" si="2"/>
        <v>23</v>
      </c>
      <c r="H28" s="767"/>
      <c r="I28" s="768"/>
      <c r="J28" s="767"/>
      <c r="K28" s="768"/>
      <c r="L28" s="767">
        <f>+H28+J28</f>
        <v>0</v>
      </c>
      <c r="M28" s="769">
        <f>+I28+K28</f>
        <v>0</v>
      </c>
      <c r="N28" s="293"/>
    </row>
    <row r="29" spans="1:16" ht="13.5" customHeight="1">
      <c r="A29" s="284"/>
      <c r="B29" s="285"/>
      <c r="C29" s="285"/>
      <c r="D29" s="285"/>
      <c r="E29" s="285" t="s">
        <v>548</v>
      </c>
      <c r="F29" s="286"/>
      <c r="G29" s="350">
        <f t="shared" si="2"/>
        <v>24</v>
      </c>
      <c r="H29" s="764">
        <f t="shared" ref="H29:M29" si="13">+H30+H31</f>
        <v>900</v>
      </c>
      <c r="I29" s="765">
        <f t="shared" si="13"/>
        <v>900</v>
      </c>
      <c r="J29" s="764">
        <f t="shared" si="13"/>
        <v>0</v>
      </c>
      <c r="K29" s="765">
        <f t="shared" si="13"/>
        <v>0</v>
      </c>
      <c r="L29" s="764">
        <f t="shared" si="13"/>
        <v>900</v>
      </c>
      <c r="M29" s="766">
        <f t="shared" si="13"/>
        <v>900</v>
      </c>
      <c r="N29" s="293"/>
    </row>
    <row r="30" spans="1:16" ht="13.5" customHeight="1">
      <c r="A30" s="414"/>
      <c r="B30" s="294"/>
      <c r="C30" s="294"/>
      <c r="D30" s="294"/>
      <c r="E30" s="294" t="s">
        <v>532</v>
      </c>
      <c r="F30" s="294" t="s">
        <v>536</v>
      </c>
      <c r="G30" s="353">
        <f t="shared" si="2"/>
        <v>25</v>
      </c>
      <c r="H30" s="815">
        <f>'5.a'!D29</f>
        <v>900</v>
      </c>
      <c r="I30" s="816">
        <f>'5.a'!E29</f>
        <v>900</v>
      </c>
      <c r="J30" s="815">
        <f>'5.a'!F29</f>
        <v>0</v>
      </c>
      <c r="K30" s="816">
        <f>'5.a'!G29</f>
        <v>0</v>
      </c>
      <c r="L30" s="767">
        <f>+H30+J30</f>
        <v>900</v>
      </c>
      <c r="M30" s="769">
        <f>+I30+K30</f>
        <v>900</v>
      </c>
      <c r="N30" s="293"/>
    </row>
    <row r="31" spans="1:16" ht="13.5" customHeight="1">
      <c r="A31" s="416"/>
      <c r="B31" s="294"/>
      <c r="C31" s="294"/>
      <c r="D31" s="294"/>
      <c r="E31" s="270"/>
      <c r="F31" s="294" t="s">
        <v>537</v>
      </c>
      <c r="G31" s="353">
        <f t="shared" si="2"/>
        <v>26</v>
      </c>
      <c r="H31" s="815"/>
      <c r="I31" s="816"/>
      <c r="J31" s="815"/>
      <c r="K31" s="816"/>
      <c r="L31" s="767">
        <f>+H31+J31</f>
        <v>0</v>
      </c>
      <c r="M31" s="769">
        <f>+I31+K31</f>
        <v>0</v>
      </c>
      <c r="N31" s="293"/>
    </row>
    <row r="32" spans="1:16" ht="12.75" customHeight="1">
      <c r="A32" s="278"/>
      <c r="B32" s="951" t="s">
        <v>549</v>
      </c>
      <c r="C32" s="951"/>
      <c r="D32" s="951" t="s">
        <v>550</v>
      </c>
      <c r="E32" s="951" t="s">
        <v>551</v>
      </c>
      <c r="F32" s="952"/>
      <c r="G32" s="354">
        <f>G31+1</f>
        <v>27</v>
      </c>
      <c r="H32" s="758">
        <f t="shared" ref="H32:M32" si="14">+H33+H34</f>
        <v>0</v>
      </c>
      <c r="I32" s="759">
        <f t="shared" si="14"/>
        <v>0</v>
      </c>
      <c r="J32" s="758">
        <f t="shared" si="14"/>
        <v>0</v>
      </c>
      <c r="K32" s="759">
        <f t="shared" si="14"/>
        <v>0</v>
      </c>
      <c r="L32" s="758">
        <f t="shared" si="14"/>
        <v>0</v>
      </c>
      <c r="M32" s="760">
        <f t="shared" si="14"/>
        <v>0</v>
      </c>
      <c r="N32" s="276"/>
    </row>
    <row r="33" spans="1:16" s="287" customFormat="1" ht="12.75" customHeight="1">
      <c r="A33" s="414"/>
      <c r="B33" s="289"/>
      <c r="C33" s="289"/>
      <c r="D33" s="289"/>
      <c r="E33" s="290" t="s">
        <v>536</v>
      </c>
      <c r="F33" s="291"/>
      <c r="G33" s="353">
        <f>G32+1</f>
        <v>28</v>
      </c>
      <c r="H33" s="815">
        <f>'5.a'!D32</f>
        <v>0</v>
      </c>
      <c r="I33" s="816">
        <f>'5.a'!E32</f>
        <v>0</v>
      </c>
      <c r="J33" s="815">
        <f>'5.a'!F32</f>
        <v>0</v>
      </c>
      <c r="K33" s="816">
        <f>'5.a'!G32</f>
        <v>0</v>
      </c>
      <c r="L33" s="767">
        <f>+H33+J33</f>
        <v>0</v>
      </c>
      <c r="M33" s="769">
        <f>+I33+K33</f>
        <v>0</v>
      </c>
      <c r="N33" s="293"/>
    </row>
    <row r="34" spans="1:16" s="287" customFormat="1" ht="12.75" customHeight="1" thickBot="1">
      <c r="A34" s="417"/>
      <c r="B34" s="307"/>
      <c r="C34" s="307"/>
      <c r="D34" s="307"/>
      <c r="E34" s="379" t="s">
        <v>537</v>
      </c>
      <c r="F34" s="380"/>
      <c r="G34" s="381">
        <f t="shared" si="2"/>
        <v>29</v>
      </c>
      <c r="H34" s="817">
        <f>'5.b'!C31</f>
        <v>0</v>
      </c>
      <c r="I34" s="818">
        <f>'5.b'!D31</f>
        <v>0</v>
      </c>
      <c r="J34" s="817">
        <f>'5.b'!E31</f>
        <v>0</v>
      </c>
      <c r="K34" s="818">
        <f>'5.b'!F31</f>
        <v>0</v>
      </c>
      <c r="L34" s="770">
        <f>+H34+J34</f>
        <v>0</v>
      </c>
      <c r="M34" s="772">
        <f>+I34+K34</f>
        <v>0</v>
      </c>
      <c r="N34" s="293"/>
    </row>
    <row r="35" spans="1:16" s="287" customFormat="1" ht="12.75" customHeight="1" thickBot="1">
      <c r="A35" s="295"/>
      <c r="B35" s="295"/>
      <c r="C35" s="295"/>
      <c r="D35" s="295"/>
      <c r="E35" s="295"/>
      <c r="F35" s="295"/>
      <c r="G35" s="295"/>
      <c r="H35" s="428"/>
      <c r="I35" s="428"/>
      <c r="J35" s="428"/>
      <c r="K35" s="428"/>
      <c r="L35" s="428"/>
      <c r="M35" s="428"/>
      <c r="N35" s="296"/>
    </row>
    <row r="36" spans="1:16" ht="12.75" customHeight="1">
      <c r="A36" s="948" t="s">
        <v>552</v>
      </c>
      <c r="B36" s="949"/>
      <c r="C36" s="949"/>
      <c r="D36" s="949"/>
      <c r="E36" s="949"/>
      <c r="F36" s="950"/>
      <c r="G36" s="352">
        <f>G34+1</f>
        <v>30</v>
      </c>
      <c r="H36" s="755">
        <f t="shared" ref="H36:M36" si="15">+H37+H42</f>
        <v>1274961.5980800001</v>
      </c>
      <c r="I36" s="756">
        <f t="shared" si="15"/>
        <v>1274941.4300800001</v>
      </c>
      <c r="J36" s="755">
        <f t="shared" si="15"/>
        <v>215816.33815</v>
      </c>
      <c r="K36" s="756">
        <f t="shared" si="15"/>
        <v>215816.33815</v>
      </c>
      <c r="L36" s="755">
        <f t="shared" si="15"/>
        <v>1490777.9362300001</v>
      </c>
      <c r="M36" s="757">
        <f t="shared" si="15"/>
        <v>1490757.76823</v>
      </c>
      <c r="N36" s="276"/>
      <c r="O36" s="287"/>
      <c r="P36" s="287"/>
    </row>
    <row r="37" spans="1:16" ht="12.75" customHeight="1">
      <c r="A37" s="284"/>
      <c r="B37" s="285"/>
      <c r="C37" s="297" t="s">
        <v>532</v>
      </c>
      <c r="D37" s="285" t="s">
        <v>553</v>
      </c>
      <c r="E37" s="285"/>
      <c r="F37" s="286"/>
      <c r="G37" s="350">
        <f t="shared" ref="G37:G55" si="16">G36+1</f>
        <v>31</v>
      </c>
      <c r="H37" s="764">
        <f t="shared" ref="H37:M37" si="17">+H38+H39+H40+H41</f>
        <v>375877.84659999999</v>
      </c>
      <c r="I37" s="765">
        <f t="shared" si="17"/>
        <v>375877.84659999999</v>
      </c>
      <c r="J37" s="764">
        <f t="shared" si="17"/>
        <v>209665.33815</v>
      </c>
      <c r="K37" s="765">
        <f t="shared" si="17"/>
        <v>209665.33815</v>
      </c>
      <c r="L37" s="764">
        <f t="shared" si="17"/>
        <v>585543.18475000001</v>
      </c>
      <c r="M37" s="766">
        <f t="shared" si="17"/>
        <v>585543.18475000001</v>
      </c>
      <c r="N37" s="302"/>
      <c r="O37" s="287"/>
      <c r="P37" s="287"/>
    </row>
    <row r="38" spans="1:16" ht="12.75" customHeight="1">
      <c r="A38" s="288"/>
      <c r="B38" s="289"/>
      <c r="C38" s="289"/>
      <c r="D38" s="303" t="s">
        <v>532</v>
      </c>
      <c r="E38" s="300" t="s">
        <v>554</v>
      </c>
      <c r="F38" s="304"/>
      <c r="G38" s="292">
        <f t="shared" si="16"/>
        <v>32</v>
      </c>
      <c r="H38" s="767">
        <f t="shared" ref="H38:M38" si="18">+H10+H13</f>
        <v>373138.2966</v>
      </c>
      <c r="I38" s="768">
        <f t="shared" si="18"/>
        <v>373138.2966</v>
      </c>
      <c r="J38" s="767">
        <f t="shared" si="18"/>
        <v>209665.33815</v>
      </c>
      <c r="K38" s="768">
        <f t="shared" si="18"/>
        <v>209665.33815</v>
      </c>
      <c r="L38" s="767">
        <f t="shared" si="18"/>
        <v>582803.63474999997</v>
      </c>
      <c r="M38" s="769">
        <f t="shared" si="18"/>
        <v>582803.63474999997</v>
      </c>
      <c r="N38" s="302"/>
      <c r="O38" s="287"/>
      <c r="P38" s="287"/>
    </row>
    <row r="39" spans="1:16" ht="12.75" customHeight="1">
      <c r="A39" s="288"/>
      <c r="B39" s="289"/>
      <c r="C39" s="289"/>
      <c r="D39" s="289"/>
      <c r="E39" s="300" t="s">
        <v>555</v>
      </c>
      <c r="F39" s="304"/>
      <c r="G39" s="292">
        <f t="shared" si="16"/>
        <v>33</v>
      </c>
      <c r="H39" s="767">
        <f t="shared" ref="H39:M39" si="19">+H20+H23</f>
        <v>1839.55</v>
      </c>
      <c r="I39" s="768">
        <f t="shared" si="19"/>
        <v>1839.55</v>
      </c>
      <c r="J39" s="767">
        <f t="shared" si="19"/>
        <v>0</v>
      </c>
      <c r="K39" s="768">
        <f t="shared" si="19"/>
        <v>0</v>
      </c>
      <c r="L39" s="767">
        <f t="shared" si="19"/>
        <v>1839.55</v>
      </c>
      <c r="M39" s="769">
        <f t="shared" si="19"/>
        <v>1839.55</v>
      </c>
      <c r="N39" s="302"/>
      <c r="O39" s="287"/>
      <c r="P39" s="287"/>
    </row>
    <row r="40" spans="1:16" ht="12.75" customHeight="1">
      <c r="A40" s="288"/>
      <c r="B40" s="289"/>
      <c r="C40" s="289"/>
      <c r="D40" s="289"/>
      <c r="E40" s="300" t="s">
        <v>556</v>
      </c>
      <c r="F40" s="304"/>
      <c r="G40" s="292">
        <f t="shared" si="16"/>
        <v>34</v>
      </c>
      <c r="H40" s="767">
        <f t="shared" ref="H40:M40" si="20">+H27+H30</f>
        <v>900</v>
      </c>
      <c r="I40" s="768">
        <f t="shared" si="20"/>
        <v>900</v>
      </c>
      <c r="J40" s="767">
        <f t="shared" si="20"/>
        <v>0</v>
      </c>
      <c r="K40" s="768">
        <f t="shared" si="20"/>
        <v>0</v>
      </c>
      <c r="L40" s="767">
        <f t="shared" si="20"/>
        <v>900</v>
      </c>
      <c r="M40" s="769">
        <f t="shared" si="20"/>
        <v>900</v>
      </c>
      <c r="N40" s="305"/>
      <c r="O40" s="287"/>
      <c r="P40" s="287"/>
    </row>
    <row r="41" spans="1:16" ht="12.75" customHeight="1">
      <c r="A41" s="288"/>
      <c r="B41" s="289"/>
      <c r="C41" s="289"/>
      <c r="D41" s="303"/>
      <c r="E41" s="294" t="s">
        <v>557</v>
      </c>
      <c r="F41" s="304"/>
      <c r="G41" s="292">
        <f t="shared" si="16"/>
        <v>35</v>
      </c>
      <c r="H41" s="767">
        <f t="shared" ref="H41:M41" si="21">+H33</f>
        <v>0</v>
      </c>
      <c r="I41" s="768">
        <f t="shared" si="21"/>
        <v>0</v>
      </c>
      <c r="J41" s="767">
        <f t="shared" si="21"/>
        <v>0</v>
      </c>
      <c r="K41" s="768">
        <f t="shared" si="21"/>
        <v>0</v>
      </c>
      <c r="L41" s="767">
        <f t="shared" si="21"/>
        <v>0</v>
      </c>
      <c r="M41" s="769">
        <f t="shared" si="21"/>
        <v>0</v>
      </c>
      <c r="N41" s="305"/>
      <c r="O41" s="287"/>
      <c r="P41" s="287"/>
    </row>
    <row r="42" spans="1:16" ht="12.75" customHeight="1">
      <c r="A42" s="284"/>
      <c r="B42" s="285"/>
      <c r="C42" s="298"/>
      <c r="D42" s="285" t="s">
        <v>558</v>
      </c>
      <c r="E42" s="285"/>
      <c r="F42" s="286"/>
      <c r="G42" s="350">
        <f t="shared" si="16"/>
        <v>36</v>
      </c>
      <c r="H42" s="764">
        <f t="shared" ref="H42:M42" si="22">+H43+H44+H45+H46</f>
        <v>899083.75148000009</v>
      </c>
      <c r="I42" s="765">
        <f t="shared" si="22"/>
        <v>899063.58348000003</v>
      </c>
      <c r="J42" s="764">
        <f t="shared" si="22"/>
        <v>6151</v>
      </c>
      <c r="K42" s="765">
        <f t="shared" si="22"/>
        <v>6151</v>
      </c>
      <c r="L42" s="764">
        <f t="shared" si="22"/>
        <v>905234.75148000009</v>
      </c>
      <c r="M42" s="766">
        <f t="shared" si="22"/>
        <v>905214.58348000003</v>
      </c>
      <c r="N42" s="305"/>
    </row>
    <row r="43" spans="1:16" ht="12.75" customHeight="1">
      <c r="A43" s="299"/>
      <c r="B43" s="294"/>
      <c r="C43" s="300"/>
      <c r="D43" s="303" t="s">
        <v>532</v>
      </c>
      <c r="E43" s="300" t="s">
        <v>559</v>
      </c>
      <c r="F43" s="301"/>
      <c r="G43" s="292">
        <f t="shared" si="16"/>
        <v>37</v>
      </c>
      <c r="H43" s="767">
        <f t="shared" ref="H43:M43" si="23">+H11+H17</f>
        <v>495351.49837000004</v>
      </c>
      <c r="I43" s="768">
        <f t="shared" si="23"/>
        <v>495341.41437000001</v>
      </c>
      <c r="J43" s="767">
        <f t="shared" si="23"/>
        <v>6151</v>
      </c>
      <c r="K43" s="768">
        <f t="shared" si="23"/>
        <v>6151</v>
      </c>
      <c r="L43" s="767">
        <f t="shared" si="23"/>
        <v>501502.49837000004</v>
      </c>
      <c r="M43" s="769">
        <f t="shared" si="23"/>
        <v>501492.41437000001</v>
      </c>
      <c r="N43" s="302"/>
    </row>
    <row r="44" spans="1:16" ht="12.75" customHeight="1">
      <c r="A44" s="299"/>
      <c r="B44" s="294"/>
      <c r="C44" s="300"/>
      <c r="D44" s="289"/>
      <c r="E44" s="300" t="s">
        <v>560</v>
      </c>
      <c r="F44" s="301"/>
      <c r="G44" s="292">
        <f t="shared" si="16"/>
        <v>38</v>
      </c>
      <c r="H44" s="767">
        <f t="shared" ref="H44:M44" si="24">+H21+H24</f>
        <v>403732.25311000005</v>
      </c>
      <c r="I44" s="768">
        <f t="shared" si="24"/>
        <v>403722.16911000002</v>
      </c>
      <c r="J44" s="767">
        <f t="shared" si="24"/>
        <v>0</v>
      </c>
      <c r="K44" s="768">
        <f t="shared" si="24"/>
        <v>0</v>
      </c>
      <c r="L44" s="767">
        <f t="shared" si="24"/>
        <v>403732.25311000005</v>
      </c>
      <c r="M44" s="769">
        <f t="shared" si="24"/>
        <v>403722.16911000002</v>
      </c>
      <c r="N44" s="305"/>
    </row>
    <row r="45" spans="1:16" ht="12.75" customHeight="1">
      <c r="A45" s="288"/>
      <c r="B45" s="289"/>
      <c r="C45" s="289"/>
      <c r="D45" s="289"/>
      <c r="E45" s="300" t="s">
        <v>561</v>
      </c>
      <c r="F45" s="304"/>
      <c r="G45" s="292">
        <f t="shared" si="16"/>
        <v>39</v>
      </c>
      <c r="H45" s="767">
        <f t="shared" ref="H45:M45" si="25">+H28+H31</f>
        <v>0</v>
      </c>
      <c r="I45" s="768">
        <f t="shared" si="25"/>
        <v>0</v>
      </c>
      <c r="J45" s="767">
        <f t="shared" si="25"/>
        <v>0</v>
      </c>
      <c r="K45" s="768">
        <f t="shared" si="25"/>
        <v>0</v>
      </c>
      <c r="L45" s="767">
        <f t="shared" si="25"/>
        <v>0</v>
      </c>
      <c r="M45" s="769">
        <f t="shared" si="25"/>
        <v>0</v>
      </c>
      <c r="N45" s="305"/>
    </row>
    <row r="46" spans="1:16" ht="12.75" customHeight="1">
      <c r="A46" s="288"/>
      <c r="B46" s="289"/>
      <c r="C46" s="289"/>
      <c r="D46" s="303"/>
      <c r="E46" s="294" t="s">
        <v>562</v>
      </c>
      <c r="F46" s="304"/>
      <c r="G46" s="292">
        <f t="shared" si="16"/>
        <v>40</v>
      </c>
      <c r="H46" s="767">
        <f t="shared" ref="H46:M46" si="26">+H34</f>
        <v>0</v>
      </c>
      <c r="I46" s="768">
        <f t="shared" si="26"/>
        <v>0</v>
      </c>
      <c r="J46" s="767">
        <f t="shared" si="26"/>
        <v>0</v>
      </c>
      <c r="K46" s="768">
        <f t="shared" si="26"/>
        <v>0</v>
      </c>
      <c r="L46" s="767">
        <f t="shared" si="26"/>
        <v>0</v>
      </c>
      <c r="M46" s="769">
        <f t="shared" si="26"/>
        <v>0</v>
      </c>
      <c r="N46" s="305"/>
    </row>
    <row r="47" spans="1:16" ht="12.75" customHeight="1">
      <c r="A47" s="945" t="s">
        <v>563</v>
      </c>
      <c r="B47" s="946"/>
      <c r="C47" s="946"/>
      <c r="D47" s="946"/>
      <c r="E47" s="946"/>
      <c r="F47" s="947"/>
      <c r="G47" s="351">
        <f t="shared" si="16"/>
        <v>41</v>
      </c>
      <c r="H47" s="773">
        <f t="shared" ref="H47:M47" si="27">+H48+H52</f>
        <v>1274961.5980800001</v>
      </c>
      <c r="I47" s="774">
        <f t="shared" si="27"/>
        <v>1274941.4300800001</v>
      </c>
      <c r="J47" s="773">
        <f t="shared" si="27"/>
        <v>215816.33815</v>
      </c>
      <c r="K47" s="774">
        <f t="shared" si="27"/>
        <v>215816.33815</v>
      </c>
      <c r="L47" s="773">
        <f t="shared" si="27"/>
        <v>1490777.9362300001</v>
      </c>
      <c r="M47" s="775">
        <f t="shared" si="27"/>
        <v>1490757.76823</v>
      </c>
      <c r="N47" s="276"/>
    </row>
    <row r="48" spans="1:16" ht="12.75" customHeight="1">
      <c r="A48" s="284"/>
      <c r="B48" s="285"/>
      <c r="C48" s="297" t="s">
        <v>532</v>
      </c>
      <c r="D48" s="285" t="s">
        <v>564</v>
      </c>
      <c r="E48" s="285"/>
      <c r="F48" s="286"/>
      <c r="G48" s="350">
        <f t="shared" si="16"/>
        <v>42</v>
      </c>
      <c r="H48" s="764">
        <f t="shared" ref="H48:M48" si="28">+H49+H50+H51</f>
        <v>375877.84659999999</v>
      </c>
      <c r="I48" s="765">
        <f t="shared" si="28"/>
        <v>375877.84659999999</v>
      </c>
      <c r="J48" s="764">
        <f t="shared" si="28"/>
        <v>209665.33815</v>
      </c>
      <c r="K48" s="765">
        <f t="shared" si="28"/>
        <v>209665.33815</v>
      </c>
      <c r="L48" s="764">
        <f t="shared" si="28"/>
        <v>585543.18475000001</v>
      </c>
      <c r="M48" s="766">
        <f t="shared" si="28"/>
        <v>585543.18475000001</v>
      </c>
      <c r="N48" s="302"/>
    </row>
    <row r="49" spans="1:14" ht="12.75" customHeight="1">
      <c r="A49" s="288"/>
      <c r="B49" s="289"/>
      <c r="C49" s="289"/>
      <c r="D49" s="303" t="s">
        <v>532</v>
      </c>
      <c r="E49" s="294" t="s">
        <v>565</v>
      </c>
      <c r="F49" s="304"/>
      <c r="G49" s="292">
        <f t="shared" si="16"/>
        <v>43</v>
      </c>
      <c r="H49" s="767">
        <f t="shared" ref="H49:M49" si="29">+H10+H20+H27</f>
        <v>21280.36347</v>
      </c>
      <c r="I49" s="768">
        <f t="shared" si="29"/>
        <v>21280.36347</v>
      </c>
      <c r="J49" s="767">
        <f t="shared" si="29"/>
        <v>198065.33815</v>
      </c>
      <c r="K49" s="768">
        <f t="shared" si="29"/>
        <v>198065.33815</v>
      </c>
      <c r="L49" s="767">
        <f t="shared" si="29"/>
        <v>219345.70162000001</v>
      </c>
      <c r="M49" s="769">
        <f t="shared" si="29"/>
        <v>219345.70162000001</v>
      </c>
      <c r="N49" s="302"/>
    </row>
    <row r="50" spans="1:14" ht="12.75" customHeight="1">
      <c r="A50" s="288"/>
      <c r="B50" s="289"/>
      <c r="C50" s="289"/>
      <c r="D50" s="289"/>
      <c r="E50" s="294" t="s">
        <v>566</v>
      </c>
      <c r="F50" s="304"/>
      <c r="G50" s="292">
        <f t="shared" si="16"/>
        <v>44</v>
      </c>
      <c r="H50" s="767">
        <f t="shared" ref="H50:M50" si="30">+H13+H23+H30</f>
        <v>354597.48313000001</v>
      </c>
      <c r="I50" s="768">
        <f t="shared" si="30"/>
        <v>354597.48313000001</v>
      </c>
      <c r="J50" s="767">
        <f t="shared" si="30"/>
        <v>11600</v>
      </c>
      <c r="K50" s="768">
        <f t="shared" si="30"/>
        <v>11600</v>
      </c>
      <c r="L50" s="767">
        <f t="shared" si="30"/>
        <v>366197.48313000001</v>
      </c>
      <c r="M50" s="769">
        <f t="shared" si="30"/>
        <v>366197.48313000001</v>
      </c>
      <c r="N50" s="302"/>
    </row>
    <row r="51" spans="1:14" ht="12.75" customHeight="1">
      <c r="A51" s="288"/>
      <c r="B51" s="289"/>
      <c r="C51" s="289"/>
      <c r="D51" s="303"/>
      <c r="E51" s="294" t="s">
        <v>567</v>
      </c>
      <c r="F51" s="304"/>
      <c r="G51" s="292">
        <f t="shared" si="16"/>
        <v>45</v>
      </c>
      <c r="H51" s="767">
        <f t="shared" ref="H51:M51" si="31">+H33</f>
        <v>0</v>
      </c>
      <c r="I51" s="768">
        <f t="shared" si="31"/>
        <v>0</v>
      </c>
      <c r="J51" s="767">
        <f t="shared" si="31"/>
        <v>0</v>
      </c>
      <c r="K51" s="768">
        <f t="shared" si="31"/>
        <v>0</v>
      </c>
      <c r="L51" s="767">
        <f t="shared" si="31"/>
        <v>0</v>
      </c>
      <c r="M51" s="769">
        <f t="shared" si="31"/>
        <v>0</v>
      </c>
      <c r="N51" s="302"/>
    </row>
    <row r="52" spans="1:14" ht="12.75" customHeight="1">
      <c r="A52" s="284"/>
      <c r="B52" s="285"/>
      <c r="C52" s="298"/>
      <c r="D52" s="285" t="s">
        <v>568</v>
      </c>
      <c r="E52" s="285"/>
      <c r="F52" s="286"/>
      <c r="G52" s="350">
        <f t="shared" si="16"/>
        <v>46</v>
      </c>
      <c r="H52" s="764">
        <f t="shared" ref="H52:M52" si="32">+H53+H54+H55</f>
        <v>899083.75148000009</v>
      </c>
      <c r="I52" s="765">
        <f t="shared" si="32"/>
        <v>899063.58348000003</v>
      </c>
      <c r="J52" s="764">
        <f t="shared" si="32"/>
        <v>6151</v>
      </c>
      <c r="K52" s="765">
        <f t="shared" si="32"/>
        <v>6151</v>
      </c>
      <c r="L52" s="764">
        <f t="shared" si="32"/>
        <v>905234.75148000009</v>
      </c>
      <c r="M52" s="766">
        <f t="shared" si="32"/>
        <v>905214.58348000003</v>
      </c>
      <c r="N52" s="305"/>
    </row>
    <row r="53" spans="1:14" ht="12.75" customHeight="1">
      <c r="A53" s="299"/>
      <c r="B53" s="294"/>
      <c r="C53" s="300"/>
      <c r="D53" s="303" t="s">
        <v>532</v>
      </c>
      <c r="E53" s="294" t="s">
        <v>569</v>
      </c>
      <c r="F53" s="301"/>
      <c r="G53" s="353">
        <f t="shared" si="16"/>
        <v>47</v>
      </c>
      <c r="H53" s="767">
        <f t="shared" ref="H53:M53" si="33">+H11+H21+H28</f>
        <v>91619.245259999996</v>
      </c>
      <c r="I53" s="768">
        <f t="shared" si="33"/>
        <v>91619.245259999996</v>
      </c>
      <c r="J53" s="767">
        <f t="shared" si="33"/>
        <v>0</v>
      </c>
      <c r="K53" s="768">
        <f t="shared" si="33"/>
        <v>0</v>
      </c>
      <c r="L53" s="767">
        <f t="shared" si="33"/>
        <v>91619.245259999996</v>
      </c>
      <c r="M53" s="769">
        <f t="shared" si="33"/>
        <v>91619.245259999996</v>
      </c>
      <c r="N53" s="293"/>
    </row>
    <row r="54" spans="1:14" ht="12.75" customHeight="1">
      <c r="A54" s="299"/>
      <c r="B54" s="294"/>
      <c r="C54" s="300"/>
      <c r="D54" s="289"/>
      <c r="E54" s="294" t="s">
        <v>570</v>
      </c>
      <c r="F54" s="301"/>
      <c r="G54" s="353">
        <f t="shared" si="16"/>
        <v>48</v>
      </c>
      <c r="H54" s="767">
        <f t="shared" ref="H54:M54" si="34">+H17+H24+H31</f>
        <v>807464.5062200001</v>
      </c>
      <c r="I54" s="768">
        <f t="shared" si="34"/>
        <v>807444.33822000003</v>
      </c>
      <c r="J54" s="767">
        <f t="shared" si="34"/>
        <v>6151</v>
      </c>
      <c r="K54" s="768">
        <f t="shared" si="34"/>
        <v>6151</v>
      </c>
      <c r="L54" s="767">
        <f t="shared" si="34"/>
        <v>813615.5062200001</v>
      </c>
      <c r="M54" s="769">
        <f t="shared" si="34"/>
        <v>813595.33822000003</v>
      </c>
      <c r="N54" s="293"/>
    </row>
    <row r="55" spans="1:14" ht="12.75" customHeight="1" thickBot="1">
      <c r="A55" s="306"/>
      <c r="B55" s="307"/>
      <c r="C55" s="307"/>
      <c r="D55" s="307"/>
      <c r="E55" s="308" t="s">
        <v>571</v>
      </c>
      <c r="F55" s="309"/>
      <c r="G55" s="310">
        <f t="shared" si="16"/>
        <v>49</v>
      </c>
      <c r="H55" s="770">
        <f t="shared" ref="H55:M55" si="35">+H34</f>
        <v>0</v>
      </c>
      <c r="I55" s="771">
        <f t="shared" si="35"/>
        <v>0</v>
      </c>
      <c r="J55" s="770">
        <f t="shared" si="35"/>
        <v>0</v>
      </c>
      <c r="K55" s="771">
        <f t="shared" si="35"/>
        <v>0</v>
      </c>
      <c r="L55" s="770">
        <f t="shared" si="35"/>
        <v>0</v>
      </c>
      <c r="M55" s="772">
        <f t="shared" si="35"/>
        <v>0</v>
      </c>
      <c r="N55" s="305"/>
    </row>
    <row r="56" spans="1:14">
      <c r="A56" s="270"/>
      <c r="B56" s="270"/>
      <c r="C56" s="270"/>
      <c r="D56" s="270"/>
      <c r="E56" s="270"/>
      <c r="F56" s="270"/>
      <c r="G56" s="272"/>
      <c r="H56" s="270"/>
      <c r="I56" s="270"/>
      <c r="J56" s="270"/>
      <c r="K56" s="270"/>
      <c r="L56" s="270"/>
      <c r="M56" s="270"/>
    </row>
    <row r="57" spans="1:14">
      <c r="A57" s="270" t="s">
        <v>395</v>
      </c>
      <c r="B57" s="270"/>
      <c r="C57" s="270"/>
      <c r="D57" s="271"/>
      <c r="E57" s="271"/>
      <c r="F57" s="270"/>
      <c r="G57" s="272"/>
      <c r="H57" s="270"/>
      <c r="I57" s="270"/>
      <c r="J57" s="270"/>
      <c r="K57" s="270"/>
      <c r="L57" s="270"/>
      <c r="M57" s="270"/>
    </row>
    <row r="58" spans="1:14" ht="30.75" customHeight="1">
      <c r="A58" s="944" t="s">
        <v>572</v>
      </c>
      <c r="B58" s="944"/>
      <c r="C58" s="944"/>
      <c r="D58" s="944"/>
      <c r="E58" s="944"/>
      <c r="F58" s="944"/>
      <c r="G58" s="944"/>
      <c r="H58" s="944"/>
      <c r="I58" s="944"/>
      <c r="J58" s="944"/>
      <c r="K58" s="944"/>
      <c r="L58" s="944"/>
      <c r="M58" s="944"/>
      <c r="N58" s="944"/>
    </row>
    <row r="59" spans="1:14" ht="42.75" customHeight="1">
      <c r="A59" s="944" t="s">
        <v>573</v>
      </c>
      <c r="B59" s="944"/>
      <c r="C59" s="944"/>
      <c r="D59" s="944"/>
      <c r="E59" s="944"/>
      <c r="F59" s="944"/>
      <c r="G59" s="944"/>
      <c r="H59" s="944"/>
      <c r="I59" s="944"/>
      <c r="J59" s="944"/>
      <c r="K59" s="944"/>
      <c r="L59" s="944"/>
      <c r="M59" s="944"/>
      <c r="N59" s="944"/>
    </row>
    <row r="60" spans="1:14" ht="17.25" customHeight="1">
      <c r="A60" s="944" t="s">
        <v>574</v>
      </c>
      <c r="B60" s="944"/>
      <c r="C60" s="944"/>
      <c r="D60" s="944"/>
      <c r="E60" s="944"/>
      <c r="F60" s="944"/>
      <c r="G60" s="944"/>
      <c r="H60" s="944"/>
      <c r="I60" s="944"/>
      <c r="J60" s="944"/>
      <c r="K60" s="944"/>
      <c r="L60" s="944"/>
      <c r="M60" s="944"/>
      <c r="N60" s="944"/>
    </row>
    <row r="61" spans="1:14" ht="15.75" customHeight="1">
      <c r="A61" s="403" t="s">
        <v>575</v>
      </c>
      <c r="B61" s="270"/>
      <c r="C61" s="270"/>
      <c r="D61" s="270"/>
      <c r="E61" s="270"/>
      <c r="F61" s="270"/>
      <c r="G61" s="272"/>
      <c r="H61" s="270"/>
      <c r="I61" s="270"/>
      <c r="J61" s="270"/>
      <c r="K61" s="270"/>
      <c r="L61" s="270"/>
      <c r="M61" s="270"/>
    </row>
    <row r="62" spans="1:14">
      <c r="A62" s="270"/>
      <c r="B62" s="270"/>
      <c r="C62" s="270"/>
      <c r="D62" s="270"/>
      <c r="E62" s="270"/>
      <c r="F62" s="270"/>
      <c r="G62" s="272"/>
      <c r="H62" s="270"/>
      <c r="I62" s="270"/>
      <c r="J62" s="270"/>
      <c r="K62" s="270"/>
      <c r="L62" s="270"/>
      <c r="M62" s="270"/>
    </row>
    <row r="63" spans="1:14">
      <c r="A63" s="270"/>
      <c r="B63" s="270"/>
      <c r="C63" s="270"/>
      <c r="D63" s="270"/>
      <c r="E63" s="270"/>
      <c r="F63" s="270"/>
      <c r="G63" s="272"/>
      <c r="H63" s="270"/>
      <c r="I63" s="270"/>
      <c r="J63" s="270"/>
      <c r="K63" s="270"/>
      <c r="L63" s="270"/>
      <c r="M63" s="270"/>
    </row>
    <row r="64" spans="1:14">
      <c r="A64" s="270"/>
      <c r="B64" s="270"/>
      <c r="C64" s="270"/>
      <c r="D64" s="270"/>
      <c r="E64" s="270"/>
      <c r="F64" s="270"/>
      <c r="G64" s="272"/>
      <c r="H64" s="270"/>
      <c r="I64" s="270"/>
      <c r="J64" s="270"/>
      <c r="K64" s="270"/>
      <c r="L64" s="270"/>
      <c r="M64" s="270"/>
    </row>
  </sheetData>
  <customSheetViews>
    <customSheetView guid="{2AF6EA2A-E5C5-45EB-B6C4-875AD1E4E056}" scale="96">
      <selection activeCell="B1" sqref="B1"/>
      <pageMargins left="0" right="0" top="0" bottom="0" header="0" footer="0"/>
      <pageSetup paperSize="9" scale="65" fitToHeight="3" orientation="portrait"/>
      <headerFooter alignWithMargins="0">
        <oddFooter>&amp;C&amp;P/&amp;N</oddFooter>
      </headerFooter>
    </customSheetView>
  </customSheetViews>
  <mergeCells count="13">
    <mergeCell ref="B32:F32"/>
    <mergeCell ref="L3:M3"/>
    <mergeCell ref="B7:F7"/>
    <mergeCell ref="A6:F6"/>
    <mergeCell ref="A3:F5"/>
    <mergeCell ref="G3:G5"/>
    <mergeCell ref="H3:I3"/>
    <mergeCell ref="J3:K3"/>
    <mergeCell ref="A58:N58"/>
    <mergeCell ref="A59:N59"/>
    <mergeCell ref="A60:N60"/>
    <mergeCell ref="A47:F47"/>
    <mergeCell ref="A36:F36"/>
  </mergeCells>
  <pageMargins left="0.39370078740157483" right="0.39370078740157483" top="0.39370078740157483" bottom="0.39370078740157483" header="0" footer="0.15748031496062992"/>
  <pageSetup paperSize="9" scale="65" fitToHeight="3" orientation="portrait"/>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49"/>
  <sheetViews>
    <sheetView zoomScale="110" zoomScaleNormal="110" workbookViewId="0">
      <selection activeCell="D18" sqref="D18"/>
    </sheetView>
  </sheetViews>
  <sheetFormatPr baseColWidth="10" defaultColWidth="10.5" defaultRowHeight="15"/>
  <cols>
    <col min="1" max="1" width="4.5" style="112" customWidth="1"/>
    <col min="2" max="2" width="6.5" style="112" customWidth="1"/>
    <col min="3" max="3" width="49.5" style="112" customWidth="1"/>
    <col min="4" max="4" width="12.5" style="112" customWidth="1"/>
    <col min="5" max="6" width="10.83203125" style="112" customWidth="1"/>
    <col min="7" max="9" width="11.5" style="112" customWidth="1"/>
    <col min="10" max="10" width="9.5" style="112" customWidth="1"/>
    <col min="11" max="11" width="10" style="112" customWidth="1"/>
    <col min="12" max="12" width="10.1640625" style="112" customWidth="1"/>
    <col min="13" max="13" width="13.5" style="112" customWidth="1"/>
    <col min="14" max="14" width="1.5" style="112" customWidth="1"/>
    <col min="15" max="15" width="11.5" style="112" customWidth="1"/>
    <col min="16" max="16" width="12" style="112" customWidth="1"/>
    <col min="17" max="249" width="9.1640625" style="112" customWidth="1"/>
    <col min="250" max="250" width="59.5" style="112" customWidth="1"/>
    <col min="251" max="16384" width="10.5" style="112"/>
  </cols>
  <sheetData>
    <row r="1" spans="1:16" ht="16">
      <c r="A1" s="325" t="s">
        <v>576</v>
      </c>
    </row>
    <row r="2" spans="1:16" ht="16">
      <c r="A2" s="325"/>
      <c r="C2" s="116" t="s">
        <v>577</v>
      </c>
    </row>
    <row r="3" spans="1:16" ht="13.5" customHeight="1" thickBot="1">
      <c r="P3" s="339" t="s">
        <v>506</v>
      </c>
    </row>
    <row r="4" spans="1:16" ht="39" customHeight="1">
      <c r="A4" s="979" t="s">
        <v>523</v>
      </c>
      <c r="B4" s="990" t="s">
        <v>578</v>
      </c>
      <c r="C4" s="991"/>
      <c r="D4" s="969" t="s">
        <v>579</v>
      </c>
      <c r="E4" s="970"/>
      <c r="F4" s="970" t="s">
        <v>580</v>
      </c>
      <c r="G4" s="970"/>
      <c r="H4" s="970" t="s">
        <v>581</v>
      </c>
      <c r="I4" s="970"/>
      <c r="J4" s="985" t="s">
        <v>582</v>
      </c>
      <c r="K4" s="986"/>
      <c r="L4" s="987"/>
      <c r="M4" s="975" t="s">
        <v>583</v>
      </c>
      <c r="N4" s="116"/>
      <c r="O4" s="973" t="s">
        <v>584</v>
      </c>
      <c r="P4" s="971" t="s">
        <v>585</v>
      </c>
    </row>
    <row r="5" spans="1:16" ht="13.5" customHeight="1">
      <c r="A5" s="980"/>
      <c r="B5" s="992"/>
      <c r="C5" s="993"/>
      <c r="D5" s="326" t="s">
        <v>586</v>
      </c>
      <c r="E5" s="258" t="s">
        <v>587</v>
      </c>
      <c r="F5" s="318" t="s">
        <v>588</v>
      </c>
      <c r="G5" s="258" t="s">
        <v>589</v>
      </c>
      <c r="H5" s="318" t="s">
        <v>588</v>
      </c>
      <c r="I5" s="258" t="s">
        <v>589</v>
      </c>
      <c r="J5" s="327" t="s">
        <v>590</v>
      </c>
      <c r="K5" s="327" t="s">
        <v>591</v>
      </c>
      <c r="L5" s="327" t="s">
        <v>592</v>
      </c>
      <c r="M5" s="976"/>
      <c r="N5" s="116"/>
      <c r="O5" s="974"/>
      <c r="P5" s="972"/>
    </row>
    <row r="6" spans="1:16" ht="15" customHeight="1" thickBot="1">
      <c r="A6" s="981"/>
      <c r="B6" s="994"/>
      <c r="C6" s="995"/>
      <c r="D6" s="328" t="s">
        <v>593</v>
      </c>
      <c r="E6" s="260" t="s">
        <v>594</v>
      </c>
      <c r="F6" s="260" t="s">
        <v>595</v>
      </c>
      <c r="G6" s="260" t="s">
        <v>596</v>
      </c>
      <c r="H6" s="260" t="s">
        <v>597</v>
      </c>
      <c r="I6" s="260" t="s">
        <v>598</v>
      </c>
      <c r="J6" s="261" t="s">
        <v>599</v>
      </c>
      <c r="K6" s="329" t="s">
        <v>600</v>
      </c>
      <c r="L6" s="329" t="s">
        <v>601</v>
      </c>
      <c r="M6" s="262" t="s">
        <v>602</v>
      </c>
      <c r="N6" s="116"/>
      <c r="O6" s="319" t="s">
        <v>603</v>
      </c>
      <c r="P6" s="262" t="s">
        <v>604</v>
      </c>
    </row>
    <row r="7" spans="1:16" s="118" customFormat="1" ht="16.5" customHeight="1">
      <c r="A7" s="345">
        <f t="shared" ref="A7:A38" si="0">+A6+1</f>
        <v>1</v>
      </c>
      <c r="B7" s="342" t="s">
        <v>605</v>
      </c>
      <c r="C7" s="346"/>
      <c r="D7" s="685">
        <f t="shared" ref="D7:M7" si="1">+D8+D17</f>
        <v>351857.93313000002</v>
      </c>
      <c r="E7" s="685">
        <f t="shared" si="1"/>
        <v>351857.93313000002</v>
      </c>
      <c r="F7" s="685">
        <f t="shared" si="1"/>
        <v>11600</v>
      </c>
      <c r="G7" s="685">
        <f t="shared" si="1"/>
        <v>11600</v>
      </c>
      <c r="H7" s="685">
        <f t="shared" si="1"/>
        <v>363457.93312999996</v>
      </c>
      <c r="I7" s="685">
        <f t="shared" si="1"/>
        <v>363457.93312999996</v>
      </c>
      <c r="J7" s="685">
        <f t="shared" si="1"/>
        <v>3838.8243600000001</v>
      </c>
      <c r="K7" s="685">
        <f t="shared" si="1"/>
        <v>76479.464040000006</v>
      </c>
      <c r="L7" s="685">
        <f t="shared" si="1"/>
        <v>0</v>
      </c>
      <c r="M7" s="688">
        <f t="shared" si="1"/>
        <v>0</v>
      </c>
      <c r="N7" s="689"/>
      <c r="O7" s="684">
        <f>+O8+O17</f>
        <v>0</v>
      </c>
      <c r="P7" s="688">
        <f>+P8+P17</f>
        <v>363457.93312999996</v>
      </c>
    </row>
    <row r="8" spans="1:16" s="116" customFormat="1" ht="14.25" customHeight="1">
      <c r="A8" s="341">
        <f t="shared" si="0"/>
        <v>2</v>
      </c>
      <c r="B8" s="982" t="s">
        <v>606</v>
      </c>
      <c r="C8" s="983"/>
      <c r="D8" s="691">
        <f t="shared" ref="D8:M8" si="2">SUM(D9:D16)</f>
        <v>351751.49813000002</v>
      </c>
      <c r="E8" s="691">
        <f t="shared" si="2"/>
        <v>351751.49813000002</v>
      </c>
      <c r="F8" s="691">
        <f t="shared" si="2"/>
        <v>11600</v>
      </c>
      <c r="G8" s="691">
        <f t="shared" si="2"/>
        <v>11600</v>
      </c>
      <c r="H8" s="691">
        <f t="shared" si="2"/>
        <v>363351.49812999996</v>
      </c>
      <c r="I8" s="691">
        <f t="shared" si="2"/>
        <v>363351.49812999996</v>
      </c>
      <c r="J8" s="691">
        <f t="shared" si="2"/>
        <v>3838.8243600000001</v>
      </c>
      <c r="K8" s="691">
        <f t="shared" si="2"/>
        <v>76479.464040000006</v>
      </c>
      <c r="L8" s="691">
        <f t="shared" si="2"/>
        <v>0</v>
      </c>
      <c r="M8" s="694">
        <f t="shared" si="2"/>
        <v>0</v>
      </c>
      <c r="N8" s="700"/>
      <c r="O8" s="690">
        <f>SUM(O9:O16)</f>
        <v>0</v>
      </c>
      <c r="P8" s="694">
        <f>SUM(P9:P16)</f>
        <v>363351.49812999996</v>
      </c>
    </row>
    <row r="9" spans="1:16" ht="12.75" customHeight="1">
      <c r="A9" s="347">
        <f t="shared" si="0"/>
        <v>3</v>
      </c>
      <c r="B9" s="330" t="s">
        <v>607</v>
      </c>
      <c r="C9" s="331" t="s">
        <v>608</v>
      </c>
      <c r="D9" s="696">
        <v>270047.64912999998</v>
      </c>
      <c r="E9" s="696">
        <v>270047.64912999998</v>
      </c>
      <c r="F9" s="696">
        <v>4000</v>
      </c>
      <c r="G9" s="696">
        <v>4000</v>
      </c>
      <c r="H9" s="696">
        <f t="shared" ref="H9:H37" si="3">+D9+F9</f>
        <v>274047.64912999998</v>
      </c>
      <c r="I9" s="696">
        <f t="shared" ref="I9:I37" si="4">+E9+G9</f>
        <v>274047.64912999998</v>
      </c>
      <c r="J9" s="696">
        <v>3838.8243600000001</v>
      </c>
      <c r="K9" s="696">
        <v>76479.464040000006</v>
      </c>
      <c r="L9" s="696"/>
      <c r="M9" s="699">
        <f t="shared" ref="M9:M35" si="5">+H9-I9</f>
        <v>0</v>
      </c>
      <c r="N9" s="753"/>
      <c r="O9" s="695"/>
      <c r="P9" s="699">
        <f t="shared" ref="P9:P37" si="6">+I9+O9</f>
        <v>274047.64912999998</v>
      </c>
    </row>
    <row r="10" spans="1:16" ht="12.75" customHeight="1">
      <c r="A10" s="347">
        <f>A9+1</f>
        <v>4</v>
      </c>
      <c r="B10" s="330" t="s">
        <v>609</v>
      </c>
      <c r="C10" s="331" t="s">
        <v>610</v>
      </c>
      <c r="D10" s="696">
        <v>69322.5</v>
      </c>
      <c r="E10" s="696">
        <v>69322.5</v>
      </c>
      <c r="F10" s="696"/>
      <c r="G10" s="696"/>
      <c r="H10" s="696">
        <f t="shared" si="3"/>
        <v>69322.5</v>
      </c>
      <c r="I10" s="696">
        <f t="shared" si="4"/>
        <v>69322.5</v>
      </c>
      <c r="J10" s="696"/>
      <c r="K10" s="696"/>
      <c r="L10" s="696"/>
      <c r="M10" s="699">
        <f t="shared" si="5"/>
        <v>0</v>
      </c>
      <c r="N10" s="753"/>
      <c r="O10" s="695"/>
      <c r="P10" s="699">
        <f t="shared" si="6"/>
        <v>69322.5</v>
      </c>
    </row>
    <row r="11" spans="1:16" ht="12.75" customHeight="1">
      <c r="A11" s="347">
        <f t="shared" si="0"/>
        <v>5</v>
      </c>
      <c r="B11" s="405" t="s">
        <v>611</v>
      </c>
      <c r="C11" s="406" t="s">
        <v>612</v>
      </c>
      <c r="D11" s="696">
        <v>557.06899999999996</v>
      </c>
      <c r="E11" s="696">
        <v>557.06899999999996</v>
      </c>
      <c r="F11" s="696"/>
      <c r="G11" s="696"/>
      <c r="H11" s="696">
        <f t="shared" si="3"/>
        <v>557.06899999999996</v>
      </c>
      <c r="I11" s="696">
        <f t="shared" si="4"/>
        <v>557.06899999999996</v>
      </c>
      <c r="J11" s="696"/>
      <c r="K11" s="696"/>
      <c r="L11" s="696"/>
      <c r="M11" s="699">
        <f t="shared" si="5"/>
        <v>0</v>
      </c>
      <c r="N11" s="753"/>
      <c r="O11" s="695"/>
      <c r="P11" s="699">
        <f t="shared" si="6"/>
        <v>557.06899999999996</v>
      </c>
    </row>
    <row r="12" spans="1:16" ht="13.5" customHeight="1">
      <c r="A12" s="347">
        <f t="shared" si="0"/>
        <v>6</v>
      </c>
      <c r="B12" s="330" t="s">
        <v>613</v>
      </c>
      <c r="C12" s="331" t="s">
        <v>614</v>
      </c>
      <c r="D12" s="696">
        <v>11824.28</v>
      </c>
      <c r="E12" s="696">
        <v>11824.28</v>
      </c>
      <c r="F12" s="696">
        <v>7600</v>
      </c>
      <c r="G12" s="696">
        <v>7600</v>
      </c>
      <c r="H12" s="696">
        <f>+D12+F12</f>
        <v>19424.28</v>
      </c>
      <c r="I12" s="696">
        <f t="shared" si="4"/>
        <v>19424.28</v>
      </c>
      <c r="J12" s="696"/>
      <c r="K12" s="696"/>
      <c r="L12" s="696"/>
      <c r="M12" s="699">
        <f t="shared" si="5"/>
        <v>0</v>
      </c>
      <c r="N12" s="753"/>
      <c r="O12" s="695"/>
      <c r="P12" s="699">
        <f t="shared" si="6"/>
        <v>19424.28</v>
      </c>
    </row>
    <row r="13" spans="1:16" ht="13.5" customHeight="1">
      <c r="A13" s="347">
        <f t="shared" si="0"/>
        <v>7</v>
      </c>
      <c r="B13" s="330" t="s">
        <v>615</v>
      </c>
      <c r="C13" s="331" t="s">
        <v>616</v>
      </c>
      <c r="D13" s="696"/>
      <c r="E13" s="696"/>
      <c r="F13" s="696"/>
      <c r="G13" s="696"/>
      <c r="H13" s="696">
        <f>+D13+F13</f>
        <v>0</v>
      </c>
      <c r="I13" s="696">
        <f>+E13+G13</f>
        <v>0</v>
      </c>
      <c r="J13" s="696"/>
      <c r="K13" s="696"/>
      <c r="L13" s="696"/>
      <c r="M13" s="699">
        <f t="shared" si="5"/>
        <v>0</v>
      </c>
      <c r="N13" s="753"/>
      <c r="O13" s="695"/>
      <c r="P13" s="699">
        <f t="shared" si="6"/>
        <v>0</v>
      </c>
    </row>
    <row r="14" spans="1:16" ht="12.75" customHeight="1">
      <c r="A14" s="347">
        <f t="shared" si="0"/>
        <v>8</v>
      </c>
      <c r="B14" s="330" t="s">
        <v>617</v>
      </c>
      <c r="C14" s="332" t="s">
        <v>618</v>
      </c>
      <c r="D14" s="696"/>
      <c r="E14" s="696"/>
      <c r="F14" s="696"/>
      <c r="G14" s="696"/>
      <c r="H14" s="696">
        <f t="shared" si="3"/>
        <v>0</v>
      </c>
      <c r="I14" s="696">
        <f t="shared" si="4"/>
        <v>0</v>
      </c>
      <c r="J14" s="696"/>
      <c r="K14" s="696"/>
      <c r="L14" s="696"/>
      <c r="M14" s="699">
        <f t="shared" si="5"/>
        <v>0</v>
      </c>
      <c r="N14" s="753"/>
      <c r="O14" s="695"/>
      <c r="P14" s="699">
        <f t="shared" si="6"/>
        <v>0</v>
      </c>
    </row>
    <row r="15" spans="1:16" ht="12.75" customHeight="1">
      <c r="A15" s="347">
        <f t="shared" si="0"/>
        <v>9</v>
      </c>
      <c r="B15" s="333" t="s">
        <v>619</v>
      </c>
      <c r="C15" s="334" t="s">
        <v>620</v>
      </c>
      <c r="D15" s="696"/>
      <c r="E15" s="696"/>
      <c r="F15" s="696"/>
      <c r="G15" s="696"/>
      <c r="H15" s="696">
        <f t="shared" si="3"/>
        <v>0</v>
      </c>
      <c r="I15" s="696">
        <f t="shared" si="4"/>
        <v>0</v>
      </c>
      <c r="J15" s="696"/>
      <c r="K15" s="696"/>
      <c r="L15" s="696"/>
      <c r="M15" s="699">
        <f t="shared" si="5"/>
        <v>0</v>
      </c>
      <c r="N15" s="753"/>
      <c r="O15" s="695"/>
      <c r="P15" s="699">
        <f t="shared" si="6"/>
        <v>0</v>
      </c>
    </row>
    <row r="16" spans="1:16" ht="12.75" customHeight="1">
      <c r="A16" s="347">
        <f t="shared" si="0"/>
        <v>10</v>
      </c>
      <c r="B16" s="333"/>
      <c r="C16" s="335" t="s">
        <v>621</v>
      </c>
      <c r="D16" s="696"/>
      <c r="E16" s="696"/>
      <c r="F16" s="696"/>
      <c r="G16" s="696"/>
      <c r="H16" s="696">
        <f t="shared" si="3"/>
        <v>0</v>
      </c>
      <c r="I16" s="696">
        <f t="shared" si="4"/>
        <v>0</v>
      </c>
      <c r="J16" s="696"/>
      <c r="K16" s="696"/>
      <c r="L16" s="696"/>
      <c r="M16" s="699">
        <f t="shared" si="5"/>
        <v>0</v>
      </c>
      <c r="N16" s="753"/>
      <c r="O16" s="695"/>
      <c r="P16" s="699">
        <f t="shared" si="6"/>
        <v>0</v>
      </c>
    </row>
    <row r="17" spans="1:16" s="116" customFormat="1" ht="12.75" customHeight="1">
      <c r="A17" s="341">
        <f t="shared" si="0"/>
        <v>11</v>
      </c>
      <c r="B17" s="984" t="s">
        <v>622</v>
      </c>
      <c r="C17" s="978"/>
      <c r="D17" s="691">
        <f t="shared" ref="D17:M17" si="7">SUM(D18:D22)</f>
        <v>106.435</v>
      </c>
      <c r="E17" s="691">
        <f t="shared" si="7"/>
        <v>106.435</v>
      </c>
      <c r="F17" s="691">
        <f t="shared" si="7"/>
        <v>0</v>
      </c>
      <c r="G17" s="691">
        <f t="shared" si="7"/>
        <v>0</v>
      </c>
      <c r="H17" s="691">
        <f t="shared" si="7"/>
        <v>106.435</v>
      </c>
      <c r="I17" s="691">
        <f t="shared" si="7"/>
        <v>106.435</v>
      </c>
      <c r="J17" s="691">
        <f t="shared" si="7"/>
        <v>0</v>
      </c>
      <c r="K17" s="691">
        <f t="shared" si="7"/>
        <v>0</v>
      </c>
      <c r="L17" s="691">
        <f t="shared" si="7"/>
        <v>0</v>
      </c>
      <c r="M17" s="694">
        <f t="shared" si="7"/>
        <v>0</v>
      </c>
      <c r="N17" s="700"/>
      <c r="O17" s="690">
        <f>SUM(O18:O22)</f>
        <v>0</v>
      </c>
      <c r="P17" s="694">
        <f>SUM(P18:P22)</f>
        <v>106.435</v>
      </c>
    </row>
    <row r="18" spans="1:16" s="116" customFormat="1" ht="12.75" customHeight="1">
      <c r="A18" s="420">
        <f>A17+1</f>
        <v>12</v>
      </c>
      <c r="B18" s="405" t="s">
        <v>611</v>
      </c>
      <c r="C18" s="406" t="s">
        <v>612</v>
      </c>
      <c r="D18" s="696">
        <v>106.435</v>
      </c>
      <c r="E18" s="696">
        <v>106.435</v>
      </c>
      <c r="F18" s="696"/>
      <c r="G18" s="696"/>
      <c r="H18" s="696">
        <f t="shared" si="3"/>
        <v>106.435</v>
      </c>
      <c r="I18" s="696">
        <f t="shared" si="4"/>
        <v>106.435</v>
      </c>
      <c r="J18" s="696"/>
      <c r="K18" s="696"/>
      <c r="L18" s="696"/>
      <c r="M18" s="699">
        <f t="shared" si="5"/>
        <v>0</v>
      </c>
      <c r="N18" s="753"/>
      <c r="O18" s="695"/>
      <c r="P18" s="699">
        <f t="shared" si="6"/>
        <v>106.435</v>
      </c>
    </row>
    <row r="19" spans="1:16" ht="12.75" customHeight="1">
      <c r="A19" s="347">
        <f>A18+1</f>
        <v>13</v>
      </c>
      <c r="B19" s="330" t="s">
        <v>613</v>
      </c>
      <c r="C19" s="331" t="s">
        <v>614</v>
      </c>
      <c r="D19" s="696"/>
      <c r="E19" s="696"/>
      <c r="F19" s="696"/>
      <c r="G19" s="696"/>
      <c r="H19" s="696">
        <f t="shared" si="3"/>
        <v>0</v>
      </c>
      <c r="I19" s="696">
        <f t="shared" si="4"/>
        <v>0</v>
      </c>
      <c r="J19" s="696"/>
      <c r="K19" s="696"/>
      <c r="L19" s="696"/>
      <c r="M19" s="699">
        <f t="shared" si="5"/>
        <v>0</v>
      </c>
      <c r="N19" s="753"/>
      <c r="O19" s="695"/>
      <c r="P19" s="699">
        <f t="shared" si="6"/>
        <v>0</v>
      </c>
    </row>
    <row r="20" spans="1:16" ht="12.75" customHeight="1">
      <c r="A20" s="347">
        <f>A19+1</f>
        <v>14</v>
      </c>
      <c r="B20" s="330" t="s">
        <v>615</v>
      </c>
      <c r="C20" s="331" t="s">
        <v>623</v>
      </c>
      <c r="D20" s="696"/>
      <c r="E20" s="696"/>
      <c r="F20" s="696"/>
      <c r="G20" s="696"/>
      <c r="H20" s="696">
        <f t="shared" si="3"/>
        <v>0</v>
      </c>
      <c r="I20" s="696">
        <f t="shared" si="4"/>
        <v>0</v>
      </c>
      <c r="J20" s="696"/>
      <c r="K20" s="696"/>
      <c r="L20" s="696"/>
      <c r="M20" s="699">
        <f t="shared" si="5"/>
        <v>0</v>
      </c>
      <c r="N20" s="753"/>
      <c r="O20" s="695"/>
      <c r="P20" s="699">
        <f t="shared" si="6"/>
        <v>0</v>
      </c>
    </row>
    <row r="21" spans="1:16" ht="12.75" customHeight="1">
      <c r="A21" s="347">
        <f t="shared" si="0"/>
        <v>15</v>
      </c>
      <c r="B21" s="330" t="s">
        <v>624</v>
      </c>
      <c r="C21" s="331" t="s">
        <v>625</v>
      </c>
      <c r="D21" s="696"/>
      <c r="E21" s="696"/>
      <c r="F21" s="696"/>
      <c r="G21" s="696"/>
      <c r="H21" s="696">
        <f t="shared" si="3"/>
        <v>0</v>
      </c>
      <c r="I21" s="696">
        <f t="shared" si="4"/>
        <v>0</v>
      </c>
      <c r="J21" s="696"/>
      <c r="K21" s="696"/>
      <c r="L21" s="696"/>
      <c r="M21" s="699">
        <f t="shared" si="5"/>
        <v>0</v>
      </c>
      <c r="N21" s="753"/>
      <c r="O21" s="695"/>
      <c r="P21" s="699">
        <f t="shared" si="6"/>
        <v>0</v>
      </c>
    </row>
    <row r="22" spans="1:16" ht="12.75" customHeight="1">
      <c r="A22" s="347">
        <f t="shared" si="0"/>
        <v>16</v>
      </c>
      <c r="B22" s="333"/>
      <c r="C22" s="335" t="s">
        <v>621</v>
      </c>
      <c r="D22" s="696"/>
      <c r="E22" s="696"/>
      <c r="F22" s="696"/>
      <c r="G22" s="696"/>
      <c r="H22" s="696">
        <f t="shared" si="3"/>
        <v>0</v>
      </c>
      <c r="I22" s="696">
        <f t="shared" si="4"/>
        <v>0</v>
      </c>
      <c r="J22" s="696"/>
      <c r="K22" s="696"/>
      <c r="L22" s="696"/>
      <c r="M22" s="699">
        <f t="shared" si="5"/>
        <v>0</v>
      </c>
      <c r="N22" s="753"/>
      <c r="O22" s="695"/>
      <c r="P22" s="699">
        <f t="shared" si="6"/>
        <v>0</v>
      </c>
    </row>
    <row r="23" spans="1:16" s="118" customFormat="1" ht="12.75" customHeight="1">
      <c r="A23" s="345">
        <f t="shared" si="0"/>
        <v>17</v>
      </c>
      <c r="B23" s="988" t="s">
        <v>626</v>
      </c>
      <c r="C23" s="989"/>
      <c r="D23" s="707">
        <f>+D24</f>
        <v>2086.2808099999997</v>
      </c>
      <c r="E23" s="707">
        <f t="shared" ref="E23:O23" si="8">+E24</f>
        <v>2086.2808099999997</v>
      </c>
      <c r="F23" s="707">
        <f t="shared" si="8"/>
        <v>0</v>
      </c>
      <c r="G23" s="707">
        <f t="shared" si="8"/>
        <v>0</v>
      </c>
      <c r="H23" s="707">
        <f t="shared" si="8"/>
        <v>2086.2808099999997</v>
      </c>
      <c r="I23" s="707">
        <f t="shared" si="8"/>
        <v>2086.2808099999997</v>
      </c>
      <c r="J23" s="707">
        <f t="shared" si="8"/>
        <v>0</v>
      </c>
      <c r="K23" s="707">
        <f t="shared" si="8"/>
        <v>0</v>
      </c>
      <c r="L23" s="707">
        <f t="shared" si="8"/>
        <v>0</v>
      </c>
      <c r="M23" s="710">
        <f t="shared" si="8"/>
        <v>0</v>
      </c>
      <c r="N23" s="689"/>
      <c r="O23" s="706">
        <f t="shared" si="8"/>
        <v>0</v>
      </c>
      <c r="P23" s="710">
        <f t="shared" si="6"/>
        <v>2086.2808099999997</v>
      </c>
    </row>
    <row r="24" spans="1:16" s="120" customFormat="1" ht="12.75" customHeight="1">
      <c r="A24" s="341">
        <f t="shared" si="0"/>
        <v>18</v>
      </c>
      <c r="B24" s="977" t="s">
        <v>627</v>
      </c>
      <c r="C24" s="978"/>
      <c r="D24" s="691">
        <f t="shared" ref="D24:O24" si="9">SUM(D25:D27)</f>
        <v>2086.2808099999997</v>
      </c>
      <c r="E24" s="691">
        <f t="shared" si="9"/>
        <v>2086.2808099999997</v>
      </c>
      <c r="F24" s="691">
        <f t="shared" si="9"/>
        <v>0</v>
      </c>
      <c r="G24" s="691">
        <f t="shared" si="9"/>
        <v>0</v>
      </c>
      <c r="H24" s="691">
        <f t="shared" si="9"/>
        <v>2086.2808099999997</v>
      </c>
      <c r="I24" s="691">
        <f t="shared" si="9"/>
        <v>2086.2808099999997</v>
      </c>
      <c r="J24" s="691">
        <f t="shared" si="9"/>
        <v>0</v>
      </c>
      <c r="K24" s="691">
        <f t="shared" si="9"/>
        <v>0</v>
      </c>
      <c r="L24" s="691">
        <f t="shared" si="9"/>
        <v>0</v>
      </c>
      <c r="M24" s="691">
        <f t="shared" si="9"/>
        <v>0</v>
      </c>
      <c r="N24" s="691">
        <f t="shared" si="9"/>
        <v>0</v>
      </c>
      <c r="O24" s="691">
        <f t="shared" si="9"/>
        <v>0</v>
      </c>
      <c r="P24" s="694">
        <f t="shared" si="6"/>
        <v>2086.2808099999997</v>
      </c>
    </row>
    <row r="25" spans="1:16" s="120" customFormat="1" ht="12.75" customHeight="1">
      <c r="A25" s="341">
        <f t="shared" si="0"/>
        <v>19</v>
      </c>
      <c r="B25" s="788"/>
      <c r="C25" s="789" t="s">
        <v>628</v>
      </c>
      <c r="D25" s="790">
        <v>1839.55</v>
      </c>
      <c r="E25" s="790">
        <v>1839.55</v>
      </c>
      <c r="F25" s="790"/>
      <c r="G25" s="790"/>
      <c r="H25" s="691">
        <f t="shared" ref="H25:I27" si="10">D25+F25</f>
        <v>1839.55</v>
      </c>
      <c r="I25" s="790">
        <f t="shared" si="10"/>
        <v>1839.55</v>
      </c>
      <c r="J25" s="790"/>
      <c r="K25" s="790"/>
      <c r="L25" s="790"/>
      <c r="M25" s="791"/>
      <c r="N25" s="792"/>
      <c r="O25" s="793"/>
      <c r="P25" s="699">
        <f t="shared" si="6"/>
        <v>1839.55</v>
      </c>
    </row>
    <row r="26" spans="1:16" s="120" customFormat="1" ht="12.75" customHeight="1">
      <c r="A26" s="341">
        <f t="shared" si="0"/>
        <v>20</v>
      </c>
      <c r="B26" s="788"/>
      <c r="C26" s="789" t="s">
        <v>629</v>
      </c>
      <c r="D26" s="790">
        <v>246.73080999999999</v>
      </c>
      <c r="E26" s="790">
        <v>246.73080999999999</v>
      </c>
      <c r="F26" s="790"/>
      <c r="G26" s="790"/>
      <c r="H26" s="691">
        <f t="shared" si="10"/>
        <v>246.73080999999999</v>
      </c>
      <c r="I26" s="790">
        <f t="shared" si="10"/>
        <v>246.73080999999999</v>
      </c>
      <c r="J26" s="790"/>
      <c r="K26" s="790"/>
      <c r="L26" s="790"/>
      <c r="M26" s="791"/>
      <c r="N26" s="792"/>
      <c r="O26" s="793"/>
      <c r="P26" s="699">
        <f t="shared" si="6"/>
        <v>246.73080999999999</v>
      </c>
    </row>
    <row r="27" spans="1:16" s="120" customFormat="1" ht="12.75" customHeight="1">
      <c r="A27" s="341">
        <f t="shared" si="0"/>
        <v>21</v>
      </c>
      <c r="B27" s="788"/>
      <c r="C27" s="789" t="s">
        <v>630</v>
      </c>
      <c r="D27" s="790"/>
      <c r="E27" s="790"/>
      <c r="F27" s="790"/>
      <c r="G27" s="790"/>
      <c r="H27" s="691">
        <f t="shared" si="10"/>
        <v>0</v>
      </c>
      <c r="I27" s="790">
        <f t="shared" si="10"/>
        <v>0</v>
      </c>
      <c r="J27" s="790"/>
      <c r="K27" s="790"/>
      <c r="L27" s="790"/>
      <c r="M27" s="791"/>
      <c r="N27" s="792"/>
      <c r="O27" s="793"/>
      <c r="P27" s="699">
        <f t="shared" si="6"/>
        <v>0</v>
      </c>
    </row>
    <row r="28" spans="1:16" ht="12.75" customHeight="1">
      <c r="A28" s="341">
        <f t="shared" si="0"/>
        <v>22</v>
      </c>
      <c r="B28" s="988" t="s">
        <v>631</v>
      </c>
      <c r="C28" s="989"/>
      <c r="D28" s="707">
        <f>+D29</f>
        <v>900</v>
      </c>
      <c r="E28" s="707">
        <f>+E29</f>
        <v>900</v>
      </c>
      <c r="F28" s="707">
        <f t="shared" ref="F28:O28" si="11">+F29</f>
        <v>0</v>
      </c>
      <c r="G28" s="707">
        <f t="shared" si="11"/>
        <v>0</v>
      </c>
      <c r="H28" s="707">
        <f t="shared" si="11"/>
        <v>900</v>
      </c>
      <c r="I28" s="707">
        <f t="shared" si="11"/>
        <v>900</v>
      </c>
      <c r="J28" s="707">
        <f t="shared" si="11"/>
        <v>0</v>
      </c>
      <c r="K28" s="707">
        <f t="shared" si="11"/>
        <v>0</v>
      </c>
      <c r="L28" s="707">
        <f t="shared" si="11"/>
        <v>0</v>
      </c>
      <c r="M28" s="710">
        <f t="shared" si="11"/>
        <v>0</v>
      </c>
      <c r="N28" s="689"/>
      <c r="O28" s="706">
        <f t="shared" si="11"/>
        <v>0</v>
      </c>
      <c r="P28" s="710">
        <f t="shared" si="6"/>
        <v>900</v>
      </c>
    </row>
    <row r="29" spans="1:16" ht="12.75" customHeight="1">
      <c r="A29" s="341">
        <f t="shared" si="0"/>
        <v>23</v>
      </c>
      <c r="B29" s="977" t="s">
        <v>627</v>
      </c>
      <c r="C29" s="978"/>
      <c r="D29" s="691">
        <f>+D32+D31+D30</f>
        <v>900</v>
      </c>
      <c r="E29" s="691">
        <f>+E32+E31+E30</f>
        <v>900</v>
      </c>
      <c r="F29" s="691">
        <f t="shared" ref="F29:M29" si="12">+F32</f>
        <v>0</v>
      </c>
      <c r="G29" s="691">
        <f t="shared" si="12"/>
        <v>0</v>
      </c>
      <c r="H29" s="691">
        <f>+H32+H31+H30</f>
        <v>900</v>
      </c>
      <c r="I29" s="691">
        <f>+I32+I31+I30</f>
        <v>900</v>
      </c>
      <c r="J29" s="691">
        <f t="shared" si="12"/>
        <v>0</v>
      </c>
      <c r="K29" s="691">
        <f t="shared" si="12"/>
        <v>0</v>
      </c>
      <c r="L29" s="691">
        <f t="shared" si="12"/>
        <v>0</v>
      </c>
      <c r="M29" s="694">
        <f t="shared" si="12"/>
        <v>0</v>
      </c>
      <c r="N29" s="700"/>
      <c r="O29" s="690">
        <f>+O32</f>
        <v>0</v>
      </c>
      <c r="P29" s="694">
        <f t="shared" si="6"/>
        <v>900</v>
      </c>
    </row>
    <row r="30" spans="1:16" ht="12.75" customHeight="1">
      <c r="A30" s="341">
        <f t="shared" si="0"/>
        <v>24</v>
      </c>
      <c r="B30" s="788"/>
      <c r="C30" s="789" t="s">
        <v>632</v>
      </c>
      <c r="D30" s="790">
        <v>900</v>
      </c>
      <c r="E30" s="790">
        <v>900</v>
      </c>
      <c r="F30" s="790"/>
      <c r="G30" s="790"/>
      <c r="H30" s="790">
        <f t="shared" ref="H30:I32" si="13">D30+F30</f>
        <v>900</v>
      </c>
      <c r="I30" s="790">
        <f t="shared" si="13"/>
        <v>900</v>
      </c>
      <c r="J30" s="790"/>
      <c r="K30" s="790"/>
      <c r="L30" s="790"/>
      <c r="M30" s="791"/>
      <c r="N30" s="792"/>
      <c r="O30" s="793"/>
      <c r="P30" s="699">
        <f t="shared" si="6"/>
        <v>900</v>
      </c>
    </row>
    <row r="31" spans="1:16" ht="12.75" customHeight="1">
      <c r="A31" s="341">
        <f t="shared" si="0"/>
        <v>25</v>
      </c>
      <c r="B31" s="788"/>
      <c r="C31" s="789" t="s">
        <v>633</v>
      </c>
      <c r="D31" s="790"/>
      <c r="E31" s="790"/>
      <c r="F31" s="790"/>
      <c r="G31" s="790"/>
      <c r="H31" s="790">
        <f t="shared" si="13"/>
        <v>0</v>
      </c>
      <c r="I31" s="790">
        <f t="shared" si="13"/>
        <v>0</v>
      </c>
      <c r="J31" s="790"/>
      <c r="K31" s="790"/>
      <c r="L31" s="790"/>
      <c r="M31" s="791"/>
      <c r="N31" s="792"/>
      <c r="O31" s="793"/>
      <c r="P31" s="699">
        <f t="shared" si="6"/>
        <v>0</v>
      </c>
    </row>
    <row r="32" spans="1:16" ht="12.75" customHeight="1">
      <c r="A32" s="341">
        <f t="shared" si="0"/>
        <v>26</v>
      </c>
      <c r="B32" s="348"/>
      <c r="C32" s="335" t="s">
        <v>634</v>
      </c>
      <c r="D32" s="790"/>
      <c r="E32" s="790"/>
      <c r="F32" s="790"/>
      <c r="G32" s="790"/>
      <c r="H32" s="790">
        <f t="shared" si="13"/>
        <v>0</v>
      </c>
      <c r="I32" s="790">
        <f t="shared" si="13"/>
        <v>0</v>
      </c>
      <c r="J32" s="790"/>
      <c r="K32" s="790"/>
      <c r="L32" s="790"/>
      <c r="M32" s="791">
        <f t="shared" si="5"/>
        <v>0</v>
      </c>
      <c r="N32" s="794"/>
      <c r="O32" s="793"/>
      <c r="P32" s="699">
        <f t="shared" si="6"/>
        <v>0</v>
      </c>
    </row>
    <row r="33" spans="1:16" ht="12.75" customHeight="1">
      <c r="A33" s="341">
        <f t="shared" si="0"/>
        <v>27</v>
      </c>
      <c r="B33" s="988" t="s">
        <v>635</v>
      </c>
      <c r="C33" s="989"/>
      <c r="D33" s="707">
        <f>+D34</f>
        <v>10095.730589999999</v>
      </c>
      <c r="E33" s="707">
        <f t="shared" ref="E33:O34" si="14">+E34</f>
        <v>10095.730589999999</v>
      </c>
      <c r="F33" s="707">
        <f t="shared" si="14"/>
        <v>0</v>
      </c>
      <c r="G33" s="707">
        <f t="shared" si="14"/>
        <v>0</v>
      </c>
      <c r="H33" s="707">
        <f t="shared" si="14"/>
        <v>10095.730589999999</v>
      </c>
      <c r="I33" s="707">
        <f t="shared" si="14"/>
        <v>10095.730589999999</v>
      </c>
      <c r="J33" s="707">
        <f t="shared" si="14"/>
        <v>0</v>
      </c>
      <c r="K33" s="707">
        <f t="shared" si="14"/>
        <v>0</v>
      </c>
      <c r="L33" s="707">
        <f t="shared" si="14"/>
        <v>286.81819000000002</v>
      </c>
      <c r="M33" s="710">
        <f t="shared" si="14"/>
        <v>0</v>
      </c>
      <c r="N33" s="689"/>
      <c r="O33" s="706">
        <f t="shared" si="14"/>
        <v>0</v>
      </c>
      <c r="P33" s="710">
        <f t="shared" si="6"/>
        <v>10095.730589999999</v>
      </c>
    </row>
    <row r="34" spans="1:16" ht="12.75" customHeight="1">
      <c r="A34" s="341">
        <f t="shared" si="0"/>
        <v>28</v>
      </c>
      <c r="B34" s="977" t="s">
        <v>627</v>
      </c>
      <c r="C34" s="978"/>
      <c r="D34" s="691">
        <f>+D35+D36+D37</f>
        <v>10095.730589999999</v>
      </c>
      <c r="E34" s="691">
        <f>+E35+E36+E37</f>
        <v>10095.730589999999</v>
      </c>
      <c r="F34" s="691">
        <f t="shared" si="14"/>
        <v>0</v>
      </c>
      <c r="G34" s="691">
        <f t="shared" si="14"/>
        <v>0</v>
      </c>
      <c r="H34" s="691">
        <f>+H35+H36+H37</f>
        <v>10095.730589999999</v>
      </c>
      <c r="I34" s="691">
        <f>+I35+I36+I37</f>
        <v>10095.730589999999</v>
      </c>
      <c r="J34" s="691">
        <f t="shared" si="14"/>
        <v>0</v>
      </c>
      <c r="K34" s="691">
        <f t="shared" si="14"/>
        <v>0</v>
      </c>
      <c r="L34" s="691">
        <f t="shared" si="14"/>
        <v>286.81819000000002</v>
      </c>
      <c r="M34" s="694">
        <f t="shared" si="14"/>
        <v>0</v>
      </c>
      <c r="N34" s="700"/>
      <c r="O34" s="690">
        <f t="shared" si="14"/>
        <v>0</v>
      </c>
      <c r="P34" s="694">
        <f t="shared" si="6"/>
        <v>10095.730589999999</v>
      </c>
    </row>
    <row r="35" spans="1:16" ht="12.75" customHeight="1">
      <c r="A35" s="341">
        <f t="shared" si="0"/>
        <v>29</v>
      </c>
      <c r="B35" s="797"/>
      <c r="C35" s="799" t="s">
        <v>636</v>
      </c>
      <c r="D35" s="698">
        <v>335.75126</v>
      </c>
      <c r="E35" s="698">
        <v>335.75126</v>
      </c>
      <c r="F35" s="696"/>
      <c r="G35" s="696"/>
      <c r="H35" s="696">
        <f t="shared" si="3"/>
        <v>335.75126</v>
      </c>
      <c r="I35" s="696">
        <f t="shared" si="4"/>
        <v>335.75126</v>
      </c>
      <c r="J35" s="696"/>
      <c r="K35" s="696"/>
      <c r="L35" s="696">
        <v>286.81819000000002</v>
      </c>
      <c r="M35" s="699">
        <f t="shared" si="5"/>
        <v>0</v>
      </c>
      <c r="N35" s="753"/>
      <c r="O35" s="695"/>
      <c r="P35" s="699">
        <f t="shared" si="6"/>
        <v>335.75126</v>
      </c>
    </row>
    <row r="36" spans="1:16" ht="12.75" customHeight="1">
      <c r="A36" s="341">
        <f t="shared" si="0"/>
        <v>30</v>
      </c>
      <c r="B36" s="797"/>
      <c r="C36" s="796" t="s">
        <v>637</v>
      </c>
      <c r="D36" s="704">
        <v>8619.5153300000002</v>
      </c>
      <c r="E36" s="704">
        <v>8619.5153300000002</v>
      </c>
      <c r="F36" s="702"/>
      <c r="G36" s="702"/>
      <c r="H36" s="696">
        <f t="shared" si="3"/>
        <v>8619.5153300000002</v>
      </c>
      <c r="I36" s="696">
        <f t="shared" si="4"/>
        <v>8619.5153300000002</v>
      </c>
      <c r="J36" s="702"/>
      <c r="K36" s="702"/>
      <c r="L36" s="702">
        <v>3336.1743000000001</v>
      </c>
      <c r="M36" s="705"/>
      <c r="N36" s="753"/>
      <c r="O36" s="795"/>
      <c r="P36" s="699">
        <f t="shared" si="6"/>
        <v>8619.5153300000002</v>
      </c>
    </row>
    <row r="37" spans="1:16" ht="12.75" customHeight="1" thickBot="1">
      <c r="A37" s="341">
        <f t="shared" si="0"/>
        <v>31</v>
      </c>
      <c r="B37" s="797"/>
      <c r="C37" s="335" t="s">
        <v>638</v>
      </c>
      <c r="D37" s="698">
        <v>1140.4639999999999</v>
      </c>
      <c r="E37" s="698">
        <v>1140.4639999999999</v>
      </c>
      <c r="F37" s="696"/>
      <c r="G37" s="696"/>
      <c r="H37" s="696">
        <f t="shared" si="3"/>
        <v>1140.4639999999999</v>
      </c>
      <c r="I37" s="696">
        <f t="shared" si="4"/>
        <v>1140.4639999999999</v>
      </c>
      <c r="J37" s="696"/>
      <c r="K37" s="696"/>
      <c r="L37" s="696"/>
      <c r="M37" s="699"/>
      <c r="N37" s="798"/>
      <c r="O37" s="695"/>
      <c r="P37" s="699">
        <f t="shared" si="6"/>
        <v>1140.4639999999999</v>
      </c>
    </row>
    <row r="38" spans="1:16" s="340" customFormat="1" ht="13.5" customHeight="1" thickBot="1">
      <c r="A38" s="341">
        <f t="shared" si="0"/>
        <v>32</v>
      </c>
      <c r="B38" s="336" t="s">
        <v>639</v>
      </c>
      <c r="C38" s="337"/>
      <c r="D38" s="712">
        <f t="shared" ref="D38:M38" si="15">+D7+D23+D28+D33</f>
        <v>364939.94453000004</v>
      </c>
      <c r="E38" s="712">
        <f t="shared" si="15"/>
        <v>364939.94453000004</v>
      </c>
      <c r="F38" s="712">
        <f t="shared" si="15"/>
        <v>11600</v>
      </c>
      <c r="G38" s="712">
        <f t="shared" si="15"/>
        <v>11600</v>
      </c>
      <c r="H38" s="712">
        <f t="shared" si="15"/>
        <v>376539.94452999998</v>
      </c>
      <c r="I38" s="712">
        <f t="shared" si="15"/>
        <v>376539.94452999998</v>
      </c>
      <c r="J38" s="712">
        <f t="shared" si="15"/>
        <v>3838.8243600000001</v>
      </c>
      <c r="K38" s="712">
        <f t="shared" si="15"/>
        <v>76479.464040000006</v>
      </c>
      <c r="L38" s="712">
        <f t="shared" si="15"/>
        <v>286.81819000000002</v>
      </c>
      <c r="M38" s="715">
        <f t="shared" si="15"/>
        <v>0</v>
      </c>
      <c r="N38" s="754"/>
      <c r="O38" s="711">
        <f>+O7+O23+O28+O33</f>
        <v>0</v>
      </c>
      <c r="P38" s="715">
        <f>+P7+P23+P28+P33</f>
        <v>376539.94452999998</v>
      </c>
    </row>
    <row r="39" spans="1:16" s="362" customFormat="1" ht="13.5" customHeight="1">
      <c r="A39" s="387"/>
      <c r="B39" s="394"/>
      <c r="C39" s="395"/>
      <c r="D39" s="343"/>
      <c r="E39" s="343"/>
      <c r="F39" s="343"/>
      <c r="G39" s="343"/>
      <c r="H39" s="343"/>
      <c r="I39" s="343"/>
      <c r="J39" s="343"/>
      <c r="K39" s="343"/>
      <c r="L39" s="343"/>
      <c r="M39" s="343"/>
      <c r="O39" s="343"/>
      <c r="P39" s="343"/>
    </row>
    <row r="40" spans="1:16" ht="22.5" customHeight="1">
      <c r="A40" s="116" t="s">
        <v>395</v>
      </c>
    </row>
    <row r="41" spans="1:16" ht="57" customHeight="1">
      <c r="A41" s="968" t="s">
        <v>640</v>
      </c>
      <c r="B41" s="968"/>
      <c r="C41" s="968"/>
      <c r="D41" s="968"/>
      <c r="E41" s="968"/>
      <c r="F41" s="968"/>
      <c r="G41" s="968"/>
      <c r="H41" s="968"/>
      <c r="I41" s="968"/>
      <c r="J41" s="968"/>
      <c r="K41" s="968"/>
      <c r="L41" s="968"/>
      <c r="M41" s="968"/>
      <c r="N41" s="968"/>
      <c r="O41" s="968"/>
      <c r="P41" s="968"/>
    </row>
    <row r="42" spans="1:16" ht="18" customHeight="1">
      <c r="A42" s="968" t="s">
        <v>641</v>
      </c>
      <c r="B42" s="968"/>
      <c r="C42" s="968"/>
      <c r="D42" s="968"/>
      <c r="E42" s="968"/>
      <c r="F42" s="968"/>
      <c r="G42" s="968"/>
      <c r="H42" s="968"/>
      <c r="I42" s="968"/>
      <c r="J42" s="968"/>
      <c r="K42" s="968"/>
      <c r="L42" s="968"/>
      <c r="M42" s="968"/>
      <c r="N42" s="968"/>
      <c r="O42" s="968"/>
      <c r="P42" s="968"/>
    </row>
    <row r="43" spans="1:16" ht="33.75" customHeight="1">
      <c r="A43" s="968" t="s">
        <v>642</v>
      </c>
      <c r="B43" s="968"/>
      <c r="C43" s="968"/>
      <c r="D43" s="968"/>
      <c r="E43" s="968"/>
      <c r="F43" s="968"/>
      <c r="G43" s="968"/>
      <c r="H43" s="968"/>
      <c r="I43" s="968"/>
      <c r="J43" s="968"/>
      <c r="K43" s="968"/>
      <c r="L43" s="968"/>
      <c r="M43" s="968"/>
      <c r="N43" s="968"/>
      <c r="O43" s="968"/>
      <c r="P43" s="968"/>
    </row>
    <row r="44" spans="1:16" ht="33.75" customHeight="1">
      <c r="A44" s="968" t="s">
        <v>643</v>
      </c>
      <c r="B44" s="968"/>
      <c r="C44" s="968"/>
      <c r="D44" s="968"/>
      <c r="E44" s="968"/>
      <c r="F44" s="968"/>
      <c r="G44" s="968"/>
      <c r="H44" s="968"/>
      <c r="I44" s="968"/>
      <c r="J44" s="968"/>
      <c r="K44" s="968"/>
      <c r="L44" s="968"/>
      <c r="M44" s="968"/>
      <c r="N44" s="968"/>
      <c r="O44" s="968"/>
      <c r="P44" s="968"/>
    </row>
    <row r="45" spans="1:16" ht="19.5" customHeight="1">
      <c r="A45" s="968" t="s">
        <v>644</v>
      </c>
      <c r="B45" s="968"/>
      <c r="C45" s="968"/>
      <c r="D45" s="968"/>
      <c r="E45" s="968"/>
      <c r="F45" s="968"/>
      <c r="G45" s="968"/>
      <c r="H45" s="968"/>
      <c r="I45" s="968"/>
      <c r="J45" s="968"/>
      <c r="K45" s="968"/>
      <c r="L45" s="968"/>
      <c r="M45" s="968"/>
      <c r="N45" s="968"/>
      <c r="O45" s="968"/>
      <c r="P45" s="968"/>
    </row>
    <row r="46" spans="1:16" ht="19.5" customHeight="1">
      <c r="A46" s="893"/>
      <c r="B46" s="893"/>
      <c r="C46" s="893"/>
      <c r="D46" s="893"/>
      <c r="E46" s="893"/>
      <c r="F46" s="893"/>
      <c r="G46" s="893"/>
      <c r="H46" s="893"/>
      <c r="I46" s="893"/>
      <c r="J46" s="893"/>
      <c r="K46" s="893"/>
      <c r="L46" s="893"/>
      <c r="M46" s="893"/>
      <c r="N46" s="893"/>
      <c r="O46" s="893"/>
      <c r="P46" s="893"/>
    </row>
    <row r="47" spans="1:16">
      <c r="A47" s="314" t="s">
        <v>645</v>
      </c>
      <c r="C47" s="116"/>
    </row>
    <row r="48" spans="1:16">
      <c r="C48" s="116"/>
    </row>
    <row r="49" spans="3:3">
      <c r="C49" s="116"/>
    </row>
  </sheetData>
  <customSheetViews>
    <customSheetView guid="{2AF6EA2A-E5C5-45EB-B6C4-875AD1E4E056}" scale="89">
      <pageMargins left="0" right="0" top="0" bottom="0" header="0" footer="0"/>
      <printOptions horizontalCentered="1"/>
      <pageSetup paperSize="9" scale="71" orientation="landscape"/>
    </customSheetView>
  </customSheetViews>
  <mergeCells count="22">
    <mergeCell ref="A45:P45"/>
    <mergeCell ref="B24:C24"/>
    <mergeCell ref="B29:C29"/>
    <mergeCell ref="B34:C34"/>
    <mergeCell ref="A4:A6"/>
    <mergeCell ref="B8:C8"/>
    <mergeCell ref="B17:C17"/>
    <mergeCell ref="J4:L4"/>
    <mergeCell ref="B33:C33"/>
    <mergeCell ref="F4:G4"/>
    <mergeCell ref="A43:P43"/>
    <mergeCell ref="H4:I4"/>
    <mergeCell ref="A44:P44"/>
    <mergeCell ref="B23:C23"/>
    <mergeCell ref="B4:C6"/>
    <mergeCell ref="B28:C28"/>
    <mergeCell ref="A42:P42"/>
    <mergeCell ref="D4:E4"/>
    <mergeCell ref="A41:P41"/>
    <mergeCell ref="P4:P5"/>
    <mergeCell ref="O4:O5"/>
    <mergeCell ref="M4:M5"/>
  </mergeCells>
  <printOptions horizontalCentered="1"/>
  <pageMargins left="0.19685039370078741" right="0.19685039370078741" top="0.59055118110236227" bottom="0.59055118110236227" header="0.31496062992125984" footer="0.31496062992125984"/>
  <pageSetup paperSize="9" scale="71" orientation="landscape" r:id="rId1"/>
  <ignoredErrors>
    <ignoredError sqref="A1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P53"/>
  <sheetViews>
    <sheetView zoomScale="130" zoomScaleNormal="130" workbookViewId="0">
      <selection sqref="A1:P39"/>
    </sheetView>
  </sheetViews>
  <sheetFormatPr baseColWidth="10" defaultColWidth="9.1640625" defaultRowHeight="15"/>
  <cols>
    <col min="1" max="1" width="9.5" style="340" customWidth="1"/>
    <col min="2" max="2" width="45.83203125" style="340" customWidth="1"/>
    <col min="3" max="4" width="12.5" style="340" customWidth="1"/>
    <col min="5" max="6" width="11.5" style="340" customWidth="1"/>
    <col min="7" max="7" width="10.83203125" style="340" customWidth="1"/>
    <col min="8" max="9" width="10.5" style="340" customWidth="1"/>
    <col min="10" max="10" width="12.5" style="340" customWidth="1"/>
    <col min="11" max="11" width="10.5" style="340" customWidth="1"/>
    <col min="12" max="12" width="14" style="340" customWidth="1"/>
    <col min="13" max="13" width="12.5" style="340" customWidth="1"/>
    <col min="14" max="14" width="1.5" style="343" customWidth="1"/>
    <col min="15" max="15" width="11" style="340" customWidth="1"/>
    <col min="16" max="16" width="10.83203125" style="340" customWidth="1"/>
    <col min="17" max="243" width="9.1640625" style="340"/>
    <col min="244" max="244" width="59.5" style="340" customWidth="1"/>
    <col min="245" max="251" width="10.5" style="340" customWidth="1"/>
    <col min="252" max="16384" width="9.1640625" style="340"/>
  </cols>
  <sheetData>
    <row r="1" spans="1:16" ht="16">
      <c r="A1" s="776" t="s">
        <v>646</v>
      </c>
      <c r="B1" s="362"/>
    </row>
    <row r="2" spans="1:16" ht="16">
      <c r="A2" s="117"/>
      <c r="B2" s="116" t="s">
        <v>647</v>
      </c>
    </row>
    <row r="3" spans="1:16" ht="13.5" customHeight="1" thickBot="1">
      <c r="B3" s="338"/>
      <c r="P3" s="344" t="s">
        <v>506</v>
      </c>
    </row>
    <row r="4" spans="1:16" s="116" customFormat="1" ht="38.25" customHeight="1">
      <c r="A4" s="1010" t="s">
        <v>523</v>
      </c>
      <c r="B4" s="997" t="s">
        <v>648</v>
      </c>
      <c r="C4" s="1013" t="s">
        <v>579</v>
      </c>
      <c r="D4" s="1014"/>
      <c r="E4" s="1014" t="s">
        <v>580</v>
      </c>
      <c r="F4" s="1014"/>
      <c r="G4" s="1017" t="s">
        <v>581</v>
      </c>
      <c r="H4" s="1018"/>
      <c r="I4" s="1004" t="s">
        <v>649</v>
      </c>
      <c r="J4" s="1004" t="s">
        <v>650</v>
      </c>
      <c r="K4" s="1006" t="s">
        <v>651</v>
      </c>
      <c r="L4" s="1015" t="s">
        <v>652</v>
      </c>
      <c r="M4" s="1008" t="s">
        <v>653</v>
      </c>
      <c r="N4" s="263"/>
      <c r="O4" s="1000" t="s">
        <v>654</v>
      </c>
      <c r="P4" s="1002" t="s">
        <v>585</v>
      </c>
    </row>
    <row r="5" spans="1:16" s="116" customFormat="1" ht="13.5" customHeight="1">
      <c r="A5" s="1011"/>
      <c r="B5" s="998"/>
      <c r="C5" s="264" t="s">
        <v>655</v>
      </c>
      <c r="D5" s="265" t="s">
        <v>656</v>
      </c>
      <c r="E5" s="264" t="s">
        <v>588</v>
      </c>
      <c r="F5" s="265" t="s">
        <v>589</v>
      </c>
      <c r="G5" s="265" t="s">
        <v>588</v>
      </c>
      <c r="H5" s="367" t="s">
        <v>589</v>
      </c>
      <c r="I5" s="1005"/>
      <c r="J5" s="1005"/>
      <c r="K5" s="1007"/>
      <c r="L5" s="1016"/>
      <c r="M5" s="1009"/>
      <c r="N5" s="263"/>
      <c r="O5" s="1001"/>
      <c r="P5" s="1003"/>
    </row>
    <row r="6" spans="1:16" s="116" customFormat="1" ht="15" customHeight="1" thickBot="1">
      <c r="A6" s="1012"/>
      <c r="B6" s="999"/>
      <c r="C6" s="266" t="s">
        <v>593</v>
      </c>
      <c r="D6" s="267" t="s">
        <v>594</v>
      </c>
      <c r="E6" s="267" t="s">
        <v>595</v>
      </c>
      <c r="F6" s="267" t="s">
        <v>596</v>
      </c>
      <c r="G6" s="267" t="s">
        <v>597</v>
      </c>
      <c r="H6" s="368" t="s">
        <v>598</v>
      </c>
      <c r="I6" s="386" t="s">
        <v>657</v>
      </c>
      <c r="J6" s="386" t="s">
        <v>658</v>
      </c>
      <c r="K6" s="366" t="s">
        <v>599</v>
      </c>
      <c r="L6" s="268" t="s">
        <v>659</v>
      </c>
      <c r="M6" s="268" t="s">
        <v>660</v>
      </c>
      <c r="N6" s="812"/>
      <c r="O6" s="385" t="s">
        <v>601</v>
      </c>
      <c r="P6" s="268" t="s">
        <v>661</v>
      </c>
    </row>
    <row r="7" spans="1:16" s="118" customFormat="1" ht="15" customHeight="1">
      <c r="A7" s="345">
        <v>1</v>
      </c>
      <c r="B7" s="372" t="s">
        <v>605</v>
      </c>
      <c r="C7" s="685">
        <f>+C8+C12</f>
        <v>403732.25311000005</v>
      </c>
      <c r="D7" s="685">
        <f t="shared" ref="D7:L7" si="0">+D8+D12</f>
        <v>403722.16911000002</v>
      </c>
      <c r="E7" s="685">
        <f t="shared" si="0"/>
        <v>6151</v>
      </c>
      <c r="F7" s="685">
        <f t="shared" si="0"/>
        <v>6151</v>
      </c>
      <c r="G7" s="685">
        <f t="shared" si="0"/>
        <v>409883.25310999999</v>
      </c>
      <c r="H7" s="686">
        <f t="shared" si="0"/>
        <v>409873.16910999996</v>
      </c>
      <c r="I7" s="731"/>
      <c r="J7" s="731">
        <f t="shared" si="0"/>
        <v>5966</v>
      </c>
      <c r="K7" s="687">
        <f t="shared" si="0"/>
        <v>4641.9248299999999</v>
      </c>
      <c r="L7" s="688">
        <f t="shared" si="0"/>
        <v>10.084000000000003</v>
      </c>
      <c r="M7" s="688">
        <f>+M8+M12</f>
        <v>10.084</v>
      </c>
      <c r="N7" s="804"/>
      <c r="O7" s="684">
        <f>+O8+O12</f>
        <v>0</v>
      </c>
      <c r="P7" s="808">
        <f>+P8+P12</f>
        <v>359526.48610999994</v>
      </c>
    </row>
    <row r="8" spans="1:16" s="118" customFormat="1" ht="13.5" customHeight="1">
      <c r="A8" s="399">
        <f>A7+1</f>
        <v>2</v>
      </c>
      <c r="B8" s="369" t="s">
        <v>662</v>
      </c>
      <c r="C8" s="691">
        <f t="shared" ref="C8:L8" si="1">SUM(C9:C11)</f>
        <v>259876.57011</v>
      </c>
      <c r="D8" s="691">
        <f t="shared" si="1"/>
        <v>259876.57011</v>
      </c>
      <c r="E8" s="691">
        <f t="shared" si="1"/>
        <v>6000</v>
      </c>
      <c r="F8" s="691">
        <f t="shared" si="1"/>
        <v>6000</v>
      </c>
      <c r="G8" s="691">
        <f t="shared" si="1"/>
        <v>265876.57010999997</v>
      </c>
      <c r="H8" s="692">
        <f t="shared" si="1"/>
        <v>265876.57010999997</v>
      </c>
      <c r="I8" s="732"/>
      <c r="J8" s="733">
        <f t="shared" si="1"/>
        <v>0</v>
      </c>
      <c r="K8" s="693">
        <f t="shared" si="1"/>
        <v>2961.6486800000002</v>
      </c>
      <c r="L8" s="694">
        <f t="shared" si="1"/>
        <v>0</v>
      </c>
      <c r="M8" s="694">
        <f>SUM(M9:M11)</f>
        <v>0</v>
      </c>
      <c r="N8" s="804"/>
      <c r="O8" s="690">
        <f>SUM(O9:O11)</f>
        <v>0</v>
      </c>
      <c r="P8" s="694">
        <f>SUM(P9:P11)</f>
        <v>265876.57010999997</v>
      </c>
    </row>
    <row r="9" spans="1:16" s="116" customFormat="1" ht="12.75" customHeight="1">
      <c r="A9" s="347">
        <f t="shared" ref="A9:A37" si="2">A8+1</f>
        <v>3</v>
      </c>
      <c r="B9" s="370" t="s">
        <v>663</v>
      </c>
      <c r="C9" s="696">
        <v>259293.57011</v>
      </c>
      <c r="D9" s="696">
        <f>C9-J9</f>
        <v>259293.57011</v>
      </c>
      <c r="E9" s="696">
        <v>6000</v>
      </c>
      <c r="F9" s="696">
        <v>6000</v>
      </c>
      <c r="G9" s="696">
        <f t="shared" ref="G9:H11" si="3">+C9+E9</f>
        <v>265293.57010999997</v>
      </c>
      <c r="H9" s="697">
        <f t="shared" si="3"/>
        <v>265293.57010999997</v>
      </c>
      <c r="I9" s="734"/>
      <c r="J9" s="735"/>
      <c r="K9" s="698">
        <v>2937.9412200000002</v>
      </c>
      <c r="L9" s="699">
        <f>G9-H9</f>
        <v>0</v>
      </c>
      <c r="M9" s="699"/>
      <c r="N9" s="804"/>
      <c r="O9" s="695"/>
      <c r="P9" s="699">
        <f t="shared" ref="P9:P15" si="4">H9+O9</f>
        <v>265293.57010999997</v>
      </c>
    </row>
    <row r="10" spans="1:16" s="116" customFormat="1" ht="12.75" customHeight="1">
      <c r="A10" s="347">
        <f t="shared" si="2"/>
        <v>4</v>
      </c>
      <c r="B10" s="370" t="s">
        <v>664</v>
      </c>
      <c r="C10" s="696">
        <v>583</v>
      </c>
      <c r="D10" s="696">
        <v>583</v>
      </c>
      <c r="E10" s="696"/>
      <c r="F10" s="696"/>
      <c r="G10" s="696">
        <f t="shared" si="3"/>
        <v>583</v>
      </c>
      <c r="H10" s="697">
        <f t="shared" si="3"/>
        <v>583</v>
      </c>
      <c r="I10" s="734"/>
      <c r="J10" s="735"/>
      <c r="K10" s="698">
        <v>23.707460000000001</v>
      </c>
      <c r="L10" s="699">
        <f t="shared" ref="L10:L11" si="5">G10-H10</f>
        <v>0</v>
      </c>
      <c r="M10" s="699"/>
      <c r="N10" s="804"/>
      <c r="O10" s="695"/>
      <c r="P10" s="699">
        <f t="shared" si="4"/>
        <v>583</v>
      </c>
    </row>
    <row r="11" spans="1:16" s="116" customFormat="1" ht="12.75" customHeight="1">
      <c r="A11" s="347">
        <f t="shared" si="2"/>
        <v>5</v>
      </c>
      <c r="B11" s="371" t="s">
        <v>665</v>
      </c>
      <c r="C11" s="696"/>
      <c r="D11" s="696"/>
      <c r="E11" s="696"/>
      <c r="F11" s="696"/>
      <c r="G11" s="696"/>
      <c r="H11" s="697">
        <f t="shared" si="3"/>
        <v>0</v>
      </c>
      <c r="I11" s="734"/>
      <c r="J11" s="735"/>
      <c r="K11" s="698"/>
      <c r="L11" s="699">
        <f t="shared" si="5"/>
        <v>0</v>
      </c>
      <c r="M11" s="699"/>
      <c r="N11" s="804"/>
      <c r="O11" s="695"/>
      <c r="P11" s="699">
        <f t="shared" si="4"/>
        <v>0</v>
      </c>
    </row>
    <row r="12" spans="1:16" s="118" customFormat="1" ht="13.5" customHeight="1">
      <c r="A12" s="399">
        <f t="shared" si="2"/>
        <v>6</v>
      </c>
      <c r="B12" s="369" t="s">
        <v>666</v>
      </c>
      <c r="C12" s="691">
        <f t="shared" ref="C12:M12" si="6">SUM(C13:C21)</f>
        <v>143855.68300000002</v>
      </c>
      <c r="D12" s="691">
        <f t="shared" si="6"/>
        <v>143845.59899999999</v>
      </c>
      <c r="E12" s="691">
        <f t="shared" si="6"/>
        <v>151</v>
      </c>
      <c r="F12" s="691">
        <f t="shared" si="6"/>
        <v>151</v>
      </c>
      <c r="G12" s="691">
        <f t="shared" si="6"/>
        <v>144006.68300000002</v>
      </c>
      <c r="H12" s="691">
        <f t="shared" si="6"/>
        <v>143996.59899999999</v>
      </c>
      <c r="I12" s="691">
        <f t="shared" si="6"/>
        <v>0</v>
      </c>
      <c r="J12" s="691">
        <f t="shared" si="6"/>
        <v>5966</v>
      </c>
      <c r="K12" s="691">
        <f t="shared" si="6"/>
        <v>1680.2761500000001</v>
      </c>
      <c r="L12" s="691">
        <f t="shared" si="6"/>
        <v>10.084000000000003</v>
      </c>
      <c r="M12" s="691">
        <f t="shared" si="6"/>
        <v>10.084</v>
      </c>
      <c r="N12" s="790"/>
      <c r="O12" s="691">
        <f>SUM(O13:O21)</f>
        <v>0</v>
      </c>
      <c r="P12" s="636">
        <f>SUM(P13:P21)</f>
        <v>93649.915999999997</v>
      </c>
    </row>
    <row r="13" spans="1:16" s="118" customFormat="1" ht="13.5" customHeight="1">
      <c r="A13" s="363">
        <f t="shared" si="2"/>
        <v>7</v>
      </c>
      <c r="B13" s="370" t="s">
        <v>667</v>
      </c>
      <c r="C13" s="738">
        <v>263</v>
      </c>
      <c r="D13" s="738">
        <v>263</v>
      </c>
      <c r="E13" s="739"/>
      <c r="F13" s="739"/>
      <c r="G13" s="696">
        <f t="shared" ref="G13:H21" si="7">+C13+E13</f>
        <v>263</v>
      </c>
      <c r="H13" s="697">
        <f t="shared" si="7"/>
        <v>263</v>
      </c>
      <c r="I13" s="734"/>
      <c r="J13" s="740"/>
      <c r="K13" s="738">
        <v>369.18646000000001</v>
      </c>
      <c r="L13" s="699">
        <f>G13-H13</f>
        <v>0</v>
      </c>
      <c r="M13" s="699"/>
      <c r="N13" s="813"/>
      <c r="O13" s="737"/>
      <c r="P13" s="699">
        <f t="shared" si="4"/>
        <v>263</v>
      </c>
    </row>
    <row r="14" spans="1:16" s="118" customFormat="1" ht="13.5" customHeight="1">
      <c r="A14" s="363">
        <f t="shared" si="2"/>
        <v>8</v>
      </c>
      <c r="B14" s="370" t="s">
        <v>668</v>
      </c>
      <c r="C14" s="738">
        <v>583</v>
      </c>
      <c r="D14" s="738">
        <v>583</v>
      </c>
      <c r="E14" s="739"/>
      <c r="F14" s="739"/>
      <c r="G14" s="696">
        <f t="shared" si="7"/>
        <v>583</v>
      </c>
      <c r="H14" s="697">
        <f t="shared" si="7"/>
        <v>583</v>
      </c>
      <c r="I14" s="734"/>
      <c r="J14" s="740"/>
      <c r="K14" s="738"/>
      <c r="L14" s="699">
        <f t="shared" ref="L14:L21" si="8">G14-H14</f>
        <v>0</v>
      </c>
      <c r="M14" s="699"/>
      <c r="N14" s="813"/>
      <c r="O14" s="737"/>
      <c r="P14" s="699"/>
    </row>
    <row r="15" spans="1:16" s="118" customFormat="1" ht="13.5" customHeight="1">
      <c r="A15" s="363">
        <f t="shared" si="2"/>
        <v>9</v>
      </c>
      <c r="B15" s="370" t="s">
        <v>669</v>
      </c>
      <c r="C15" s="738">
        <v>275</v>
      </c>
      <c r="D15" s="738">
        <f>C15-M15</f>
        <v>264.916</v>
      </c>
      <c r="E15" s="739"/>
      <c r="F15" s="739"/>
      <c r="G15" s="696">
        <f t="shared" si="7"/>
        <v>275</v>
      </c>
      <c r="H15" s="697">
        <f t="shared" si="7"/>
        <v>264.916</v>
      </c>
      <c r="I15" s="734"/>
      <c r="J15" s="740"/>
      <c r="K15" s="738"/>
      <c r="L15" s="699">
        <f t="shared" si="8"/>
        <v>10.084000000000003</v>
      </c>
      <c r="M15" s="699">
        <v>10.084</v>
      </c>
      <c r="N15" s="813"/>
      <c r="O15" s="737"/>
      <c r="P15" s="699">
        <f t="shared" si="4"/>
        <v>264.916</v>
      </c>
    </row>
    <row r="16" spans="1:16" s="118" customFormat="1" ht="13.5" customHeight="1">
      <c r="A16" s="363">
        <f t="shared" si="2"/>
        <v>10</v>
      </c>
      <c r="B16" s="370" t="s">
        <v>670</v>
      </c>
      <c r="C16" s="738">
        <v>0</v>
      </c>
      <c r="D16" s="738">
        <v>0</v>
      </c>
      <c r="E16" s="739"/>
      <c r="F16" s="739"/>
      <c r="G16" s="696"/>
      <c r="H16" s="697">
        <f t="shared" si="7"/>
        <v>0</v>
      </c>
      <c r="I16" s="740"/>
      <c r="J16" s="740"/>
      <c r="K16" s="738"/>
      <c r="L16" s="699">
        <f t="shared" si="8"/>
        <v>0</v>
      </c>
      <c r="M16" s="699"/>
      <c r="N16" s="804"/>
      <c r="O16" s="741"/>
      <c r="P16" s="699">
        <f t="shared" ref="P16:P36" si="9">H16+O16</f>
        <v>0</v>
      </c>
    </row>
    <row r="17" spans="1:16" s="118" customFormat="1" ht="12.75" customHeight="1">
      <c r="A17" s="363">
        <f t="shared" si="2"/>
        <v>11</v>
      </c>
      <c r="B17" s="370" t="s">
        <v>671</v>
      </c>
      <c r="C17" s="738">
        <v>56278</v>
      </c>
      <c r="D17" s="738">
        <v>56278</v>
      </c>
      <c r="E17" s="739"/>
      <c r="F17" s="739"/>
      <c r="G17" s="696">
        <f>+C17+E17</f>
        <v>56278</v>
      </c>
      <c r="H17" s="697">
        <f t="shared" si="7"/>
        <v>56278</v>
      </c>
      <c r="I17" s="736"/>
      <c r="J17" s="740"/>
      <c r="K17" s="738"/>
      <c r="L17" s="699">
        <f t="shared" si="8"/>
        <v>0</v>
      </c>
      <c r="M17" s="699"/>
      <c r="N17" s="813"/>
      <c r="O17" s="737"/>
      <c r="P17" s="699">
        <f t="shared" si="9"/>
        <v>56278</v>
      </c>
    </row>
    <row r="18" spans="1:16" s="118" customFormat="1" ht="12.75" customHeight="1">
      <c r="A18" s="363">
        <f t="shared" si="2"/>
        <v>12</v>
      </c>
      <c r="B18" s="587" t="s">
        <v>672</v>
      </c>
      <c r="C18" s="738">
        <v>45907</v>
      </c>
      <c r="D18" s="738">
        <v>45907</v>
      </c>
      <c r="E18" s="739"/>
      <c r="F18" s="739"/>
      <c r="G18" s="696">
        <f t="shared" ref="G18:G21" si="10">+C18+E18</f>
        <v>45907</v>
      </c>
      <c r="H18" s="697">
        <f t="shared" si="7"/>
        <v>45907</v>
      </c>
      <c r="I18" s="736"/>
      <c r="J18" s="740"/>
      <c r="K18" s="738"/>
      <c r="L18" s="699">
        <f t="shared" si="8"/>
        <v>0</v>
      </c>
      <c r="M18" s="699"/>
      <c r="N18" s="813"/>
      <c r="O18" s="737"/>
      <c r="P18" s="699"/>
    </row>
    <row r="19" spans="1:16" s="118" customFormat="1" ht="12.75" customHeight="1">
      <c r="A19" s="363">
        <f t="shared" si="2"/>
        <v>13</v>
      </c>
      <c r="B19" s="587" t="s">
        <v>673</v>
      </c>
      <c r="C19" s="738">
        <v>2541.9830000000002</v>
      </c>
      <c r="D19" s="738">
        <v>2541.9830000000002</v>
      </c>
      <c r="E19" s="739"/>
      <c r="F19" s="739"/>
      <c r="G19" s="696">
        <f t="shared" si="10"/>
        <v>2541.9830000000002</v>
      </c>
      <c r="H19" s="697">
        <f t="shared" si="7"/>
        <v>2541.9830000000002</v>
      </c>
      <c r="I19" s="736"/>
      <c r="J19" s="740"/>
      <c r="K19" s="738">
        <v>51.862549999999999</v>
      </c>
      <c r="L19" s="699">
        <f t="shared" si="8"/>
        <v>0</v>
      </c>
      <c r="M19" s="699"/>
      <c r="N19" s="813"/>
      <c r="O19" s="737"/>
      <c r="P19" s="699"/>
    </row>
    <row r="20" spans="1:16" s="118" customFormat="1" ht="12.75" customHeight="1">
      <c r="A20" s="363">
        <f t="shared" si="2"/>
        <v>14</v>
      </c>
      <c r="B20" s="587" t="s">
        <v>674</v>
      </c>
      <c r="C20" s="738">
        <v>1314.7</v>
      </c>
      <c r="D20" s="738">
        <v>1314.7</v>
      </c>
      <c r="E20" s="739"/>
      <c r="F20" s="739"/>
      <c r="G20" s="696">
        <f t="shared" si="10"/>
        <v>1314.7</v>
      </c>
      <c r="H20" s="697">
        <f t="shared" si="7"/>
        <v>1314.7</v>
      </c>
      <c r="I20" s="736"/>
      <c r="J20" s="740"/>
      <c r="K20" s="738">
        <v>7.1942199999999996</v>
      </c>
      <c r="L20" s="699">
        <f t="shared" si="8"/>
        <v>0</v>
      </c>
      <c r="M20" s="699"/>
      <c r="N20" s="813"/>
      <c r="O20" s="737"/>
      <c r="P20" s="699"/>
    </row>
    <row r="21" spans="1:16" s="118" customFormat="1" ht="12.75" customHeight="1">
      <c r="A21" s="363">
        <f t="shared" si="2"/>
        <v>15</v>
      </c>
      <c r="B21" s="587" t="s">
        <v>675</v>
      </c>
      <c r="C21" s="738">
        <v>36693</v>
      </c>
      <c r="D21" s="738">
        <v>36693</v>
      </c>
      <c r="E21" s="739">
        <v>151</v>
      </c>
      <c r="F21" s="739">
        <v>151</v>
      </c>
      <c r="G21" s="696">
        <f t="shared" si="10"/>
        <v>36844</v>
      </c>
      <c r="H21" s="697">
        <f t="shared" si="7"/>
        <v>36844</v>
      </c>
      <c r="I21" s="736"/>
      <c r="J21" s="740">
        <v>5966</v>
      </c>
      <c r="K21" s="738">
        <v>1252.0329200000001</v>
      </c>
      <c r="L21" s="699">
        <f t="shared" si="8"/>
        <v>0</v>
      </c>
      <c r="M21" s="699"/>
      <c r="N21" s="813"/>
      <c r="O21" s="737"/>
      <c r="P21" s="699">
        <f t="shared" si="9"/>
        <v>36844</v>
      </c>
    </row>
    <row r="22" spans="1:16" s="118" customFormat="1" ht="13.5" customHeight="1">
      <c r="A22" s="363">
        <f t="shared" si="2"/>
        <v>16</v>
      </c>
      <c r="B22" s="372" t="s">
        <v>626</v>
      </c>
      <c r="C22" s="706">
        <f>C23</f>
        <v>181092.08811000001</v>
      </c>
      <c r="D22" s="706">
        <f>D23</f>
        <v>180656.80652000001</v>
      </c>
      <c r="E22" s="706">
        <f t="shared" ref="E22:P22" ca="1" si="11">+E23</f>
        <v>0</v>
      </c>
      <c r="F22" s="706">
        <f t="shared" ca="1" si="11"/>
        <v>0</v>
      </c>
      <c r="G22" s="706">
        <f t="shared" si="11"/>
        <v>181134.08811000001</v>
      </c>
      <c r="H22" s="706">
        <f>+H23</f>
        <v>180698.80652000001</v>
      </c>
      <c r="I22" s="706">
        <f>+I23</f>
        <v>0</v>
      </c>
      <c r="J22" s="706">
        <f t="shared" si="11"/>
        <v>54522.464319999999</v>
      </c>
      <c r="K22" s="706">
        <f t="shared" si="11"/>
        <v>1795.01586</v>
      </c>
      <c r="L22" s="706">
        <f t="shared" si="11"/>
        <v>435.28159000001142</v>
      </c>
      <c r="M22" s="706">
        <f t="shared" si="11"/>
        <v>435.28159000000005</v>
      </c>
      <c r="N22" s="793"/>
      <c r="O22" s="706">
        <f t="shared" si="11"/>
        <v>0</v>
      </c>
      <c r="P22" s="809">
        <f t="shared" si="11"/>
        <v>180539.82652</v>
      </c>
    </row>
    <row r="23" spans="1:16" s="118" customFormat="1" ht="12.75" customHeight="1">
      <c r="A23" s="363">
        <f t="shared" si="2"/>
        <v>17</v>
      </c>
      <c r="B23" s="384" t="s">
        <v>676</v>
      </c>
      <c r="C23" s="691">
        <f>C24+C26+C27+C28+C29</f>
        <v>181092.08811000001</v>
      </c>
      <c r="D23" s="691">
        <f>D24+D26+D27+D28+D29</f>
        <v>180656.80652000001</v>
      </c>
      <c r="E23" s="691">
        <f ca="1">SUM(E23:E29)</f>
        <v>0</v>
      </c>
      <c r="F23" s="691">
        <f ca="1">SUM(F23:F29)</f>
        <v>0</v>
      </c>
      <c r="G23" s="691">
        <f>SUM(G24:G29)</f>
        <v>181134.08811000001</v>
      </c>
      <c r="H23" s="691">
        <f>SUM(H24:H29)</f>
        <v>180698.80652000001</v>
      </c>
      <c r="I23" s="691">
        <f t="shared" ref="I23:P23" si="12">SUM(I24:I29)</f>
        <v>0</v>
      </c>
      <c r="J23" s="691">
        <f t="shared" si="12"/>
        <v>54522.464319999999</v>
      </c>
      <c r="K23" s="691">
        <f t="shared" si="12"/>
        <v>1795.01586</v>
      </c>
      <c r="L23" s="691">
        <f t="shared" si="12"/>
        <v>435.28159000001142</v>
      </c>
      <c r="M23" s="691">
        <f t="shared" si="12"/>
        <v>435.28159000000005</v>
      </c>
      <c r="N23" s="790"/>
      <c r="O23" s="691">
        <f t="shared" si="12"/>
        <v>0</v>
      </c>
      <c r="P23" s="691">
        <f t="shared" si="12"/>
        <v>180539.82652</v>
      </c>
    </row>
    <row r="24" spans="1:16" s="116" customFormat="1" ht="12.75" customHeight="1">
      <c r="A24" s="363">
        <f t="shared" si="2"/>
        <v>18</v>
      </c>
      <c r="B24" s="805" t="s">
        <v>677</v>
      </c>
      <c r="C24" s="790">
        <v>154661</v>
      </c>
      <c r="D24" s="790">
        <f>C24-M24</f>
        <v>154236.49140999999</v>
      </c>
      <c r="E24" s="790"/>
      <c r="F24" s="790"/>
      <c r="G24" s="790">
        <f t="shared" ref="G24:H29" si="13">C24+E24</f>
        <v>154661</v>
      </c>
      <c r="H24" s="801">
        <f t="shared" si="13"/>
        <v>154236.49140999999</v>
      </c>
      <c r="I24" s="802"/>
      <c r="J24" s="802">
        <v>48480.622940000001</v>
      </c>
      <c r="K24" s="803">
        <v>1469.135</v>
      </c>
      <c r="L24" s="791">
        <f>G24-H24</f>
        <v>424.50859000001219</v>
      </c>
      <c r="M24" s="791">
        <v>424.50859000000003</v>
      </c>
      <c r="N24" s="804"/>
      <c r="O24" s="793"/>
      <c r="P24" s="791">
        <f t="shared" si="9"/>
        <v>154236.49140999999</v>
      </c>
    </row>
    <row r="25" spans="1:16" s="116" customFormat="1" ht="12.75" customHeight="1">
      <c r="A25" s="363">
        <f t="shared" si="2"/>
        <v>19</v>
      </c>
      <c r="B25" s="805" t="s">
        <v>678</v>
      </c>
      <c r="C25" s="803">
        <v>42</v>
      </c>
      <c r="D25" s="790">
        <f t="shared" ref="D25:D29" si="14">C25-M25</f>
        <v>42</v>
      </c>
      <c r="E25" s="790"/>
      <c r="F25" s="790"/>
      <c r="G25" s="790">
        <f t="shared" si="13"/>
        <v>42</v>
      </c>
      <c r="H25" s="801">
        <f t="shared" si="13"/>
        <v>42</v>
      </c>
      <c r="I25" s="802"/>
      <c r="J25" s="802"/>
      <c r="K25" s="803"/>
      <c r="L25" s="791">
        <f t="shared" ref="L25:L29" si="15">G25-H25</f>
        <v>0</v>
      </c>
      <c r="M25" s="791"/>
      <c r="N25" s="804"/>
      <c r="O25" s="793"/>
      <c r="P25" s="791"/>
    </row>
    <row r="26" spans="1:16" s="116" customFormat="1" ht="12.75" customHeight="1">
      <c r="A26" s="363">
        <f t="shared" si="2"/>
        <v>20</v>
      </c>
      <c r="B26" s="806" t="s">
        <v>679</v>
      </c>
      <c r="C26" s="738">
        <v>10707</v>
      </c>
      <c r="D26" s="790">
        <f t="shared" si="14"/>
        <v>10696.227000000001</v>
      </c>
      <c r="E26" s="739"/>
      <c r="F26" s="739"/>
      <c r="G26" s="790">
        <f t="shared" si="13"/>
        <v>10707</v>
      </c>
      <c r="H26" s="801">
        <f t="shared" si="13"/>
        <v>10696.227000000001</v>
      </c>
      <c r="I26" s="740"/>
      <c r="J26" s="740">
        <v>3222.8723599999998</v>
      </c>
      <c r="K26" s="738">
        <v>145.84533999999999</v>
      </c>
      <c r="L26" s="791">
        <f t="shared" si="15"/>
        <v>10.772999999999229</v>
      </c>
      <c r="M26" s="699">
        <v>10.773</v>
      </c>
      <c r="N26" s="804"/>
      <c r="O26" s="741"/>
      <c r="P26" s="699">
        <f t="shared" si="9"/>
        <v>10696.227000000001</v>
      </c>
    </row>
    <row r="27" spans="1:16" s="116" customFormat="1" ht="12.75" customHeight="1">
      <c r="A27" s="363">
        <f t="shared" si="2"/>
        <v>21</v>
      </c>
      <c r="B27" s="805" t="s">
        <v>680</v>
      </c>
      <c r="C27" s="790">
        <v>2810.998</v>
      </c>
      <c r="D27" s="790">
        <f t="shared" si="14"/>
        <v>2810.998</v>
      </c>
      <c r="E27" s="790"/>
      <c r="F27" s="790"/>
      <c r="G27" s="790">
        <f t="shared" si="13"/>
        <v>2810.998</v>
      </c>
      <c r="H27" s="801">
        <f t="shared" si="13"/>
        <v>2810.998</v>
      </c>
      <c r="I27" s="802"/>
      <c r="J27" s="802">
        <v>1285.1990000000001</v>
      </c>
      <c r="K27" s="803"/>
      <c r="L27" s="791">
        <f t="shared" si="15"/>
        <v>0</v>
      </c>
      <c r="M27" s="791"/>
      <c r="N27" s="804"/>
      <c r="O27" s="793"/>
      <c r="P27" s="791">
        <f t="shared" si="9"/>
        <v>2810.998</v>
      </c>
    </row>
    <row r="28" spans="1:16" s="116" customFormat="1" ht="12.75" customHeight="1">
      <c r="A28" s="363">
        <f t="shared" si="2"/>
        <v>22</v>
      </c>
      <c r="B28" s="806" t="s">
        <v>681</v>
      </c>
      <c r="C28" s="743">
        <v>12796.11011</v>
      </c>
      <c r="D28" s="790">
        <f t="shared" si="14"/>
        <v>12796.11011</v>
      </c>
      <c r="E28" s="744"/>
      <c r="F28" s="744"/>
      <c r="G28" s="790">
        <f t="shared" si="13"/>
        <v>12796.11011</v>
      </c>
      <c r="H28" s="801">
        <f t="shared" si="13"/>
        <v>12796.11011</v>
      </c>
      <c r="I28" s="745"/>
      <c r="J28" s="745">
        <v>1533.7700199999999</v>
      </c>
      <c r="K28" s="743">
        <v>180.03551999999999</v>
      </c>
      <c r="L28" s="791">
        <f t="shared" si="15"/>
        <v>0</v>
      </c>
      <c r="M28" s="699"/>
      <c r="N28" s="804"/>
      <c r="O28" s="746"/>
      <c r="P28" s="699">
        <f t="shared" si="9"/>
        <v>12796.11011</v>
      </c>
    </row>
    <row r="29" spans="1:16" s="116" customFormat="1" ht="12.75" customHeight="1">
      <c r="A29" s="363">
        <f t="shared" si="2"/>
        <v>23</v>
      </c>
      <c r="B29" s="806" t="s">
        <v>682</v>
      </c>
      <c r="C29" s="743">
        <v>116.98</v>
      </c>
      <c r="D29" s="790">
        <f t="shared" si="14"/>
        <v>116.98</v>
      </c>
      <c r="E29" s="744"/>
      <c r="F29" s="744"/>
      <c r="G29" s="790">
        <f t="shared" si="13"/>
        <v>116.98</v>
      </c>
      <c r="H29" s="801">
        <f t="shared" si="13"/>
        <v>116.98</v>
      </c>
      <c r="I29" s="745"/>
      <c r="J29" s="745"/>
      <c r="K29" s="743"/>
      <c r="L29" s="791">
        <f t="shared" si="15"/>
        <v>0</v>
      </c>
      <c r="M29" s="699"/>
      <c r="N29" s="804"/>
      <c r="O29" s="746"/>
      <c r="P29" s="699"/>
    </row>
    <row r="30" spans="1:16" s="118" customFormat="1" ht="12.75" customHeight="1">
      <c r="A30" s="363">
        <f t="shared" si="2"/>
        <v>24</v>
      </c>
      <c r="B30" s="372" t="s">
        <v>631</v>
      </c>
      <c r="C30" s="706">
        <f>+C31</f>
        <v>0</v>
      </c>
      <c r="D30" s="707">
        <f t="shared" ref="D30:O31" si="16">+D31</f>
        <v>0</v>
      </c>
      <c r="E30" s="707">
        <f t="shared" si="16"/>
        <v>0</v>
      </c>
      <c r="F30" s="707">
        <f t="shared" si="16"/>
        <v>0</v>
      </c>
      <c r="G30" s="707">
        <f>+C30+E30</f>
        <v>0</v>
      </c>
      <c r="H30" s="708">
        <f>+D30+F30</f>
        <v>0</v>
      </c>
      <c r="I30" s="742"/>
      <c r="J30" s="742">
        <f>+J31</f>
        <v>0</v>
      </c>
      <c r="K30" s="709">
        <f>+K31</f>
        <v>0</v>
      </c>
      <c r="L30" s="710">
        <f>+G30-H30</f>
        <v>0</v>
      </c>
      <c r="M30" s="710">
        <f>+M31</f>
        <v>0</v>
      </c>
      <c r="N30" s="804"/>
      <c r="O30" s="706">
        <f>+O31</f>
        <v>0</v>
      </c>
      <c r="P30" s="710">
        <f>H30+O30</f>
        <v>0</v>
      </c>
    </row>
    <row r="31" spans="1:16" s="116" customFormat="1" ht="12.75" customHeight="1">
      <c r="A31" s="363">
        <f t="shared" si="2"/>
        <v>25</v>
      </c>
      <c r="B31" s="384" t="s">
        <v>683</v>
      </c>
      <c r="C31" s="691">
        <f>+C32</f>
        <v>0</v>
      </c>
      <c r="D31" s="691">
        <f t="shared" si="16"/>
        <v>0</v>
      </c>
      <c r="E31" s="691">
        <f t="shared" si="16"/>
        <v>0</v>
      </c>
      <c r="F31" s="691">
        <f t="shared" si="16"/>
        <v>0</v>
      </c>
      <c r="G31" s="691">
        <f t="shared" si="16"/>
        <v>0</v>
      </c>
      <c r="H31" s="692">
        <f t="shared" si="16"/>
        <v>0</v>
      </c>
      <c r="I31" s="733"/>
      <c r="J31" s="733">
        <f t="shared" si="16"/>
        <v>0</v>
      </c>
      <c r="K31" s="693">
        <f t="shared" si="16"/>
        <v>0</v>
      </c>
      <c r="L31" s="694">
        <f t="shared" si="16"/>
        <v>0</v>
      </c>
      <c r="M31" s="694">
        <f t="shared" si="16"/>
        <v>0</v>
      </c>
      <c r="N31" s="804"/>
      <c r="O31" s="690">
        <f t="shared" si="16"/>
        <v>0</v>
      </c>
      <c r="P31" s="694">
        <f t="shared" si="9"/>
        <v>0</v>
      </c>
    </row>
    <row r="32" spans="1:16" s="116" customFormat="1" ht="12.75" customHeight="1">
      <c r="A32" s="363">
        <f t="shared" si="2"/>
        <v>26</v>
      </c>
      <c r="B32" s="371" t="s">
        <v>684</v>
      </c>
      <c r="C32" s="743"/>
      <c r="D32" s="744"/>
      <c r="E32" s="744"/>
      <c r="F32" s="744"/>
      <c r="G32" s="696"/>
      <c r="H32" s="697"/>
      <c r="I32" s="745"/>
      <c r="J32" s="745"/>
      <c r="K32" s="743"/>
      <c r="L32" s="699"/>
      <c r="M32" s="699"/>
      <c r="N32" s="804"/>
      <c r="O32" s="746"/>
      <c r="P32" s="699">
        <f t="shared" si="9"/>
        <v>0</v>
      </c>
    </row>
    <row r="33" spans="1:16" s="118" customFormat="1" ht="13.5" customHeight="1">
      <c r="A33" s="363">
        <f t="shared" si="2"/>
        <v>27</v>
      </c>
      <c r="B33" s="372" t="s">
        <v>685</v>
      </c>
      <c r="C33" s="706">
        <f>+C34</f>
        <v>8561.0833899999998</v>
      </c>
      <c r="D33" s="707">
        <f>+D34</f>
        <v>8561.0833899999998</v>
      </c>
      <c r="E33" s="707">
        <f>+E34</f>
        <v>0</v>
      </c>
      <c r="F33" s="707">
        <f>+F34</f>
        <v>0</v>
      </c>
      <c r="G33" s="707">
        <f>+C33+E33</f>
        <v>8561.0833899999998</v>
      </c>
      <c r="H33" s="708">
        <f>+D33+F33</f>
        <v>8561.0833899999998</v>
      </c>
      <c r="I33" s="742"/>
      <c r="J33" s="742">
        <f>+J34</f>
        <v>1643.5498399999999</v>
      </c>
      <c r="K33" s="709">
        <f>+K34</f>
        <v>13833.221369999999</v>
      </c>
      <c r="L33" s="710">
        <f>+G33-H33</f>
        <v>0</v>
      </c>
      <c r="M33" s="710">
        <f>+M34</f>
        <v>0</v>
      </c>
      <c r="N33" s="804"/>
      <c r="O33" s="706">
        <f>+O34</f>
        <v>0</v>
      </c>
      <c r="P33" s="810">
        <f>H33+O33</f>
        <v>8561.0833899999998</v>
      </c>
    </row>
    <row r="34" spans="1:16" s="116" customFormat="1" ht="12.75" customHeight="1">
      <c r="A34" s="363">
        <f t="shared" si="2"/>
        <v>28</v>
      </c>
      <c r="B34" s="398" t="s">
        <v>686</v>
      </c>
      <c r="C34" s="691">
        <f>+C36</f>
        <v>8561.0833899999998</v>
      </c>
      <c r="D34" s="691">
        <f>+D36</f>
        <v>8561.0833899999998</v>
      </c>
      <c r="E34" s="691">
        <f>+E36</f>
        <v>0</v>
      </c>
      <c r="F34" s="691">
        <f>+F36</f>
        <v>0</v>
      </c>
      <c r="G34" s="691">
        <f>G35+G36</f>
        <v>10503.623019999999</v>
      </c>
      <c r="H34" s="692">
        <f>H35+H36</f>
        <v>10503.623019999999</v>
      </c>
      <c r="I34" s="733"/>
      <c r="J34" s="733">
        <f>+J36</f>
        <v>1643.5498399999999</v>
      </c>
      <c r="K34" s="693">
        <f>+K36</f>
        <v>13833.221369999999</v>
      </c>
      <c r="L34" s="694">
        <f>+L36</f>
        <v>0</v>
      </c>
      <c r="M34" s="694">
        <f>+M36</f>
        <v>0</v>
      </c>
      <c r="N34" s="804"/>
      <c r="O34" s="690">
        <f>+O36</f>
        <v>0</v>
      </c>
      <c r="P34" s="694">
        <f t="shared" si="9"/>
        <v>10503.623019999999</v>
      </c>
    </row>
    <row r="35" spans="1:16" s="116" customFormat="1" ht="12.75" customHeight="1">
      <c r="A35" s="363">
        <f t="shared" si="2"/>
        <v>29</v>
      </c>
      <c r="B35" s="800" t="s">
        <v>687</v>
      </c>
      <c r="C35" s="803">
        <v>1942.53963</v>
      </c>
      <c r="D35" s="803">
        <v>1942.53963</v>
      </c>
      <c r="E35" s="790"/>
      <c r="F35" s="790"/>
      <c r="G35" s="790">
        <f>C35+E35</f>
        <v>1942.53963</v>
      </c>
      <c r="H35" s="801">
        <f>D35+F35</f>
        <v>1942.53963</v>
      </c>
      <c r="I35" s="802"/>
      <c r="J35" s="802"/>
      <c r="K35" s="803">
        <v>857.96337000000005</v>
      </c>
      <c r="L35" s="791"/>
      <c r="M35" s="791"/>
      <c r="N35" s="804"/>
      <c r="O35" s="793"/>
      <c r="P35" s="791"/>
    </row>
    <row r="36" spans="1:16" s="116" customFormat="1" ht="12.75" customHeight="1" thickBot="1">
      <c r="A36" s="363">
        <f t="shared" si="2"/>
        <v>30</v>
      </c>
      <c r="B36" s="370" t="s">
        <v>688</v>
      </c>
      <c r="C36" s="738">
        <v>8561.0833899999998</v>
      </c>
      <c r="D36" s="738">
        <v>8561.0833899999998</v>
      </c>
      <c r="E36" s="739"/>
      <c r="F36" s="739"/>
      <c r="G36" s="696">
        <f>+C36+E36</f>
        <v>8561.0833899999998</v>
      </c>
      <c r="H36" s="697">
        <f>+D36+F36</f>
        <v>8561.0833899999998</v>
      </c>
      <c r="I36" s="740"/>
      <c r="J36" s="740">
        <v>1643.5498399999999</v>
      </c>
      <c r="K36" s="738">
        <v>13833.221369999999</v>
      </c>
      <c r="L36" s="699"/>
      <c r="M36" s="699"/>
      <c r="N36" s="804"/>
      <c r="O36" s="741"/>
      <c r="P36" s="699">
        <f t="shared" si="9"/>
        <v>8561.0833899999998</v>
      </c>
    </row>
    <row r="37" spans="1:16" s="116" customFormat="1" ht="13.5" customHeight="1" thickBot="1">
      <c r="A37" s="363">
        <f t="shared" si="2"/>
        <v>31</v>
      </c>
      <c r="B37" s="373" t="s">
        <v>639</v>
      </c>
      <c r="C37" s="747">
        <f>C7+C22+C30+C33</f>
        <v>593385.4246100001</v>
      </c>
      <c r="D37" s="748">
        <f>+D7+D22+D30+D33</f>
        <v>592940.05902000004</v>
      </c>
      <c r="E37" s="748">
        <f>E7</f>
        <v>6151</v>
      </c>
      <c r="F37" s="748">
        <f>F7</f>
        <v>6151</v>
      </c>
      <c r="G37" s="748">
        <f>+G7+G22+G30+G33</f>
        <v>599578.4246100001</v>
      </c>
      <c r="H37" s="749">
        <f>+H7+H22+H30+H33</f>
        <v>599133.05902000004</v>
      </c>
      <c r="I37" s="750"/>
      <c r="J37" s="750">
        <f>+J7+J22+J30+J33</f>
        <v>62132.014159999999</v>
      </c>
      <c r="K37" s="751">
        <f>+K7+K22+K30+K33</f>
        <v>20270.162059999999</v>
      </c>
      <c r="L37" s="752">
        <f>+L7+L22+L30+L33</f>
        <v>445.36559000001142</v>
      </c>
      <c r="M37" s="752">
        <f>+M7+M22+M30+M33</f>
        <v>445.36559000000005</v>
      </c>
      <c r="N37" s="814"/>
      <c r="O37" s="747">
        <f>+O7+O22+O30+O33</f>
        <v>0</v>
      </c>
      <c r="P37" s="811">
        <f>+P7+P22+P30+P33</f>
        <v>548627.39601999999</v>
      </c>
    </row>
    <row r="38" spans="1:16" s="362" customFormat="1" ht="13.5" customHeight="1">
      <c r="A38" s="360"/>
      <c r="B38" s="361"/>
      <c r="C38" s="807"/>
      <c r="D38" s="343"/>
      <c r="E38" s="343"/>
      <c r="F38" s="343"/>
      <c r="G38" s="343"/>
      <c r="H38" s="343"/>
      <c r="I38" s="343"/>
      <c r="J38" s="343"/>
      <c r="K38" s="343"/>
      <c r="L38" s="343"/>
      <c r="M38" s="343"/>
      <c r="N38" s="343"/>
      <c r="O38" s="343"/>
      <c r="P38" s="343"/>
    </row>
    <row r="39" spans="1:16" ht="22.5" customHeight="1">
      <c r="A39" s="116" t="s">
        <v>395</v>
      </c>
      <c r="N39" s="340"/>
    </row>
    <row r="40" spans="1:16" ht="56.25" customHeight="1">
      <c r="A40" s="968" t="s">
        <v>689</v>
      </c>
      <c r="B40" s="996"/>
      <c r="C40" s="996"/>
      <c r="D40" s="996"/>
      <c r="E40" s="996"/>
      <c r="F40" s="996"/>
      <c r="G40" s="996"/>
      <c r="H40" s="996"/>
      <c r="I40" s="996"/>
      <c r="J40" s="996"/>
      <c r="K40" s="996"/>
      <c r="L40" s="996"/>
      <c r="M40" s="996"/>
      <c r="N40" s="996"/>
      <c r="O40" s="996"/>
      <c r="P40" s="996"/>
    </row>
    <row r="41" spans="1:16" ht="30" customHeight="1">
      <c r="A41" s="968" t="s">
        <v>690</v>
      </c>
      <c r="B41" s="996"/>
      <c r="C41" s="996"/>
      <c r="D41" s="996"/>
      <c r="E41" s="996"/>
      <c r="F41" s="996"/>
      <c r="G41" s="996"/>
      <c r="H41" s="996"/>
      <c r="I41" s="996"/>
      <c r="J41" s="996"/>
      <c r="K41" s="996"/>
      <c r="L41" s="996"/>
      <c r="M41" s="996"/>
      <c r="N41" s="996"/>
      <c r="O41" s="996"/>
      <c r="P41" s="996"/>
    </row>
    <row r="42" spans="1:16" ht="34.5" customHeight="1">
      <c r="A42" s="968" t="s">
        <v>691</v>
      </c>
      <c r="B42" s="996"/>
      <c r="C42" s="996"/>
      <c r="D42" s="996"/>
      <c r="E42" s="996"/>
      <c r="F42" s="996"/>
      <c r="G42" s="996"/>
      <c r="H42" s="996"/>
      <c r="I42" s="996"/>
      <c r="J42" s="996"/>
      <c r="K42" s="996"/>
      <c r="L42" s="996"/>
      <c r="M42" s="996"/>
      <c r="N42" s="996"/>
      <c r="O42" s="996"/>
      <c r="P42" s="996"/>
    </row>
    <row r="43" spans="1:16" ht="27.75" customHeight="1">
      <c r="A43" s="968" t="s">
        <v>692</v>
      </c>
      <c r="B43" s="996"/>
      <c r="C43" s="996"/>
      <c r="D43" s="996"/>
      <c r="E43" s="996"/>
      <c r="F43" s="996"/>
      <c r="G43" s="996"/>
      <c r="H43" s="996"/>
      <c r="I43" s="996"/>
      <c r="J43" s="996"/>
      <c r="K43" s="996"/>
      <c r="L43" s="996"/>
      <c r="M43" s="996"/>
      <c r="N43" s="996"/>
      <c r="O43" s="996"/>
      <c r="P43" s="996"/>
    </row>
    <row r="44" spans="1:16">
      <c r="A44" s="968" t="s">
        <v>693</v>
      </c>
      <c r="B44" s="996"/>
      <c r="C44" s="996"/>
      <c r="D44" s="996"/>
      <c r="E44" s="996"/>
      <c r="F44" s="996"/>
      <c r="G44" s="996"/>
      <c r="H44" s="996"/>
      <c r="I44" s="996"/>
      <c r="J44" s="996"/>
      <c r="K44" s="996"/>
      <c r="L44" s="996"/>
      <c r="M44" s="996"/>
      <c r="N44" s="996"/>
      <c r="O44" s="996"/>
      <c r="P44" s="996"/>
    </row>
    <row r="45" spans="1:16" ht="26.25" customHeight="1">
      <c r="A45" s="968" t="s">
        <v>694</v>
      </c>
      <c r="B45" s="996"/>
      <c r="C45" s="996"/>
      <c r="D45" s="996"/>
      <c r="E45" s="996"/>
      <c r="F45" s="996"/>
      <c r="G45" s="996"/>
      <c r="H45" s="996"/>
      <c r="I45" s="996"/>
      <c r="J45" s="996"/>
      <c r="K45" s="996"/>
      <c r="L45" s="996"/>
      <c r="M45" s="996"/>
      <c r="N45" s="996"/>
      <c r="O45" s="996"/>
      <c r="P45" s="996"/>
    </row>
    <row r="46" spans="1:16" ht="18.75" customHeight="1">
      <c r="A46" s="968" t="s">
        <v>695</v>
      </c>
      <c r="B46" s="968"/>
      <c r="C46" s="968"/>
      <c r="D46" s="968"/>
      <c r="E46" s="968"/>
      <c r="F46" s="968"/>
      <c r="G46" s="968"/>
      <c r="H46" s="968"/>
      <c r="I46" s="968"/>
      <c r="J46" s="968"/>
      <c r="K46" s="968"/>
      <c r="L46" s="968"/>
      <c r="M46" s="968"/>
      <c r="N46" s="968"/>
      <c r="O46" s="968"/>
      <c r="P46" s="968"/>
    </row>
    <row r="47" spans="1:16" ht="30.75" customHeight="1">
      <c r="A47" s="968" t="s">
        <v>696</v>
      </c>
      <c r="B47" s="968"/>
      <c r="C47" s="968"/>
      <c r="D47" s="968"/>
      <c r="E47" s="968"/>
      <c r="F47" s="968"/>
      <c r="G47" s="968"/>
      <c r="H47" s="968"/>
      <c r="I47" s="968"/>
      <c r="J47" s="968"/>
      <c r="K47" s="968"/>
      <c r="L47" s="968"/>
      <c r="M47" s="968"/>
      <c r="N47" s="968"/>
      <c r="O47" s="968"/>
      <c r="P47" s="968"/>
    </row>
    <row r="48" spans="1:16" ht="19.5" customHeight="1">
      <c r="A48" s="968" t="s">
        <v>697</v>
      </c>
      <c r="B48" s="996"/>
      <c r="C48" s="996"/>
      <c r="D48" s="996"/>
      <c r="E48" s="996"/>
      <c r="F48" s="996"/>
      <c r="G48" s="996"/>
      <c r="H48" s="996"/>
      <c r="I48" s="996"/>
      <c r="J48" s="996"/>
      <c r="K48" s="996"/>
      <c r="L48" s="996"/>
      <c r="M48" s="996"/>
      <c r="N48" s="996"/>
      <c r="O48" s="996"/>
      <c r="P48" s="996"/>
    </row>
    <row r="49" spans="1:16" s="116" customFormat="1" ht="14">
      <c r="A49" s="968" t="s">
        <v>698</v>
      </c>
      <c r="B49" s="968"/>
      <c r="C49" s="968"/>
      <c r="D49" s="968"/>
      <c r="E49" s="968"/>
      <c r="F49" s="968"/>
      <c r="G49" s="968"/>
      <c r="H49" s="968"/>
      <c r="I49" s="968"/>
      <c r="J49" s="968"/>
      <c r="K49" s="968"/>
      <c r="L49" s="968"/>
      <c r="M49" s="968"/>
      <c r="N49" s="968"/>
      <c r="O49" s="968"/>
      <c r="P49" s="968"/>
    </row>
    <row r="50" spans="1:16" s="116" customFormat="1" ht="14">
      <c r="N50" s="364"/>
    </row>
    <row r="51" spans="1:16" s="116" customFormat="1" ht="14">
      <c r="N51" s="364"/>
    </row>
    <row r="52" spans="1:16">
      <c r="A52" s="116"/>
      <c r="B52" s="116"/>
      <c r="C52" s="116"/>
      <c r="D52" s="116"/>
      <c r="E52" s="116"/>
      <c r="F52" s="116"/>
      <c r="G52" s="116"/>
      <c r="H52" s="116"/>
      <c r="I52" s="116"/>
      <c r="J52" s="116"/>
      <c r="K52" s="116"/>
      <c r="L52" s="116"/>
      <c r="M52" s="116"/>
      <c r="N52" s="364"/>
      <c r="O52" s="116"/>
      <c r="P52" s="116"/>
    </row>
    <row r="53" spans="1:16">
      <c r="A53" s="382"/>
    </row>
  </sheetData>
  <mergeCells count="22">
    <mergeCell ref="B4:B6"/>
    <mergeCell ref="O4:O5"/>
    <mergeCell ref="P4:P5"/>
    <mergeCell ref="A46:P46"/>
    <mergeCell ref="A47:P47"/>
    <mergeCell ref="J4:J5"/>
    <mergeCell ref="K4:K5"/>
    <mergeCell ref="M4:M5"/>
    <mergeCell ref="I4:I5"/>
    <mergeCell ref="A45:P45"/>
    <mergeCell ref="A40:P40"/>
    <mergeCell ref="A4:A6"/>
    <mergeCell ref="C4:D4"/>
    <mergeCell ref="L4:L5"/>
    <mergeCell ref="E4:F4"/>
    <mergeCell ref="G4:H4"/>
    <mergeCell ref="A49:P49"/>
    <mergeCell ref="A41:P41"/>
    <mergeCell ref="A42:P42"/>
    <mergeCell ref="A43:P43"/>
    <mergeCell ref="A44:P44"/>
    <mergeCell ref="A48:P48"/>
  </mergeCells>
  <pageMargins left="0.78740157499999996" right="0.78740157499999996" top="0.78740157499999996" bottom="0.78740157499999996" header="0.3" footer="0.3"/>
  <pageSetup paperSize="9"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A1:S23"/>
  <sheetViews>
    <sheetView zoomScaleNormal="100" workbookViewId="0">
      <selection activeCell="A19" sqref="A19:N19"/>
    </sheetView>
  </sheetViews>
  <sheetFormatPr baseColWidth="10" defaultColWidth="26.5" defaultRowHeight="14"/>
  <cols>
    <col min="1" max="1" width="4.5" style="314" customWidth="1"/>
    <col min="2" max="2" width="11.83203125" style="314" customWidth="1"/>
    <col min="3" max="3" width="26.5" style="314" customWidth="1"/>
    <col min="4" max="4" width="12.1640625" style="314" customWidth="1"/>
    <col min="5" max="5" width="10.5" style="314" customWidth="1"/>
    <col min="6" max="6" width="11.5" style="314" customWidth="1"/>
    <col min="7" max="7" width="10.5" style="314" customWidth="1"/>
    <col min="8" max="8" width="11.5" style="314" customWidth="1"/>
    <col min="9" max="9" width="10.5" style="314" customWidth="1"/>
    <col min="10" max="10" width="12.5" style="314" customWidth="1"/>
    <col min="11" max="11" width="2.5" style="314" customWidth="1"/>
    <col min="12" max="12" width="10.5" style="314" customWidth="1"/>
    <col min="13" max="13" width="14" style="314" customWidth="1"/>
    <col min="14" max="14" width="10.5" style="314" customWidth="1"/>
    <col min="15" max="15" width="8.83203125" style="314" customWidth="1"/>
    <col min="16" max="253" width="9.1640625" style="314" customWidth="1"/>
    <col min="254" max="254" width="3.5" style="314" customWidth="1"/>
    <col min="255" max="255" width="11.83203125" style="314" customWidth="1"/>
    <col min="256" max="16384" width="26.5" style="314"/>
  </cols>
  <sheetData>
    <row r="1" spans="1:19" s="18" customFormat="1" ht="16">
      <c r="A1" s="311" t="s">
        <v>699</v>
      </c>
      <c r="C1" s="17"/>
      <c r="D1" s="17"/>
      <c r="E1" s="17"/>
      <c r="F1" s="17"/>
      <c r="G1" s="17"/>
      <c r="H1" s="312"/>
      <c r="I1" s="17"/>
      <c r="J1" s="17"/>
      <c r="K1" s="313"/>
      <c r="L1" s="17"/>
      <c r="M1" s="17"/>
      <c r="N1" s="17"/>
      <c r="P1" s="17"/>
      <c r="Q1" s="17"/>
      <c r="R1" s="17"/>
      <c r="S1" s="17"/>
    </row>
    <row r="2" spans="1:19" ht="15" thickBot="1">
      <c r="B2" s="315"/>
      <c r="C2" s="315"/>
      <c r="D2" s="316"/>
      <c r="E2" s="316"/>
      <c r="F2" s="315"/>
      <c r="G2" s="315"/>
      <c r="H2" s="315"/>
      <c r="I2" s="315"/>
      <c r="K2" s="313"/>
      <c r="L2" s="315"/>
      <c r="M2" s="315"/>
      <c r="N2" s="317" t="s">
        <v>506</v>
      </c>
      <c r="O2" s="315"/>
      <c r="P2" s="315"/>
      <c r="Q2" s="315"/>
      <c r="R2" s="315"/>
      <c r="S2" s="315"/>
    </row>
    <row r="3" spans="1:19" ht="27" customHeight="1">
      <c r="A3" s="1020" t="s">
        <v>523</v>
      </c>
      <c r="B3" s="1023" t="s">
        <v>700</v>
      </c>
      <c r="C3" s="1026" t="s">
        <v>701</v>
      </c>
      <c r="D3" s="1029" t="s">
        <v>702</v>
      </c>
      <c r="E3" s="970"/>
      <c r="F3" s="970" t="s">
        <v>580</v>
      </c>
      <c r="G3" s="970"/>
      <c r="H3" s="970" t="s">
        <v>703</v>
      </c>
      <c r="I3" s="970"/>
      <c r="J3" s="975" t="s">
        <v>583</v>
      </c>
      <c r="K3" s="313"/>
      <c r="L3" s="1030" t="s">
        <v>704</v>
      </c>
      <c r="M3" s="1032" t="s">
        <v>705</v>
      </c>
      <c r="N3" s="1034" t="s">
        <v>585</v>
      </c>
    </row>
    <row r="4" spans="1:19" ht="15" customHeight="1">
      <c r="A4" s="1021"/>
      <c r="B4" s="1024"/>
      <c r="C4" s="1027"/>
      <c r="D4" s="318" t="s">
        <v>655</v>
      </c>
      <c r="E4" s="258" t="s">
        <v>589</v>
      </c>
      <c r="F4" s="318" t="s">
        <v>586</v>
      </c>
      <c r="G4" s="258" t="s">
        <v>589</v>
      </c>
      <c r="H4" s="318" t="s">
        <v>706</v>
      </c>
      <c r="I4" s="258" t="s">
        <v>589</v>
      </c>
      <c r="J4" s="976"/>
      <c r="K4" s="313"/>
      <c r="L4" s="1031"/>
      <c r="M4" s="1033"/>
      <c r="N4" s="1035"/>
    </row>
    <row r="5" spans="1:19" ht="12.75" customHeight="1" thickBot="1">
      <c r="A5" s="1022"/>
      <c r="B5" s="1025"/>
      <c r="C5" s="1028"/>
      <c r="D5" s="259" t="s">
        <v>593</v>
      </c>
      <c r="E5" s="260" t="s">
        <v>594</v>
      </c>
      <c r="F5" s="260" t="s">
        <v>595</v>
      </c>
      <c r="G5" s="260" t="s">
        <v>596</v>
      </c>
      <c r="H5" s="260" t="s">
        <v>597</v>
      </c>
      <c r="I5" s="260" t="s">
        <v>598</v>
      </c>
      <c r="J5" s="262" t="s">
        <v>707</v>
      </c>
      <c r="K5" s="313"/>
      <c r="L5" s="319" t="s">
        <v>600</v>
      </c>
      <c r="M5" s="261" t="s">
        <v>601</v>
      </c>
      <c r="N5" s="262" t="s">
        <v>708</v>
      </c>
    </row>
    <row r="6" spans="1:19" s="313" customFormat="1" ht="15.75" customHeight="1">
      <c r="A6" s="321">
        <v>1</v>
      </c>
      <c r="B6" s="429"/>
      <c r="C6" s="430"/>
      <c r="D6" s="716"/>
      <c r="E6" s="717"/>
      <c r="F6" s="717"/>
      <c r="G6" s="717"/>
      <c r="H6" s="718">
        <f>+D6+F6</f>
        <v>0</v>
      </c>
      <c r="I6" s="718">
        <f>+E6+G6</f>
        <v>0</v>
      </c>
      <c r="J6" s="719">
        <f>+H6-I6</f>
        <v>0</v>
      </c>
      <c r="K6" s="720"/>
      <c r="L6" s="721"/>
      <c r="M6" s="722"/>
      <c r="N6" s="719">
        <f t="shared" ref="N6:N13" si="0">+I6+L6+M6</f>
        <v>0</v>
      </c>
    </row>
    <row r="7" spans="1:19" ht="15.75" customHeight="1">
      <c r="A7" s="322">
        <f t="shared" ref="A7:A12" si="1">+A6+1</f>
        <v>2</v>
      </c>
      <c r="B7" s="431"/>
      <c r="C7" s="432"/>
      <c r="D7" s="723"/>
      <c r="E7" s="724"/>
      <c r="F7" s="724"/>
      <c r="G7" s="724"/>
      <c r="H7" s="696">
        <f t="shared" ref="H7:I13" si="2">+D7+F7</f>
        <v>0</v>
      </c>
      <c r="I7" s="696">
        <f t="shared" si="2"/>
        <v>0</v>
      </c>
      <c r="J7" s="699">
        <f t="shared" ref="J7:J13" si="3">+H7-I7</f>
        <v>0</v>
      </c>
      <c r="K7" s="725"/>
      <c r="L7" s="723"/>
      <c r="M7" s="724"/>
      <c r="N7" s="699">
        <f t="shared" si="0"/>
        <v>0</v>
      </c>
    </row>
    <row r="8" spans="1:19" ht="15.75" customHeight="1">
      <c r="A8" s="322">
        <f t="shared" si="1"/>
        <v>3</v>
      </c>
      <c r="B8" s="433"/>
      <c r="C8" s="434"/>
      <c r="D8" s="723"/>
      <c r="E8" s="724"/>
      <c r="F8" s="724"/>
      <c r="G8" s="724"/>
      <c r="H8" s="696">
        <f t="shared" si="2"/>
        <v>0</v>
      </c>
      <c r="I8" s="696">
        <f t="shared" si="2"/>
        <v>0</v>
      </c>
      <c r="J8" s="699">
        <f t="shared" si="3"/>
        <v>0</v>
      </c>
      <c r="K8" s="725"/>
      <c r="L8" s="723"/>
      <c r="M8" s="724"/>
      <c r="N8" s="699">
        <f t="shared" si="0"/>
        <v>0</v>
      </c>
    </row>
    <row r="9" spans="1:19" ht="15.75" customHeight="1">
      <c r="A9" s="322">
        <f t="shared" si="1"/>
        <v>4</v>
      </c>
      <c r="B9" s="433"/>
      <c r="C9" s="434"/>
      <c r="D9" s="723"/>
      <c r="E9" s="724"/>
      <c r="F9" s="724"/>
      <c r="G9" s="724"/>
      <c r="H9" s="696">
        <f t="shared" si="2"/>
        <v>0</v>
      </c>
      <c r="I9" s="696">
        <f t="shared" si="2"/>
        <v>0</v>
      </c>
      <c r="J9" s="699">
        <f t="shared" si="3"/>
        <v>0</v>
      </c>
      <c r="K9" s="725"/>
      <c r="L9" s="723"/>
      <c r="M9" s="724"/>
      <c r="N9" s="699">
        <f t="shared" si="0"/>
        <v>0</v>
      </c>
    </row>
    <row r="10" spans="1:19" ht="15.75" customHeight="1">
      <c r="A10" s="322">
        <f t="shared" si="1"/>
        <v>5</v>
      </c>
      <c r="B10" s="431"/>
      <c r="C10" s="432"/>
      <c r="D10" s="723"/>
      <c r="E10" s="724"/>
      <c r="F10" s="724"/>
      <c r="G10" s="724"/>
      <c r="H10" s="696">
        <f t="shared" si="2"/>
        <v>0</v>
      </c>
      <c r="I10" s="696">
        <f t="shared" si="2"/>
        <v>0</v>
      </c>
      <c r="J10" s="699">
        <f t="shared" si="3"/>
        <v>0</v>
      </c>
      <c r="K10" s="725"/>
      <c r="L10" s="723"/>
      <c r="M10" s="724"/>
      <c r="N10" s="699">
        <f t="shared" si="0"/>
        <v>0</v>
      </c>
    </row>
    <row r="11" spans="1:19" ht="15.75" customHeight="1">
      <c r="A11" s="322">
        <f t="shared" si="1"/>
        <v>6</v>
      </c>
      <c r="B11" s="433"/>
      <c r="C11" s="434"/>
      <c r="D11" s="723"/>
      <c r="E11" s="724"/>
      <c r="F11" s="724"/>
      <c r="G11" s="724"/>
      <c r="H11" s="696">
        <f t="shared" si="2"/>
        <v>0</v>
      </c>
      <c r="I11" s="696">
        <f t="shared" si="2"/>
        <v>0</v>
      </c>
      <c r="J11" s="699">
        <f t="shared" si="3"/>
        <v>0</v>
      </c>
      <c r="K11" s="725"/>
      <c r="L11" s="723"/>
      <c r="M11" s="724"/>
      <c r="N11" s="699">
        <f t="shared" si="0"/>
        <v>0</v>
      </c>
    </row>
    <row r="12" spans="1:19" ht="15.75" customHeight="1">
      <c r="A12" s="322">
        <f t="shared" si="1"/>
        <v>7</v>
      </c>
      <c r="B12" s="433"/>
      <c r="C12" s="434"/>
      <c r="D12" s="723"/>
      <c r="E12" s="724"/>
      <c r="F12" s="724"/>
      <c r="G12" s="724"/>
      <c r="H12" s="696">
        <f t="shared" si="2"/>
        <v>0</v>
      </c>
      <c r="I12" s="696">
        <f t="shared" si="2"/>
        <v>0</v>
      </c>
      <c r="J12" s="699">
        <f t="shared" si="3"/>
        <v>0</v>
      </c>
      <c r="K12" s="725"/>
      <c r="L12" s="723"/>
      <c r="M12" s="724"/>
      <c r="N12" s="699">
        <f t="shared" si="0"/>
        <v>0</v>
      </c>
    </row>
    <row r="13" spans="1:19" ht="15.75" customHeight="1" thickBot="1">
      <c r="A13" s="418">
        <f>+A12+1</f>
        <v>8</v>
      </c>
      <c r="B13" s="435"/>
      <c r="C13" s="436"/>
      <c r="D13" s="726"/>
      <c r="E13" s="727"/>
      <c r="F13" s="727"/>
      <c r="G13" s="727"/>
      <c r="H13" s="702">
        <f t="shared" si="2"/>
        <v>0</v>
      </c>
      <c r="I13" s="702">
        <f t="shared" si="2"/>
        <v>0</v>
      </c>
      <c r="J13" s="705">
        <f t="shared" si="3"/>
        <v>0</v>
      </c>
      <c r="K13" s="725"/>
      <c r="L13" s="728"/>
      <c r="M13" s="729"/>
      <c r="N13" s="705">
        <f t="shared" si="0"/>
        <v>0</v>
      </c>
    </row>
    <row r="14" spans="1:19" s="324" customFormat="1" ht="16.5" customHeight="1" thickBot="1">
      <c r="A14" s="323">
        <f>+A13+1</f>
        <v>9</v>
      </c>
      <c r="B14" s="438" t="s">
        <v>709</v>
      </c>
      <c r="C14" s="437"/>
      <c r="D14" s="711">
        <f>SUM(D6:D13)</f>
        <v>0</v>
      </c>
      <c r="E14" s="712">
        <f t="shared" ref="E14:J14" si="4">SUM(E6:E13)</f>
        <v>0</v>
      </c>
      <c r="F14" s="712">
        <f t="shared" si="4"/>
        <v>0</v>
      </c>
      <c r="G14" s="712">
        <f t="shared" si="4"/>
        <v>0</v>
      </c>
      <c r="H14" s="712">
        <f t="shared" si="4"/>
        <v>0</v>
      </c>
      <c r="I14" s="712">
        <f t="shared" si="4"/>
        <v>0</v>
      </c>
      <c r="J14" s="715">
        <f t="shared" si="4"/>
        <v>0</v>
      </c>
      <c r="K14" s="730"/>
      <c r="L14" s="711">
        <f>SUM(L6:L13)</f>
        <v>0</v>
      </c>
      <c r="M14" s="712">
        <f>SUM(M6:M13)</f>
        <v>0</v>
      </c>
      <c r="N14" s="715">
        <f>SUM(N6:N13)</f>
        <v>0</v>
      </c>
    </row>
    <row r="15" spans="1:19" s="393" customFormat="1" ht="15">
      <c r="A15" s="389"/>
      <c r="B15" s="390"/>
      <c r="C15" s="390"/>
      <c r="D15" s="391"/>
      <c r="E15" s="391"/>
      <c r="F15" s="391"/>
      <c r="G15" s="391"/>
      <c r="H15" s="391"/>
      <c r="I15" s="391"/>
      <c r="J15" s="391"/>
      <c r="K15" s="392"/>
      <c r="L15" s="391"/>
      <c r="M15" s="391"/>
      <c r="N15" s="391"/>
    </row>
    <row r="16" spans="1:19" ht="18" customHeight="1">
      <c r="A16" s="134" t="s">
        <v>710</v>
      </c>
    </row>
    <row r="17" spans="1:14" ht="30" customHeight="1">
      <c r="A17" s="1019" t="s">
        <v>711</v>
      </c>
      <c r="B17" s="1019"/>
      <c r="C17" s="1019"/>
      <c r="D17" s="1019"/>
      <c r="E17" s="1019"/>
      <c r="F17" s="1019"/>
      <c r="G17" s="1019"/>
      <c r="H17" s="1019"/>
      <c r="I17" s="1019"/>
      <c r="J17" s="1019"/>
      <c r="K17" s="1019"/>
      <c r="L17" s="1019"/>
      <c r="M17" s="1019"/>
      <c r="N17" s="1019"/>
    </row>
    <row r="18" spans="1:14" ht="14.25" customHeight="1">
      <c r="A18" s="1019" t="s">
        <v>712</v>
      </c>
      <c r="B18" s="1019"/>
      <c r="C18" s="1019"/>
      <c r="D18" s="1019"/>
      <c r="E18" s="1019"/>
      <c r="F18" s="1019"/>
      <c r="G18" s="1019"/>
      <c r="H18" s="1019"/>
      <c r="I18" s="1019"/>
      <c r="J18" s="1019"/>
      <c r="K18" s="1019"/>
      <c r="L18" s="1019"/>
      <c r="M18" s="1019"/>
      <c r="N18" s="1019"/>
    </row>
    <row r="19" spans="1:14" ht="28.5" customHeight="1">
      <c r="A19" s="1019" t="s">
        <v>713</v>
      </c>
      <c r="B19" s="1019"/>
      <c r="C19" s="1019"/>
      <c r="D19" s="1019"/>
      <c r="E19" s="1019"/>
      <c r="F19" s="1019"/>
      <c r="G19" s="1019"/>
      <c r="H19" s="1019"/>
      <c r="I19" s="1019"/>
      <c r="J19" s="1019"/>
      <c r="K19" s="1019"/>
      <c r="L19" s="1019"/>
      <c r="M19" s="1019"/>
      <c r="N19" s="1019"/>
    </row>
    <row r="20" spans="1:14">
      <c r="A20" s="1019" t="s">
        <v>714</v>
      </c>
      <c r="B20" s="1019"/>
      <c r="C20" s="1019"/>
      <c r="D20" s="1019"/>
      <c r="E20" s="1019"/>
      <c r="F20" s="1019"/>
      <c r="G20" s="1019"/>
      <c r="H20" s="1019"/>
      <c r="I20" s="1019"/>
      <c r="J20" s="1019"/>
      <c r="K20" s="1019"/>
      <c r="L20" s="1019"/>
      <c r="M20" s="1019"/>
      <c r="N20" s="1019"/>
    </row>
    <row r="21" spans="1:14">
      <c r="A21" s="1019" t="s">
        <v>715</v>
      </c>
      <c r="B21" s="1019"/>
      <c r="C21" s="1019"/>
      <c r="D21" s="1019"/>
      <c r="E21" s="1019"/>
      <c r="F21" s="1019"/>
      <c r="G21" s="1019"/>
      <c r="H21" s="1019"/>
      <c r="I21" s="1019"/>
      <c r="J21" s="1019"/>
      <c r="K21" s="1019"/>
      <c r="L21" s="1019"/>
      <c r="M21" s="1019"/>
      <c r="N21" s="1019"/>
    </row>
    <row r="23" spans="1:14">
      <c r="A23" s="314" t="s">
        <v>716</v>
      </c>
    </row>
  </sheetData>
  <sheetProtection insertRows="0" deleteRows="0"/>
  <customSheetViews>
    <customSheetView guid="{2AF6EA2A-E5C5-45EB-B6C4-875AD1E4E056}" fitToPage="1">
      <pageMargins left="0" right="0" top="0" bottom="0" header="0" footer="0"/>
      <printOptions horizontalCentered="1"/>
      <pageSetup paperSize="9" scale="89" orientation="landscape" cellComments="asDisplayed"/>
      <headerFooter alignWithMargins="0"/>
    </customSheetView>
  </customSheetViews>
  <mergeCells count="15">
    <mergeCell ref="L3:L4"/>
    <mergeCell ref="M3:M4"/>
    <mergeCell ref="N3:N4"/>
    <mergeCell ref="H3:I3"/>
    <mergeCell ref="J3:J4"/>
    <mergeCell ref="A3:A5"/>
    <mergeCell ref="B3:B5"/>
    <mergeCell ref="C3:C5"/>
    <mergeCell ref="D3:E3"/>
    <mergeCell ref="F3:G3"/>
    <mergeCell ref="A17:N17"/>
    <mergeCell ref="A21:N21"/>
    <mergeCell ref="A18:N18"/>
    <mergeCell ref="A19:N19"/>
    <mergeCell ref="A20:N20"/>
  </mergeCells>
  <printOptions horizontalCentered="1"/>
  <pageMargins left="0.19685039370078741" right="0.19685039370078741" top="0.98425196850393704" bottom="0.98425196850393704" header="0.51181102362204722" footer="0.51181102362204722"/>
  <pageSetup paperSize="9" scale="89" orientation="landscape" cellComments="asDisplayed"/>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07F52"/>
    <pageSetUpPr fitToPage="1"/>
  </sheetPr>
  <dimension ref="A1:S29"/>
  <sheetViews>
    <sheetView zoomScale="89" zoomScaleNormal="89" workbookViewId="0">
      <selection activeCell="X3" sqref="X3"/>
    </sheetView>
  </sheetViews>
  <sheetFormatPr baseColWidth="10" defaultColWidth="9.5" defaultRowHeight="15"/>
  <cols>
    <col min="1" max="1" width="4" style="112" customWidth="1"/>
    <col min="2" max="2" width="2.5" style="112" customWidth="1"/>
    <col min="3" max="3" width="4.5" style="112" customWidth="1"/>
    <col min="4" max="4" width="7.5" style="112" customWidth="1"/>
    <col min="5" max="5" width="41.5" style="112" customWidth="1"/>
    <col min="6" max="6" width="5.5" style="112" customWidth="1"/>
    <col min="7" max="7" width="12.5" style="112" customWidth="1"/>
    <col min="8" max="8" width="10.1640625" style="112" customWidth="1"/>
    <col min="9" max="9" width="11" style="112" customWidth="1"/>
    <col min="10" max="10" width="9.5" style="112" customWidth="1"/>
    <col min="11" max="11" width="11.5" style="112" customWidth="1"/>
    <col min="12" max="12" width="9.5" style="112" customWidth="1"/>
    <col min="13" max="13" width="10.83203125" style="112" customWidth="1"/>
    <col min="14" max="15" width="10.5" style="112" customWidth="1"/>
    <col min="16" max="16" width="10.83203125" style="112" customWidth="1"/>
    <col min="17" max="17" width="2.1640625" style="112" customWidth="1"/>
    <col min="18" max="19" width="10.1640625" style="112" customWidth="1"/>
    <col min="20" max="248" width="9.1640625" style="112" customWidth="1"/>
    <col min="249" max="250" width="5.5" style="112" customWidth="1"/>
    <col min="251" max="251" width="7.5" style="112" customWidth="1"/>
    <col min="252" max="252" width="39.5" style="112" customWidth="1"/>
    <col min="253" max="253" width="11.5" style="112" customWidth="1"/>
    <col min="254" max="16384" width="9.5" style="112"/>
  </cols>
  <sheetData>
    <row r="1" spans="1:19" ht="16">
      <c r="A1" s="777" t="s">
        <v>717</v>
      </c>
      <c r="B1" s="778"/>
      <c r="C1" s="776"/>
      <c r="D1" s="776"/>
      <c r="E1" s="776"/>
      <c r="F1" s="117"/>
    </row>
    <row r="2" spans="1:19" ht="17" thickBot="1">
      <c r="B2" s="117"/>
      <c r="C2" s="117"/>
      <c r="D2" s="117"/>
      <c r="S2" s="339" t="s">
        <v>718</v>
      </c>
    </row>
    <row r="3" spans="1:19" s="116" customFormat="1" ht="50.25" customHeight="1">
      <c r="A3" s="979" t="s">
        <v>523</v>
      </c>
      <c r="B3" s="990" t="s">
        <v>719</v>
      </c>
      <c r="C3" s="990"/>
      <c r="D3" s="990"/>
      <c r="E3" s="990"/>
      <c r="F3" s="1040" t="s">
        <v>720</v>
      </c>
      <c r="G3" s="1029" t="s">
        <v>579</v>
      </c>
      <c r="H3" s="970"/>
      <c r="I3" s="970" t="s">
        <v>580</v>
      </c>
      <c r="J3" s="970"/>
      <c r="K3" s="970" t="s">
        <v>581</v>
      </c>
      <c r="L3" s="1043"/>
      <c r="M3" s="1038" t="s">
        <v>721</v>
      </c>
      <c r="N3" s="1004" t="s">
        <v>722</v>
      </c>
      <c r="O3" s="1032" t="s">
        <v>723</v>
      </c>
      <c r="P3" s="975" t="s">
        <v>724</v>
      </c>
      <c r="R3" s="1032" t="s">
        <v>725</v>
      </c>
      <c r="S3" s="1036" t="s">
        <v>585</v>
      </c>
    </row>
    <row r="4" spans="1:19" s="116" customFormat="1" ht="15" customHeight="1">
      <c r="A4" s="980"/>
      <c r="B4" s="992"/>
      <c r="C4" s="992"/>
      <c r="D4" s="992"/>
      <c r="E4" s="992"/>
      <c r="F4" s="1041"/>
      <c r="G4" s="318" t="s">
        <v>726</v>
      </c>
      <c r="H4" s="258" t="s">
        <v>727</v>
      </c>
      <c r="I4" s="258" t="s">
        <v>588</v>
      </c>
      <c r="J4" s="258" t="s">
        <v>589</v>
      </c>
      <c r="K4" s="258" t="s">
        <v>588</v>
      </c>
      <c r="L4" s="374" t="s">
        <v>589</v>
      </c>
      <c r="M4" s="1039"/>
      <c r="N4" s="1005"/>
      <c r="O4" s="1033"/>
      <c r="P4" s="976"/>
      <c r="R4" s="1033"/>
      <c r="S4" s="1037"/>
    </row>
    <row r="5" spans="1:19" s="116" customFormat="1" ht="17.25" customHeight="1" thickBot="1">
      <c r="A5" s="981"/>
      <c r="B5" s="994"/>
      <c r="C5" s="994"/>
      <c r="D5" s="994"/>
      <c r="E5" s="994"/>
      <c r="F5" s="1042"/>
      <c r="G5" s="259" t="s">
        <v>593</v>
      </c>
      <c r="H5" s="260" t="s">
        <v>594</v>
      </c>
      <c r="I5" s="260" t="s">
        <v>595</v>
      </c>
      <c r="J5" s="260" t="s">
        <v>596</v>
      </c>
      <c r="K5" s="260" t="s">
        <v>597</v>
      </c>
      <c r="L5" s="375" t="s">
        <v>598</v>
      </c>
      <c r="M5" s="366" t="s">
        <v>657</v>
      </c>
      <c r="N5" s="386" t="s">
        <v>658</v>
      </c>
      <c r="O5" s="261" t="s">
        <v>707</v>
      </c>
      <c r="P5" s="262" t="s">
        <v>600</v>
      </c>
      <c r="R5" s="261" t="s">
        <v>601</v>
      </c>
      <c r="S5" s="320" t="s">
        <v>728</v>
      </c>
    </row>
    <row r="6" spans="1:19" s="118" customFormat="1" ht="16.5" customHeight="1">
      <c r="A6" s="402">
        <v>1</v>
      </c>
      <c r="B6" s="1046" t="s">
        <v>605</v>
      </c>
      <c r="C6" s="1046"/>
      <c r="D6" s="1046"/>
      <c r="E6" s="1046"/>
      <c r="F6" s="396"/>
      <c r="G6" s="684">
        <f>G7</f>
        <v>112899.60872999999</v>
      </c>
      <c r="H6" s="685">
        <f>H7</f>
        <v>112899.60872999999</v>
      </c>
      <c r="I6" s="685">
        <f>I7</f>
        <v>198065.33815</v>
      </c>
      <c r="J6" s="685">
        <f>J7</f>
        <v>198065.33815</v>
      </c>
      <c r="K6" s="685">
        <f>+G6+I6</f>
        <v>310964.94688</v>
      </c>
      <c r="L6" s="686">
        <f>+H6+J6</f>
        <v>310964.94688</v>
      </c>
      <c r="M6" s="687"/>
      <c r="N6" s="687"/>
      <c r="O6" s="685">
        <f t="shared" ref="O6:O15" si="0">+K6-L6</f>
        <v>0</v>
      </c>
      <c r="P6" s="688"/>
      <c r="Q6" s="689"/>
      <c r="R6" s="685"/>
      <c r="S6" s="688">
        <f>+L6+R6</f>
        <v>310964.94688</v>
      </c>
    </row>
    <row r="7" spans="1:19" s="118" customFormat="1" ht="14">
      <c r="A7" s="397">
        <f>A6+1</f>
        <v>2</v>
      </c>
      <c r="B7" s="1051" t="s">
        <v>729</v>
      </c>
      <c r="C7" s="1051"/>
      <c r="D7" s="1051"/>
      <c r="E7" s="1051"/>
      <c r="F7" s="376"/>
      <c r="G7" s="690">
        <f>SUM(G8:G9)</f>
        <v>112899.60872999999</v>
      </c>
      <c r="H7" s="691">
        <f>SUM(H8:H9)</f>
        <v>112899.60872999999</v>
      </c>
      <c r="I7" s="691">
        <f>SUM(I8:I9)</f>
        <v>198065.33815</v>
      </c>
      <c r="J7" s="691">
        <f>SUM(J8:J9)</f>
        <v>198065.33815</v>
      </c>
      <c r="K7" s="691">
        <f t="shared" ref="K7:K15" si="1">+G7+I7</f>
        <v>310964.94688</v>
      </c>
      <c r="L7" s="692">
        <f t="shared" ref="L7:L15" si="2">+H7+J7</f>
        <v>310964.94688</v>
      </c>
      <c r="M7" s="693"/>
      <c r="N7" s="693"/>
      <c r="O7" s="691">
        <f t="shared" si="0"/>
        <v>0</v>
      </c>
      <c r="P7" s="694"/>
      <c r="Q7" s="689"/>
      <c r="R7" s="691"/>
      <c r="S7" s="694">
        <f t="shared" ref="S7:S15" si="3">+L7+R7</f>
        <v>310964.94688</v>
      </c>
    </row>
    <row r="8" spans="1:19" s="116" customFormat="1" ht="14">
      <c r="A8" s="347">
        <f t="shared" ref="A8:A16" si="4">+A7+1</f>
        <v>3</v>
      </c>
      <c r="B8" s="209"/>
      <c r="C8" s="507" t="s">
        <v>730</v>
      </c>
      <c r="D8" s="894"/>
      <c r="E8" s="894"/>
      <c r="F8" s="377"/>
      <c r="G8" s="701">
        <v>21280.36347</v>
      </c>
      <c r="H8" s="701">
        <v>21280.36347</v>
      </c>
      <c r="I8" s="702">
        <v>82434.115149999998</v>
      </c>
      <c r="J8" s="702">
        <v>82434.115149999998</v>
      </c>
      <c r="K8" s="702">
        <f t="shared" si="1"/>
        <v>103714.47861999999</v>
      </c>
      <c r="L8" s="703">
        <f t="shared" si="2"/>
        <v>103714.47861999999</v>
      </c>
      <c r="M8" s="704"/>
      <c r="N8" s="704"/>
      <c r="O8" s="691">
        <f t="shared" si="0"/>
        <v>0</v>
      </c>
      <c r="P8" s="705"/>
      <c r="Q8" s="700"/>
      <c r="R8" s="702"/>
      <c r="S8" s="705">
        <f t="shared" si="3"/>
        <v>103714.47861999999</v>
      </c>
    </row>
    <row r="9" spans="1:19" s="116" customFormat="1" ht="14">
      <c r="A9" s="347">
        <f t="shared" si="4"/>
        <v>4</v>
      </c>
      <c r="B9" s="209"/>
      <c r="C9" s="507" t="s">
        <v>731</v>
      </c>
      <c r="D9" s="894"/>
      <c r="E9" s="894"/>
      <c r="F9" s="377"/>
      <c r="G9" s="701">
        <v>91619.245259999996</v>
      </c>
      <c r="H9" s="701">
        <v>91619.245259999996</v>
      </c>
      <c r="I9" s="702">
        <v>115631.223</v>
      </c>
      <c r="J9" s="702">
        <v>115631.223</v>
      </c>
      <c r="K9" s="702">
        <f t="shared" si="1"/>
        <v>207250.46825999999</v>
      </c>
      <c r="L9" s="703">
        <f t="shared" si="2"/>
        <v>207250.46825999999</v>
      </c>
      <c r="M9" s="704"/>
      <c r="N9" s="704"/>
      <c r="O9" s="691">
        <f t="shared" si="0"/>
        <v>0</v>
      </c>
      <c r="P9" s="705"/>
      <c r="Q9" s="700"/>
      <c r="R9" s="702"/>
      <c r="S9" s="705">
        <f t="shared" si="3"/>
        <v>207250.46825999999</v>
      </c>
    </row>
    <row r="10" spans="1:19" s="118" customFormat="1" ht="15.75" customHeight="1">
      <c r="A10" s="347">
        <f t="shared" si="4"/>
        <v>5</v>
      </c>
      <c r="B10" s="1047" t="s">
        <v>626</v>
      </c>
      <c r="C10" s="988"/>
      <c r="D10" s="988"/>
      <c r="E10" s="1048"/>
      <c r="F10" s="401"/>
      <c r="G10" s="706"/>
      <c r="H10" s="707"/>
      <c r="I10" s="707"/>
      <c r="J10" s="707"/>
      <c r="K10" s="707">
        <f t="shared" si="1"/>
        <v>0</v>
      </c>
      <c r="L10" s="708">
        <f t="shared" si="2"/>
        <v>0</v>
      </c>
      <c r="M10" s="709"/>
      <c r="N10" s="709"/>
      <c r="O10" s="707">
        <f t="shared" si="0"/>
        <v>0</v>
      </c>
      <c r="P10" s="710"/>
      <c r="Q10" s="689"/>
      <c r="R10" s="707"/>
      <c r="S10" s="710">
        <f t="shared" si="3"/>
        <v>0</v>
      </c>
    </row>
    <row r="11" spans="1:19" s="118" customFormat="1" ht="14">
      <c r="A11" s="347">
        <f t="shared" si="4"/>
        <v>6</v>
      </c>
      <c r="B11" s="977" t="s">
        <v>683</v>
      </c>
      <c r="C11" s="984"/>
      <c r="D11" s="984"/>
      <c r="E11" s="1049"/>
      <c r="F11" s="400"/>
      <c r="G11" s="690"/>
      <c r="H11" s="691"/>
      <c r="I11" s="691"/>
      <c r="J11" s="691"/>
      <c r="K11" s="691">
        <f t="shared" si="1"/>
        <v>0</v>
      </c>
      <c r="L11" s="692">
        <f t="shared" si="2"/>
        <v>0</v>
      </c>
      <c r="M11" s="693"/>
      <c r="N11" s="693"/>
      <c r="O11" s="691">
        <f t="shared" si="0"/>
        <v>0</v>
      </c>
      <c r="P11" s="694"/>
      <c r="Q11" s="689"/>
      <c r="R11" s="691"/>
      <c r="S11" s="694">
        <f t="shared" si="3"/>
        <v>0</v>
      </c>
    </row>
    <row r="12" spans="1:19" s="116" customFormat="1" ht="14.25" customHeight="1">
      <c r="A12" s="347">
        <f t="shared" si="4"/>
        <v>7</v>
      </c>
      <c r="B12" s="209"/>
      <c r="C12" s="209"/>
      <c r="D12" s="1050" t="s">
        <v>732</v>
      </c>
      <c r="E12" s="1050"/>
      <c r="F12" s="377"/>
      <c r="G12" s="701"/>
      <c r="H12" s="702"/>
      <c r="I12" s="702"/>
      <c r="J12" s="702"/>
      <c r="K12" s="702">
        <f t="shared" si="1"/>
        <v>0</v>
      </c>
      <c r="L12" s="703">
        <f t="shared" si="2"/>
        <v>0</v>
      </c>
      <c r="M12" s="704"/>
      <c r="N12" s="704"/>
      <c r="O12" s="702">
        <f t="shared" si="0"/>
        <v>0</v>
      </c>
      <c r="P12" s="705"/>
      <c r="Q12" s="700"/>
      <c r="R12" s="702"/>
      <c r="S12" s="705">
        <f t="shared" si="3"/>
        <v>0</v>
      </c>
    </row>
    <row r="13" spans="1:19" s="118" customFormat="1" ht="15.75" customHeight="1">
      <c r="A13" s="347">
        <f t="shared" si="4"/>
        <v>8</v>
      </c>
      <c r="B13" s="1047" t="s">
        <v>631</v>
      </c>
      <c r="C13" s="988"/>
      <c r="D13" s="988"/>
      <c r="E13" s="1048"/>
      <c r="F13" s="401"/>
      <c r="G13" s="706"/>
      <c r="H13" s="707"/>
      <c r="I13" s="707"/>
      <c r="J13" s="707"/>
      <c r="K13" s="707">
        <f t="shared" si="1"/>
        <v>0</v>
      </c>
      <c r="L13" s="708">
        <f t="shared" si="2"/>
        <v>0</v>
      </c>
      <c r="M13" s="709"/>
      <c r="N13" s="709"/>
      <c r="O13" s="707">
        <f t="shared" si="0"/>
        <v>0</v>
      </c>
      <c r="P13" s="710"/>
      <c r="Q13" s="689"/>
      <c r="R13" s="707"/>
      <c r="S13" s="710">
        <f t="shared" si="3"/>
        <v>0</v>
      </c>
    </row>
    <row r="14" spans="1:19" s="118" customFormat="1" ht="14">
      <c r="A14" s="347">
        <f t="shared" si="4"/>
        <v>9</v>
      </c>
      <c r="B14" s="977" t="s">
        <v>683</v>
      </c>
      <c r="C14" s="984"/>
      <c r="D14" s="984"/>
      <c r="E14" s="1049"/>
      <c r="F14" s="400"/>
      <c r="G14" s="690"/>
      <c r="H14" s="691"/>
      <c r="I14" s="691"/>
      <c r="J14" s="691"/>
      <c r="K14" s="691">
        <f t="shared" si="1"/>
        <v>0</v>
      </c>
      <c r="L14" s="692">
        <f t="shared" si="2"/>
        <v>0</v>
      </c>
      <c r="M14" s="693"/>
      <c r="N14" s="693"/>
      <c r="O14" s="691">
        <f t="shared" si="0"/>
        <v>0</v>
      </c>
      <c r="P14" s="694"/>
      <c r="Q14" s="689"/>
      <c r="R14" s="691"/>
      <c r="S14" s="694">
        <f t="shared" si="3"/>
        <v>0</v>
      </c>
    </row>
    <row r="15" spans="1:19" s="116" customFormat="1" thickBot="1">
      <c r="A15" s="347">
        <f t="shared" si="4"/>
        <v>10</v>
      </c>
      <c r="B15" s="209"/>
      <c r="C15" s="209"/>
      <c r="D15" s="1050" t="s">
        <v>732</v>
      </c>
      <c r="E15" s="1050"/>
      <c r="F15" s="377"/>
      <c r="G15" s="695"/>
      <c r="H15" s="696"/>
      <c r="I15" s="696"/>
      <c r="J15" s="696"/>
      <c r="K15" s="696">
        <f t="shared" si="1"/>
        <v>0</v>
      </c>
      <c r="L15" s="697">
        <f t="shared" si="2"/>
        <v>0</v>
      </c>
      <c r="M15" s="698"/>
      <c r="N15" s="698"/>
      <c r="O15" s="696">
        <f t="shared" si="0"/>
        <v>0</v>
      </c>
      <c r="P15" s="699"/>
      <c r="Q15" s="700"/>
      <c r="R15" s="696"/>
      <c r="S15" s="699">
        <f t="shared" si="3"/>
        <v>0</v>
      </c>
    </row>
    <row r="16" spans="1:19" s="116" customFormat="1" ht="18.75" customHeight="1" thickBot="1">
      <c r="A16" s="347">
        <f t="shared" si="4"/>
        <v>11</v>
      </c>
      <c r="B16" s="365" t="s">
        <v>639</v>
      </c>
      <c r="C16" s="365"/>
      <c r="D16" s="365"/>
      <c r="E16" s="365"/>
      <c r="F16" s="378"/>
      <c r="G16" s="711">
        <f t="shared" ref="G16:P16" si="5">+G6+G10+G13</f>
        <v>112899.60872999999</v>
      </c>
      <c r="H16" s="712">
        <f t="shared" si="5"/>
        <v>112899.60872999999</v>
      </c>
      <c r="I16" s="712">
        <f t="shared" si="5"/>
        <v>198065.33815</v>
      </c>
      <c r="J16" s="712">
        <f t="shared" si="5"/>
        <v>198065.33815</v>
      </c>
      <c r="K16" s="712">
        <f t="shared" si="5"/>
        <v>310964.94688</v>
      </c>
      <c r="L16" s="713">
        <f t="shared" si="5"/>
        <v>310964.94688</v>
      </c>
      <c r="M16" s="714">
        <f t="shared" si="5"/>
        <v>0</v>
      </c>
      <c r="N16" s="714">
        <f t="shared" si="5"/>
        <v>0</v>
      </c>
      <c r="O16" s="712">
        <f t="shared" si="5"/>
        <v>0</v>
      </c>
      <c r="P16" s="715">
        <f t="shared" si="5"/>
        <v>0</v>
      </c>
      <c r="Q16" s="689"/>
      <c r="R16" s="712">
        <f>+R6+R10+R13</f>
        <v>0</v>
      </c>
      <c r="S16" s="715">
        <f>+S6+S10+S13</f>
        <v>310964.94688</v>
      </c>
    </row>
    <row r="17" spans="1:19" s="383" customFormat="1" ht="18.75" customHeight="1">
      <c r="A17" s="387"/>
      <c r="B17" s="388"/>
      <c r="C17" s="388"/>
      <c r="D17" s="388"/>
      <c r="E17" s="388"/>
      <c r="F17" s="388"/>
      <c r="G17" s="388"/>
      <c r="H17" s="388"/>
      <c r="I17" s="388"/>
      <c r="J17" s="388"/>
      <c r="K17" s="388"/>
      <c r="L17" s="388"/>
      <c r="M17" s="388"/>
      <c r="N17" s="388"/>
      <c r="O17" s="388"/>
      <c r="P17" s="388"/>
      <c r="R17" s="388"/>
      <c r="S17" s="388"/>
    </row>
    <row r="18" spans="1:19" ht="20.25" customHeight="1">
      <c r="A18" s="116" t="s">
        <v>395</v>
      </c>
    </row>
    <row r="19" spans="1:19" ht="55.5" customHeight="1">
      <c r="A19" s="968" t="s">
        <v>733</v>
      </c>
      <c r="B19" s="996"/>
      <c r="C19" s="996"/>
      <c r="D19" s="996"/>
      <c r="E19" s="996"/>
      <c r="F19" s="996"/>
      <c r="G19" s="996"/>
      <c r="H19" s="996"/>
      <c r="I19" s="996"/>
      <c r="J19" s="996"/>
      <c r="K19" s="996"/>
      <c r="L19" s="996"/>
      <c r="M19" s="996"/>
      <c r="N19" s="996"/>
      <c r="O19" s="996"/>
      <c r="P19" s="996"/>
      <c r="Q19" s="996"/>
      <c r="R19" s="996"/>
      <c r="S19" s="996"/>
    </row>
    <row r="20" spans="1:19" ht="17.25" customHeight="1">
      <c r="A20" s="968" t="s">
        <v>734</v>
      </c>
      <c r="B20" s="996"/>
      <c r="C20" s="996"/>
      <c r="D20" s="996"/>
      <c r="E20" s="996"/>
      <c r="F20" s="996"/>
      <c r="G20" s="996"/>
      <c r="H20" s="996"/>
      <c r="I20" s="996"/>
      <c r="J20" s="996"/>
      <c r="K20" s="996"/>
      <c r="L20" s="996"/>
      <c r="M20" s="996"/>
      <c r="N20" s="996"/>
      <c r="O20" s="996"/>
      <c r="P20" s="996"/>
      <c r="Q20" s="996"/>
      <c r="R20" s="996"/>
      <c r="S20" s="996"/>
    </row>
    <row r="21" spans="1:19" ht="15" customHeight="1">
      <c r="A21" s="968" t="s">
        <v>735</v>
      </c>
      <c r="B21" s="996"/>
      <c r="C21" s="996"/>
      <c r="D21" s="996"/>
      <c r="E21" s="996"/>
      <c r="F21" s="996"/>
      <c r="G21" s="996"/>
      <c r="H21" s="996"/>
      <c r="I21" s="996"/>
      <c r="J21" s="996"/>
      <c r="K21" s="996"/>
      <c r="L21" s="996"/>
      <c r="M21" s="996"/>
      <c r="N21" s="996"/>
      <c r="O21" s="996"/>
      <c r="P21" s="996"/>
      <c r="Q21" s="996"/>
      <c r="R21" s="996"/>
      <c r="S21" s="996"/>
    </row>
    <row r="22" spans="1:19" ht="15" customHeight="1">
      <c r="A22" s="968" t="s">
        <v>736</v>
      </c>
      <c r="B22" s="996"/>
      <c r="C22" s="996"/>
      <c r="D22" s="996"/>
      <c r="E22" s="996"/>
      <c r="F22" s="996"/>
      <c r="G22" s="996"/>
      <c r="H22" s="996"/>
      <c r="I22" s="996"/>
      <c r="J22" s="996"/>
      <c r="K22" s="996"/>
      <c r="L22" s="996"/>
      <c r="M22" s="996"/>
      <c r="N22" s="996"/>
      <c r="O22" s="996"/>
      <c r="P22" s="996"/>
      <c r="Q22" s="996"/>
      <c r="R22" s="996"/>
      <c r="S22" s="996"/>
    </row>
    <row r="23" spans="1:19" ht="15" customHeight="1">
      <c r="A23" s="968" t="s">
        <v>737</v>
      </c>
      <c r="B23" s="996"/>
      <c r="C23" s="996"/>
      <c r="D23" s="996"/>
      <c r="E23" s="996"/>
      <c r="F23" s="996"/>
      <c r="G23" s="996"/>
      <c r="H23" s="996"/>
      <c r="I23" s="996"/>
      <c r="J23" s="996"/>
      <c r="K23" s="996"/>
      <c r="L23" s="996"/>
      <c r="M23" s="996"/>
      <c r="N23" s="996"/>
      <c r="O23" s="996"/>
      <c r="P23" s="996"/>
      <c r="Q23" s="996"/>
      <c r="R23" s="996"/>
      <c r="S23" s="996"/>
    </row>
    <row r="24" spans="1:19" ht="15" customHeight="1">
      <c r="A24" s="968" t="s">
        <v>738</v>
      </c>
      <c r="B24" s="996"/>
      <c r="C24" s="996"/>
      <c r="D24" s="996"/>
      <c r="E24" s="996"/>
      <c r="F24" s="996"/>
      <c r="G24" s="996"/>
      <c r="H24" s="996"/>
      <c r="I24" s="996"/>
      <c r="J24" s="996"/>
      <c r="K24" s="996"/>
      <c r="L24" s="996"/>
      <c r="M24" s="996"/>
      <c r="N24" s="996"/>
      <c r="O24" s="996"/>
      <c r="P24" s="996"/>
      <c r="Q24" s="996"/>
      <c r="R24" s="996"/>
      <c r="S24" s="996"/>
    </row>
    <row r="25" spans="1:19" ht="15" customHeight="1">
      <c r="A25" s="968" t="s">
        <v>739</v>
      </c>
      <c r="B25" s="996"/>
      <c r="C25" s="996"/>
      <c r="D25" s="996"/>
      <c r="E25" s="996"/>
      <c r="F25" s="996"/>
      <c r="G25" s="996"/>
      <c r="H25" s="996"/>
      <c r="I25" s="996"/>
      <c r="J25" s="996"/>
      <c r="K25" s="996"/>
      <c r="L25" s="996"/>
      <c r="M25" s="996"/>
      <c r="N25" s="996"/>
      <c r="O25" s="996"/>
      <c r="P25" s="996"/>
      <c r="Q25" s="996"/>
      <c r="R25" s="996"/>
      <c r="S25" s="996"/>
    </row>
    <row r="26" spans="1:19" ht="15" customHeight="1">
      <c r="A26" s="1044" t="s">
        <v>740</v>
      </c>
      <c r="B26" s="1045"/>
      <c r="C26" s="1045"/>
      <c r="D26" s="1045"/>
      <c r="E26" s="1045"/>
      <c r="F26" s="1045"/>
      <c r="G26" s="1045"/>
      <c r="H26" s="1045"/>
      <c r="I26" s="1045"/>
      <c r="J26" s="1045"/>
      <c r="K26" s="1045"/>
      <c r="L26" s="1045"/>
      <c r="M26" s="1045"/>
      <c r="N26" s="1045"/>
      <c r="O26" s="1045"/>
      <c r="P26" s="1045"/>
      <c r="Q26" s="1045"/>
      <c r="R26" s="1045"/>
      <c r="S26" s="1045"/>
    </row>
    <row r="27" spans="1:19" ht="30.75" customHeight="1">
      <c r="A27" s="968" t="s">
        <v>741</v>
      </c>
      <c r="B27" s="996"/>
      <c r="C27" s="996"/>
      <c r="D27" s="996"/>
      <c r="E27" s="996"/>
      <c r="F27" s="996"/>
      <c r="G27" s="996"/>
      <c r="H27" s="996"/>
      <c r="I27" s="996"/>
      <c r="J27" s="996"/>
      <c r="K27" s="996"/>
      <c r="L27" s="996"/>
      <c r="M27" s="996"/>
      <c r="N27" s="996"/>
      <c r="O27" s="996"/>
      <c r="P27" s="996"/>
      <c r="Q27" s="996"/>
      <c r="R27" s="996"/>
      <c r="S27" s="996"/>
    </row>
    <row r="28" spans="1:19" ht="14.25" customHeight="1">
      <c r="C28" s="349"/>
      <c r="D28" s="349"/>
      <c r="E28" s="349"/>
      <c r="F28" s="349"/>
    </row>
    <row r="29" spans="1:19">
      <c r="A29" s="116" t="s">
        <v>716</v>
      </c>
    </row>
  </sheetData>
  <customSheetViews>
    <customSheetView guid="{2AF6EA2A-E5C5-45EB-B6C4-875AD1E4E056}" scale="89" fitToPage="1">
      <pageMargins left="0" right="0" top="0" bottom="0" header="0" footer="0"/>
      <pageSetup paperSize="9" scale="70" orientation="landscape"/>
    </customSheetView>
  </customSheetViews>
  <mergeCells count="29">
    <mergeCell ref="A19:S19"/>
    <mergeCell ref="B6:E6"/>
    <mergeCell ref="B10:E10"/>
    <mergeCell ref="B13:E13"/>
    <mergeCell ref="B14:E14"/>
    <mergeCell ref="D15:E15"/>
    <mergeCell ref="D12:E12"/>
    <mergeCell ref="B7:E7"/>
    <mergeCell ref="B11:E11"/>
    <mergeCell ref="A25:S25"/>
    <mergeCell ref="A26:S26"/>
    <mergeCell ref="A27:S27"/>
    <mergeCell ref="A20:S20"/>
    <mergeCell ref="A21:S21"/>
    <mergeCell ref="A22:S22"/>
    <mergeCell ref="A23:S23"/>
    <mergeCell ref="A24:S24"/>
    <mergeCell ref="A3:A5"/>
    <mergeCell ref="B3:E5"/>
    <mergeCell ref="G3:H3"/>
    <mergeCell ref="I3:J3"/>
    <mergeCell ref="K3:L3"/>
    <mergeCell ref="R3:R4"/>
    <mergeCell ref="O3:O4"/>
    <mergeCell ref="S3:S4"/>
    <mergeCell ref="M3:M4"/>
    <mergeCell ref="F3:F5"/>
    <mergeCell ref="N3:N4"/>
    <mergeCell ref="P3:P4"/>
  </mergeCells>
  <pageMargins left="0.51181102362204722" right="0.51181102362204722" top="0.78740157480314965" bottom="0.78740157480314965" header="0.31496062992125984" footer="0.31496062992125984"/>
  <pageSetup paperSize="9" scale="6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F55372252ED724CA0AAE532E4D314EB" ma:contentTypeVersion="11" ma:contentTypeDescription="Vytvoří nový dokument" ma:contentTypeScope="" ma:versionID="849b27d4a3e51094b0c7a935ac4ce3d6">
  <xsd:schema xmlns:xsd="http://www.w3.org/2001/XMLSchema" xmlns:xs="http://www.w3.org/2001/XMLSchema" xmlns:p="http://schemas.microsoft.com/office/2006/metadata/properties" xmlns:ns3="26f76ef6-96f2-4b7d-9117-78def4f5d41b" xmlns:ns4="e226e3f7-ff9f-4dd1-aa15-bca6c51929a9" targetNamespace="http://schemas.microsoft.com/office/2006/metadata/properties" ma:root="true" ma:fieldsID="f57eb6ea8b826856e9edb128a3fa4677" ns3:_="" ns4:_="">
    <xsd:import namespace="26f76ef6-96f2-4b7d-9117-78def4f5d41b"/>
    <xsd:import namespace="e226e3f7-ff9f-4dd1-aa15-bca6c51929a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Location" minOccurs="0"/>
                <xsd:element ref="ns4:MediaServiceGenerationTime" minOccurs="0"/>
                <xsd:element ref="ns4:MediaServiceEventHashCode" minOccurs="0"/>
                <xsd:element ref="ns4:MediaServiceAuto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f76ef6-96f2-4b7d-9117-78def4f5d41b"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SharingHintHash" ma:index="10" nillable="true" ma:displayName="Hodnota hash upozornění na sdílení"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26e3f7-ff9f-4dd1-aa15-bca6c51929a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62B01E-20FD-4031-8765-500C010E844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6476602-6308-4E78-81D4-E1BBAEA49239}">
  <ds:schemaRefs>
    <ds:schemaRef ds:uri="http://schemas.microsoft.com/sharepoint/v3/contenttype/forms"/>
  </ds:schemaRefs>
</ds:datastoreItem>
</file>

<file path=customXml/itemProps3.xml><?xml version="1.0" encoding="utf-8"?>
<ds:datastoreItem xmlns:ds="http://schemas.openxmlformats.org/officeDocument/2006/customXml" ds:itemID="{35AD7A9F-07F8-4A7C-B6AC-F58A074C14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f76ef6-96f2-4b7d-9117-78def4f5d41b"/>
    <ds:schemaRef ds:uri="e226e3f7-ff9f-4dd1-aa15-bca6c51929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24</vt:i4>
      </vt:variant>
      <vt:variant>
        <vt:lpstr>Named Ranges</vt:lpstr>
      </vt:variant>
      <vt:variant>
        <vt:i4>9</vt:i4>
      </vt:variant>
    </vt:vector>
  </HeadingPairs>
  <TitlesOfParts>
    <vt:vector size="33" baseType="lpstr">
      <vt:lpstr>1</vt:lpstr>
      <vt:lpstr>2</vt:lpstr>
      <vt:lpstr>3</vt:lpstr>
      <vt:lpstr>4-nepovinná</vt:lpstr>
      <vt:lpstr>5 </vt:lpstr>
      <vt:lpstr>5.a</vt:lpstr>
      <vt:lpstr>5.b</vt:lpstr>
      <vt:lpstr>5.c</vt:lpstr>
      <vt:lpstr>5.d</vt:lpstr>
      <vt:lpstr>6</vt:lpstr>
      <vt:lpstr>7</vt:lpstr>
      <vt:lpstr>8</vt:lpstr>
      <vt:lpstr>9 (Bc. a NMgr.)</vt:lpstr>
      <vt:lpstr>9 (DSP)</vt:lpstr>
      <vt:lpstr>9</vt:lpstr>
      <vt:lpstr>10</vt:lpstr>
      <vt:lpstr>11</vt:lpstr>
      <vt:lpstr>11.a</vt:lpstr>
      <vt:lpstr>11.b</vt:lpstr>
      <vt:lpstr>11.c</vt:lpstr>
      <vt:lpstr>11.d</vt:lpstr>
      <vt:lpstr>11.e</vt:lpstr>
      <vt:lpstr>11.f</vt:lpstr>
      <vt:lpstr>11.g</vt:lpstr>
      <vt:lpstr>'11.b'!Print_Area</vt:lpstr>
      <vt:lpstr>'2'!Print_Area</vt:lpstr>
      <vt:lpstr>'3'!Print_Area</vt:lpstr>
      <vt:lpstr>'5.a'!Print_Area</vt:lpstr>
      <vt:lpstr>'5.b'!Print_Area</vt:lpstr>
      <vt:lpstr>'5.d'!Print_Area</vt:lpstr>
      <vt:lpstr>'6'!Print_Area</vt:lpstr>
      <vt:lpstr>'8'!Print_Area</vt:lpstr>
      <vt:lpstr>'5 '!Print_Titles</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machackova</dc:creator>
  <cp:keywords/>
  <dc:description/>
  <cp:lastModifiedBy>roman</cp:lastModifiedBy>
  <cp:revision/>
  <dcterms:created xsi:type="dcterms:W3CDTF">2010-10-08T09:48:15Z</dcterms:created>
  <dcterms:modified xsi:type="dcterms:W3CDTF">2019-09-17T09:01:57Z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0x0101008F55372252ED724CA0AAE532E4D314EB</vt:lpwstr>
  </property>
</Properties>
</file>