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" yWindow="170" windowWidth="15172" windowHeight="8640" tabRatio="592"/>
  </bookViews>
  <sheets>
    <sheet name="List2" sheetId="2" r:id="rId1"/>
  </sheets>
  <calcPr calcId="145621"/>
</workbook>
</file>

<file path=xl/calcChain.xml><?xml version="1.0" encoding="utf-8"?>
<calcChain xmlns="http://schemas.openxmlformats.org/spreadsheetml/2006/main">
  <c r="I17" i="2" l="1"/>
  <c r="I27" i="2"/>
  <c r="I10" i="2"/>
  <c r="G18" i="2"/>
  <c r="G22" i="2"/>
  <c r="O15" i="2" l="1"/>
  <c r="O7" i="2"/>
  <c r="G27" i="2" l="1"/>
  <c r="G19" i="2"/>
  <c r="G17" i="2"/>
  <c r="G11" i="2"/>
  <c r="G10" i="2"/>
  <c r="G8" i="2"/>
  <c r="H14" i="2" l="1"/>
  <c r="H26" i="2"/>
  <c r="Q13" i="2" l="1"/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Q8" i="2" l="1"/>
  <c r="Q9" i="2"/>
  <c r="Q10" i="2"/>
  <c r="Q1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7" i="2"/>
  <c r="R8" i="2" l="1"/>
  <c r="R12" i="2"/>
  <c r="R13" i="2"/>
  <c r="R14" i="2"/>
  <c r="R15" i="2"/>
  <c r="R16" i="2"/>
  <c r="R17" i="2"/>
  <c r="R19" i="2"/>
  <c r="R20" i="2"/>
  <c r="R22" i="2"/>
  <c r="R23" i="2"/>
  <c r="R24" i="2"/>
  <c r="R26" i="2"/>
  <c r="R27" i="2"/>
  <c r="R28" i="2"/>
  <c r="R9" i="2"/>
  <c r="R10" i="2"/>
  <c r="R18" i="2"/>
  <c r="R21" i="2"/>
  <c r="R25" i="2"/>
  <c r="R7" i="2"/>
</calcChain>
</file>

<file path=xl/sharedStrings.xml><?xml version="1.0" encoding="utf-8"?>
<sst xmlns="http://schemas.openxmlformats.org/spreadsheetml/2006/main" count="73" uniqueCount="70">
  <si>
    <t>Č.</t>
  </si>
  <si>
    <t>Učo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</si>
  <si>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</si>
  <si>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</si>
  <si>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</si>
  <si>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</si>
  <si>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</si>
  <si>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</si>
  <si>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</si>
  <si>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</si>
  <si>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</si>
  <si>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</si>
  <si>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</si>
  <si>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</si>
  <si>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</si>
  <si>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</si>
  <si>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</si>
  <si>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</si>
  <si>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</si>
  <si>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</si>
  <si>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</si>
  <si>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</si>
  <si>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</si>
  <si>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</si>
  <si>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</si>
  <si>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%</t>
  </si>
  <si>
    <t>Výsledky testu z předmětu Marketingový výzkum - případové studie</t>
  </si>
  <si>
    <t>tato barva ve sloupci % znamená, že je nutné absolvovat opravný test, příp. absolvovat test</t>
  </si>
  <si>
    <t>Body - oprav. test</t>
  </si>
  <si>
    <t>% - oprav. test</t>
  </si>
  <si>
    <t>Body - 2. oprav. test</t>
  </si>
  <si>
    <t>% - 2. oprav. test</t>
  </si>
  <si>
    <t>TEST - % - výpočet</t>
  </si>
  <si>
    <t>Body - 3. oprav. test</t>
  </si>
  <si>
    <t>% - 3. oprav. test</t>
  </si>
  <si>
    <t>Práce - hodnocení</t>
  </si>
  <si>
    <t>Konečné hodnocení %</t>
  </si>
  <si>
    <t>Konečné hodnocení - známka</t>
  </si>
  <si>
    <t>B</t>
  </si>
  <si>
    <t>C</t>
  </si>
  <si>
    <t>D</t>
  </si>
  <si>
    <t>E</t>
  </si>
  <si>
    <t>F</t>
  </si>
  <si>
    <t>Známka ze seminární práce</t>
  </si>
  <si>
    <t>Body - 4. oprav. test</t>
  </si>
  <si>
    <t>% - 4. oprav. test</t>
  </si>
  <si>
    <t>Body TEST</t>
  </si>
  <si>
    <t>Antálová, Iveta</t>
  </si>
  <si>
    <t>Bartošíková, Martina</t>
  </si>
  <si>
    <t>Cmunt, František</t>
  </si>
  <si>
    <t>Daňková, Tereza</t>
  </si>
  <si>
    <t>Dosbabová, Petra</t>
  </si>
  <si>
    <t>Dvořáčková, Hana</t>
  </si>
  <si>
    <t>Fialová, Lucie</t>
  </si>
  <si>
    <t>Fritzová, Markéta</t>
  </si>
  <si>
    <t>Hradilová, Jana</t>
  </si>
  <si>
    <t>Jícha, Karel</t>
  </si>
  <si>
    <t>Kundľová, Lucia</t>
  </si>
  <si>
    <t>Macháčová, Michaela</t>
  </si>
  <si>
    <t>Maláč, Miroslav</t>
  </si>
  <si>
    <t>Medveď, Peter</t>
  </si>
  <si>
    <t>Miček, Michal</t>
  </si>
  <si>
    <t>Nečas, Filip</t>
  </si>
  <si>
    <t>Rys, Zdeněk</t>
  </si>
  <si>
    <t>Sládečková, Dita</t>
  </si>
  <si>
    <t>Šamánková, Petra</t>
  </si>
  <si>
    <t>Trilla, Lukáš</t>
  </si>
  <si>
    <t>Válkyová, Veronika</t>
  </si>
  <si>
    <t>Vodrážka, Daniel</t>
  </si>
  <si>
    <t>Projekt vytvoreen v minulosti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</si>
</sst>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 applyAlignment="1">
      <alignment horizontal="center" wrapText="1"/>
    </xf>
    <xf numFmtId="1" fontId="0" fillId="2" borderId="0" xfId="0" applyNumberFormat="1" applyFill="1"/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0" fontId="6" fillId="3" borderId="0" xfId="0" applyFont="1" applyFill="1"/>
    <xf numFmtId="0" fontId="0" fillId="2" borderId="0" xfId="0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7" fillId="0" borderId="0" xfId="0" applyFont="1" applyBorder="1"/>
    <xf numFmtId="0" fontId="0" fillId="2" borderId="0" xfId="0" applyFill="1" applyBorder="1"/>
    <xf numFmtId="0" fontId="7" fillId="2" borderId="0" xfId="0" applyFont="1" applyFill="1" applyBorder="1"/>
    <xf numFmtId="0" fontId="0" fillId="2" borderId="1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center" wrapText="1"/>
    </xf>
    <xf numFmtId="0" fontId="7" fillId="2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wrapText="1"/>
    </xf>
    <xf numFmtId="0" fontId="3" fillId="2" borderId="1" xfId="0" applyFont="1" applyFill="1" applyBorder="1" applyAlignment="1">
      <alignment wrapText="1"/>
    </xf>
    <xf numFmtId="0" fontId="4" fillId="2" borderId="3" xfId="1" applyFill="1" applyBorder="1" applyAlignment="1" applyProtection="1">
      <alignment wrapText="1"/>
    </xf>
    <xf numFmtId="0" fontId="3" fillId="2" borderId="3" xfId="0" applyFont="1" applyFill="1" applyBorder="1" applyAlignment="1">
      <alignment wrapText="1"/>
    </xf>
    <xf numFmtId="10" fontId="3" fillId="2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ucitel/student_info.pl?fakulta=1456;obdobi=6008;predmet=752949;infouco=212520" TargetMode="External"/><Relationship Id="rId13" Type="http://schemas.openxmlformats.org/officeDocument/2006/relationships/hyperlink" Target="https://is.muni.cz/auth/ucitel/student_info.pl?fakulta=1456;obdobi=6008;predmet=752949;infouco=347850" TargetMode="External"/><Relationship Id="rId18" Type="http://schemas.openxmlformats.org/officeDocument/2006/relationships/hyperlink" Target="https://is.muni.cz/auth/ucitel/student_info.pl?fakulta=1456;obdobi=6008;predmet=752949;infouco=180006" TargetMode="External"/><Relationship Id="rId3" Type="http://schemas.openxmlformats.org/officeDocument/2006/relationships/hyperlink" Target="https://is.muni.cz/auth/ucitel/student_info.pl?fakulta=1456;obdobi=6008;predmet=752949;infouco=369971" TargetMode="External"/><Relationship Id="rId21" Type="http://schemas.openxmlformats.org/officeDocument/2006/relationships/hyperlink" Target="https://is.muni.cz/auth/ucitel/student_info.pl?fakulta=1456;obdobi=6008;predmet=752949;infouco=347616" TargetMode="External"/><Relationship Id="rId7" Type="http://schemas.openxmlformats.org/officeDocument/2006/relationships/hyperlink" Target="https://is.muni.cz/auth/ucitel/student_info.pl?fakulta=1456;obdobi=6008;predmet=752949;infouco=349213" TargetMode="External"/><Relationship Id="rId12" Type="http://schemas.openxmlformats.org/officeDocument/2006/relationships/hyperlink" Target="https://is.muni.cz/auth/ucitel/student_info.pl?fakulta=1456;obdobi=6008;predmet=752949;infouco=372199" TargetMode="External"/><Relationship Id="rId17" Type="http://schemas.openxmlformats.org/officeDocument/2006/relationships/hyperlink" Target="https://is.muni.cz/auth/ucitel/student_info.pl?fakulta=1456;obdobi=6008;predmet=752949;infouco=347315" TargetMode="External"/><Relationship Id="rId2" Type="http://schemas.openxmlformats.org/officeDocument/2006/relationships/hyperlink" Target="https://is.muni.cz/auth/ucitel/student_info.pl?fakulta=1456;obdobi=6008;predmet=752949;infouco=425103" TargetMode="External"/><Relationship Id="rId16" Type="http://schemas.openxmlformats.org/officeDocument/2006/relationships/hyperlink" Target="https://is.muni.cz/auth/ucitel/student_info.pl?fakulta=1456;obdobi=6008;predmet=752949;infouco=348073" TargetMode="External"/><Relationship Id="rId20" Type="http://schemas.openxmlformats.org/officeDocument/2006/relationships/hyperlink" Target="https://is.muni.cz/auth/ucitel/student_info.pl?fakulta=1456;obdobi=6008;predmet=752949;infouco=372470" TargetMode="External"/><Relationship Id="rId1" Type="http://schemas.openxmlformats.org/officeDocument/2006/relationships/hyperlink" Target="https://is.muni.cz/auth/ucitel/student_info.pl?fakulta=1456;obdobi=6008;predmet=752949;infouco=322911" TargetMode="External"/><Relationship Id="rId6" Type="http://schemas.openxmlformats.org/officeDocument/2006/relationships/hyperlink" Target="https://is.muni.cz/auth/ucitel/student_info.pl?fakulta=1456;obdobi=6008;predmet=752949;infouco=344429" TargetMode="External"/><Relationship Id="rId11" Type="http://schemas.openxmlformats.org/officeDocument/2006/relationships/hyperlink" Target="https://is.muni.cz/auth/ucitel/student_info.pl?fakulta=1456;obdobi=6008;predmet=752949;infouco=347716" TargetMode="External"/><Relationship Id="rId5" Type="http://schemas.openxmlformats.org/officeDocument/2006/relationships/hyperlink" Target="https://is.muni.cz/auth/ucitel/student_info.pl?fakulta=1456;obdobi=6008;predmet=752949;infouco=347516" TargetMode="External"/><Relationship Id="rId15" Type="http://schemas.openxmlformats.org/officeDocument/2006/relationships/hyperlink" Target="https://is.muni.cz/auth/ucitel/student_info.pl?fakulta=1456;obdobi=6008;predmet=752949;infouco=41788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is.muni.cz/auth/ucitel/student_info.pl?fakulta=1456;obdobi=6008;predmet=752949;infouco=99070" TargetMode="External"/><Relationship Id="rId19" Type="http://schemas.openxmlformats.org/officeDocument/2006/relationships/hyperlink" Target="https://is.muni.cz/auth/ucitel/student_info.pl?fakulta=1456;obdobi=6008;predmet=752949;infouco=372522" TargetMode="External"/><Relationship Id="rId4" Type="http://schemas.openxmlformats.org/officeDocument/2006/relationships/hyperlink" Target="https://is.muni.cz/auth/ucitel/student_info.pl?fakulta=1456;obdobi=6008;predmet=752949;infouco=322846" TargetMode="External"/><Relationship Id="rId9" Type="http://schemas.openxmlformats.org/officeDocument/2006/relationships/hyperlink" Target="https://is.muni.cz/auth/ucitel/student_info.pl?fakulta=1456;obdobi=6008;predmet=752949;infouco=372397" TargetMode="External"/><Relationship Id="rId14" Type="http://schemas.openxmlformats.org/officeDocument/2006/relationships/hyperlink" Target="https://is.muni.cz/auth/ucitel/student_info.pl?fakulta=1456;obdobi=6008;predmet=752949;infouco=141909" TargetMode="External"/><Relationship Id="rId22" Type="http://schemas.openxmlformats.org/officeDocument/2006/relationships/hyperlink" Target="https://is.muni.cz/auth/ucitel/student_info.pl?fakulta=1456;obdobi=6008;predmet=752949;infouco=369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tabSelected="1" topLeftCell="A7" zoomScaleNormal="100" workbookViewId="0">
      <selection activeCell="O10" sqref="O10"/>
    </sheetView>
  </sheetViews>
  <sheetFormatPr defaultColWidth="9.125" defaultRowHeight="12.45" x14ac:dyDescent="0.2"/>
  <cols>
    <col min="1" max="3" width="9.125" style="1"/>
    <col min="4" max="4" width="20.875" style="1" customWidth="1"/>
    <col min="5" max="5" width="9.125" style="1"/>
    <col min="6" max="6" width="7.875" style="5" customWidth="1"/>
    <col min="7" max="7" width="7" style="1" customWidth="1"/>
    <col min="8" max="8" width="9.375" style="1" customWidth="1"/>
    <col min="9" max="9" width="4.5" style="20" customWidth="1"/>
    <col min="10" max="10" width="3.875" style="20" customWidth="1"/>
    <col min="11" max="11" width="4" style="20" customWidth="1"/>
    <col min="12" max="12" width="4.125" style="20" customWidth="1"/>
    <col min="13" max="13" width="3.5" style="20" customWidth="1"/>
    <col min="14" max="14" width="3" style="20" customWidth="1"/>
    <col min="15" max="15" width="11.875" style="9" bestFit="1" customWidth="1"/>
    <col min="16" max="16" width="10.625" style="1" bestFit="1" customWidth="1"/>
    <col min="17" max="17" width="12.5" style="1" bestFit="1" customWidth="1"/>
    <col min="18" max="18" width="11.875" style="1" bestFit="1" customWidth="1"/>
    <col min="19" max="19" width="8.875" style="1" bestFit="1" customWidth="1"/>
    <col min="20" max="20" width="0" style="1" hidden="1" customWidth="1"/>
    <col min="21" max="21" width="9.375" style="1" bestFit="1" customWidth="1"/>
    <col min="22" max="16384" width="9.125" style="1"/>
  </cols>
  <sheetData>
    <row r="2" spans="2:22" ht="15.05" x14ac:dyDescent="0.25">
      <c r="B2" s="3" t="s">
        <v>26</v>
      </c>
    </row>
    <row r="3" spans="2:22" ht="15.05" x14ac:dyDescent="0.25">
      <c r="B3" s="3"/>
    </row>
    <row r="4" spans="2:22" ht="15.05" x14ac:dyDescent="0.25">
      <c r="B4" s="8"/>
      <c r="C4" s="1" t="s">
        <v>27</v>
      </c>
    </row>
    <row r="5" spans="2:22" ht="13.1" thickBot="1" x14ac:dyDescent="0.25">
      <c r="T5" s="1" t="s">
        <v>43</v>
      </c>
    </row>
    <row r="6" spans="2:22" ht="105.4" thickBot="1" x14ac:dyDescent="0.25">
      <c r="B6" s="2" t="s">
        <v>0</v>
      </c>
      <c r="C6" s="2" t="s">
        <v>1</v>
      </c>
      <c r="D6" s="2" t="s">
        <v>2</v>
      </c>
      <c r="E6" s="2" t="s">
        <v>46</v>
      </c>
      <c r="F6" s="6" t="s">
        <v>25</v>
      </c>
      <c r="G6" s="2" t="s">
        <v>28</v>
      </c>
      <c r="H6" s="6" t="s">
        <v>29</v>
      </c>
      <c r="I6" s="24" t="s">
        <v>30</v>
      </c>
      <c r="J6" s="25" t="s">
        <v>31</v>
      </c>
      <c r="K6" s="25" t="s">
        <v>33</v>
      </c>
      <c r="L6" s="25" t="s">
        <v>34</v>
      </c>
      <c r="M6" s="25" t="s">
        <v>44</v>
      </c>
      <c r="N6" s="25" t="s">
        <v>45</v>
      </c>
      <c r="O6" s="10" t="s">
        <v>32</v>
      </c>
      <c r="P6" s="10" t="s">
        <v>35</v>
      </c>
      <c r="Q6" s="10" t="s">
        <v>36</v>
      </c>
      <c r="R6" s="10" t="s">
        <v>37</v>
      </c>
      <c r="S6" s="10" t="s">
        <v>35</v>
      </c>
      <c r="T6" s="10" t="s">
        <v>36</v>
      </c>
      <c r="U6" s="10" t="s">
        <v>37</v>
      </c>
    </row>
    <row r="7" spans="2:22" ht="13.75" thickBot="1" x14ac:dyDescent="0.3">
      <c r="B7" s="16" t="s">
        <v>3</v>
      </c>
      <c r="C7" s="26">
        <v>322911</v>
      </c>
      <c r="D7" s="27" t="s">
        <v>47</v>
      </c>
      <c r="E7" s="4"/>
      <c r="F7" s="7">
        <f>E7*100/20</f>
        <v>0</v>
      </c>
      <c r="G7" s="4"/>
      <c r="H7" s="30">
        <v>0.79500000000000004</v>
      </c>
      <c r="I7" s="22"/>
      <c r="J7" s="23"/>
      <c r="K7" s="21"/>
      <c r="L7" s="21"/>
      <c r="M7" s="21"/>
      <c r="N7" s="21"/>
      <c r="O7" s="4">
        <f>17.5/22*100</f>
        <v>79.545454545454547</v>
      </c>
      <c r="P7" s="4"/>
      <c r="Q7" s="18">
        <f>O7*0.33+P7*0.67</f>
        <v>26.25</v>
      </c>
      <c r="R7" s="4" t="str">
        <f>IF(Q7&lt;59,"F",IF(Q7&lt;=68,"E",IF(Q7&lt;=76,"D",IF(Q7&lt;=84,"C",IF(Q7&lt;=92,"B","A")))))</f>
        <v>F</v>
      </c>
      <c r="S7" s="1">
        <v>92</v>
      </c>
      <c r="T7" s="14">
        <v>92</v>
      </c>
      <c r="U7" s="11" t="s">
        <v>38</v>
      </c>
      <c r="V7" s="19"/>
    </row>
    <row r="8" spans="2:22" ht="13.75" thickBot="1" x14ac:dyDescent="0.3">
      <c r="B8" s="16" t="s">
        <v>4</v>
      </c>
      <c r="C8" s="26">
        <v>425103</v>
      </c>
      <c r="D8" s="27" t="s">
        <v>48</v>
      </c>
      <c r="E8" s="4">
        <v>7.25</v>
      </c>
      <c r="F8" s="7">
        <f t="shared" ref="F8:F28" si="0">E8*100/20</f>
        <v>36.25</v>
      </c>
      <c r="G8" s="4">
        <f>13.5/20</f>
        <v>0.67500000000000004</v>
      </c>
      <c r="H8" s="30"/>
      <c r="I8" s="22"/>
      <c r="J8" s="23"/>
      <c r="K8" s="22"/>
      <c r="L8" s="23"/>
      <c r="M8" s="23"/>
      <c r="N8" s="23"/>
      <c r="O8" s="4">
        <v>68</v>
      </c>
      <c r="P8" s="4"/>
      <c r="Q8" s="18">
        <f t="shared" ref="Q8:Q28" si="1">O8*0.33+P8*0.67</f>
        <v>22.44</v>
      </c>
      <c r="R8" s="4" t="str">
        <f t="shared" ref="R8:R28" si="2">IF(Q8&lt;59,"F",IF(Q8&lt;=68,"E",IF(Q8&lt;=76,"D",IF(Q8&lt;=84,"C",IF(Q8&lt;=92,"B","A")))))</f>
        <v>F</v>
      </c>
      <c r="S8" s="1">
        <v>84</v>
      </c>
      <c r="T8" s="14">
        <v>84</v>
      </c>
      <c r="U8" s="11" t="s">
        <v>39</v>
      </c>
      <c r="V8" s="19"/>
    </row>
    <row r="9" spans="2:22" ht="13.75" thickBot="1" x14ac:dyDescent="0.3">
      <c r="B9" s="16" t="s">
        <v>5</v>
      </c>
      <c r="C9" s="26">
        <v>369971</v>
      </c>
      <c r="D9" s="27" t="s">
        <v>49</v>
      </c>
      <c r="E9" s="4">
        <v>15.25</v>
      </c>
      <c r="F9" s="7">
        <f t="shared" si="0"/>
        <v>76.25</v>
      </c>
      <c r="G9" s="4"/>
      <c r="H9" s="30"/>
      <c r="I9" s="22"/>
      <c r="J9" s="23"/>
      <c r="K9" s="22"/>
      <c r="L9" s="22"/>
      <c r="M9" s="22"/>
      <c r="N9" s="22"/>
      <c r="O9" s="4">
        <v>76.25</v>
      </c>
      <c r="P9" s="4"/>
      <c r="Q9" s="18">
        <f t="shared" si="1"/>
        <v>25.162500000000001</v>
      </c>
      <c r="R9" s="4" t="str">
        <f t="shared" si="2"/>
        <v>F</v>
      </c>
      <c r="S9" s="1">
        <v>76</v>
      </c>
      <c r="T9" s="14">
        <v>76</v>
      </c>
      <c r="U9" s="12" t="s">
        <v>40</v>
      </c>
      <c r="V9" s="19"/>
    </row>
    <row r="10" spans="2:22" ht="13.75" thickBot="1" x14ac:dyDescent="0.3">
      <c r="B10" s="16" t="s">
        <v>6</v>
      </c>
      <c r="C10" s="26">
        <v>322846</v>
      </c>
      <c r="D10" s="27" t="s">
        <v>50</v>
      </c>
      <c r="E10" s="4">
        <v>10.5</v>
      </c>
      <c r="F10" s="7">
        <f t="shared" si="0"/>
        <v>52.5</v>
      </c>
      <c r="G10" s="31">
        <f>11.5/20</f>
        <v>0.57499999999999996</v>
      </c>
      <c r="H10" s="30"/>
      <c r="I10" s="22">
        <f>14.5/20</f>
        <v>0.72499999999999998</v>
      </c>
      <c r="J10" s="23"/>
      <c r="K10" s="22"/>
      <c r="L10" s="22"/>
      <c r="M10" s="22"/>
      <c r="N10" s="22"/>
      <c r="O10" s="4">
        <v>70</v>
      </c>
      <c r="P10" s="4">
        <v>100</v>
      </c>
      <c r="Q10" s="18">
        <f t="shared" si="1"/>
        <v>90.1</v>
      </c>
      <c r="R10" s="4" t="str">
        <f t="shared" si="2"/>
        <v>B</v>
      </c>
      <c r="S10" s="1">
        <v>68</v>
      </c>
      <c r="T10" s="15">
        <v>68</v>
      </c>
      <c r="U10" s="13" t="s">
        <v>41</v>
      </c>
      <c r="V10" s="19"/>
    </row>
    <row r="11" spans="2:22" ht="13.75" thickBot="1" x14ac:dyDescent="0.3">
      <c r="B11" s="16" t="s">
        <v>7</v>
      </c>
      <c r="C11" s="26">
        <v>347516</v>
      </c>
      <c r="D11" s="27" t="s">
        <v>51</v>
      </c>
      <c r="E11" s="4">
        <v>7</v>
      </c>
      <c r="F11" s="7">
        <f t="shared" si="0"/>
        <v>35</v>
      </c>
      <c r="G11" s="4">
        <f>12.5/20</f>
        <v>0.625</v>
      </c>
      <c r="H11" s="30"/>
      <c r="I11" s="22"/>
      <c r="J11" s="23"/>
      <c r="K11" s="22"/>
      <c r="L11" s="22"/>
      <c r="M11" s="22"/>
      <c r="N11" s="22"/>
      <c r="O11" s="4">
        <v>62.5</v>
      </c>
      <c r="P11" s="4"/>
      <c r="Q11" s="18">
        <f t="shared" si="1"/>
        <v>20.625</v>
      </c>
      <c r="R11" s="4"/>
      <c r="S11" s="1">
        <v>0</v>
      </c>
      <c r="T11" s="15">
        <v>59</v>
      </c>
      <c r="U11" s="13" t="s">
        <v>42</v>
      </c>
      <c r="V11" s="19"/>
    </row>
    <row r="12" spans="2:22" ht="13.75" thickBot="1" x14ac:dyDescent="0.3">
      <c r="B12" s="16" t="s">
        <v>8</v>
      </c>
      <c r="C12" s="26">
        <v>344429</v>
      </c>
      <c r="D12" s="27" t="s">
        <v>52</v>
      </c>
      <c r="E12" s="4">
        <v>16</v>
      </c>
      <c r="F12" s="7">
        <f t="shared" si="0"/>
        <v>80</v>
      </c>
      <c r="G12" s="4"/>
      <c r="H12" s="30"/>
      <c r="I12" s="22"/>
      <c r="J12" s="23"/>
      <c r="K12" s="22"/>
      <c r="L12" s="22"/>
      <c r="M12" s="22"/>
      <c r="N12" s="22"/>
      <c r="O12" s="4">
        <v>80</v>
      </c>
      <c r="P12" s="4">
        <v>100</v>
      </c>
      <c r="Q12" s="18">
        <f t="shared" si="1"/>
        <v>93.4</v>
      </c>
      <c r="R12" s="4" t="str">
        <f t="shared" si="2"/>
        <v>A</v>
      </c>
      <c r="V12" s="19"/>
    </row>
    <row r="13" spans="2:22" ht="13.75" thickBot="1" x14ac:dyDescent="0.3">
      <c r="B13" s="16" t="s">
        <v>9</v>
      </c>
      <c r="C13" s="26">
        <v>349213</v>
      </c>
      <c r="D13" s="27" t="s">
        <v>53</v>
      </c>
      <c r="E13" s="4">
        <v>17</v>
      </c>
      <c r="F13" s="7">
        <f t="shared" si="0"/>
        <v>85</v>
      </c>
      <c r="G13" s="4"/>
      <c r="H13" s="30"/>
      <c r="I13" s="22"/>
      <c r="J13" s="23"/>
      <c r="K13" s="22"/>
      <c r="L13" s="22"/>
      <c r="M13" s="22"/>
      <c r="N13" s="22"/>
      <c r="O13" s="4">
        <v>85</v>
      </c>
      <c r="P13" s="4">
        <v>100</v>
      </c>
      <c r="Q13" s="18">
        <f>O13*0.33+P13*0.67</f>
        <v>95.05</v>
      </c>
      <c r="R13" s="4" t="str">
        <f t="shared" si="2"/>
        <v>A</v>
      </c>
      <c r="V13" s="19"/>
    </row>
    <row r="14" spans="2:22" ht="13.75" thickBot="1" x14ac:dyDescent="0.3">
      <c r="B14" s="16" t="s">
        <v>10</v>
      </c>
      <c r="C14" s="26">
        <v>212520</v>
      </c>
      <c r="D14" s="27" t="s">
        <v>54</v>
      </c>
      <c r="E14" s="4">
        <v>11.5</v>
      </c>
      <c r="F14" s="7">
        <f t="shared" si="0"/>
        <v>57.5</v>
      </c>
      <c r="G14" s="4"/>
      <c r="H14" s="30">
        <f>19.25/22</f>
        <v>0.875</v>
      </c>
      <c r="I14" s="22"/>
      <c r="J14" s="23"/>
      <c r="K14" s="22"/>
      <c r="L14" s="22"/>
      <c r="M14" s="22"/>
      <c r="N14" s="22"/>
      <c r="O14" s="4">
        <v>87.5</v>
      </c>
      <c r="P14" s="4"/>
      <c r="Q14" s="18">
        <f t="shared" si="1"/>
        <v>28.875</v>
      </c>
      <c r="R14" s="4" t="str">
        <f t="shared" si="2"/>
        <v>F</v>
      </c>
      <c r="V14" s="19"/>
    </row>
    <row r="15" spans="2:22" ht="13.75" thickBot="1" x14ac:dyDescent="0.3">
      <c r="B15" s="16" t="s">
        <v>11</v>
      </c>
      <c r="C15" s="26">
        <v>372397</v>
      </c>
      <c r="D15" s="27" t="s">
        <v>55</v>
      </c>
      <c r="E15" s="4"/>
      <c r="F15" s="7">
        <f t="shared" si="0"/>
        <v>0</v>
      </c>
      <c r="G15" s="4"/>
      <c r="H15" s="30"/>
      <c r="I15" s="22"/>
      <c r="J15" s="23"/>
      <c r="K15" s="22"/>
      <c r="L15" s="22"/>
      <c r="M15" s="22"/>
      <c r="N15" s="22"/>
      <c r="O15" s="4">
        <f>15/22*100</f>
        <v>68.181818181818173</v>
      </c>
      <c r="P15" s="4">
        <v>68</v>
      </c>
      <c r="Q15" s="18">
        <f t="shared" si="1"/>
        <v>68.06</v>
      </c>
      <c r="R15" s="4" t="str">
        <f t="shared" si="2"/>
        <v>D</v>
      </c>
      <c r="S15" s="1" t="s">
        <v>69</v>
      </c>
      <c r="V15" s="19"/>
    </row>
    <row r="16" spans="2:22" ht="13.75" thickBot="1" x14ac:dyDescent="0.3">
      <c r="B16" s="16" t="s">
        <v>12</v>
      </c>
      <c r="C16" s="26">
        <v>99070</v>
      </c>
      <c r="D16" s="27" t="s">
        <v>56</v>
      </c>
      <c r="E16" s="4"/>
      <c r="F16" s="7">
        <f t="shared" si="0"/>
        <v>0</v>
      </c>
      <c r="G16" s="4"/>
      <c r="H16" s="30"/>
      <c r="I16" s="22"/>
      <c r="J16" s="23"/>
      <c r="K16" s="22"/>
      <c r="L16" s="22"/>
      <c r="M16" s="22"/>
      <c r="N16" s="22"/>
      <c r="O16" s="4">
        <v>0</v>
      </c>
      <c r="P16" s="4"/>
      <c r="Q16" s="18">
        <f t="shared" si="1"/>
        <v>0</v>
      </c>
      <c r="R16" s="4" t="str">
        <f t="shared" si="2"/>
        <v>F</v>
      </c>
      <c r="V16" s="19"/>
    </row>
    <row r="17" spans="2:22" ht="13.75" thickBot="1" x14ac:dyDescent="0.3">
      <c r="B17" s="16" t="s">
        <v>13</v>
      </c>
      <c r="C17" s="26">
        <v>347716</v>
      </c>
      <c r="D17" s="27" t="s">
        <v>57</v>
      </c>
      <c r="E17" s="4">
        <v>10.5</v>
      </c>
      <c r="F17" s="7">
        <f t="shared" si="0"/>
        <v>52.5</v>
      </c>
      <c r="G17" s="32">
        <f>11.75/20</f>
        <v>0.58750000000000002</v>
      </c>
      <c r="H17" s="30"/>
      <c r="I17" s="22">
        <f>13.75/20</f>
        <v>0.6875</v>
      </c>
      <c r="J17" s="23"/>
      <c r="K17" s="22"/>
      <c r="L17" s="22"/>
      <c r="M17" s="22"/>
      <c r="N17" s="22"/>
      <c r="O17" s="4">
        <v>70</v>
      </c>
      <c r="P17" s="4"/>
      <c r="Q17" s="18">
        <f t="shared" si="1"/>
        <v>23.1</v>
      </c>
      <c r="R17" s="4" t="str">
        <f t="shared" si="2"/>
        <v>F</v>
      </c>
      <c r="V17" s="19"/>
    </row>
    <row r="18" spans="2:22" ht="13.75" thickBot="1" x14ac:dyDescent="0.3">
      <c r="B18" s="17" t="s">
        <v>14</v>
      </c>
      <c r="C18" s="26">
        <v>372199</v>
      </c>
      <c r="D18" s="27" t="s">
        <v>58</v>
      </c>
      <c r="E18" s="4">
        <v>9.25</v>
      </c>
      <c r="F18" s="7">
        <f t="shared" si="0"/>
        <v>46.25</v>
      </c>
      <c r="G18" s="4">
        <f>16/20</f>
        <v>0.8</v>
      </c>
      <c r="H18" s="30"/>
      <c r="I18" s="22"/>
      <c r="J18" s="23"/>
      <c r="K18" s="22"/>
      <c r="L18" s="22"/>
      <c r="M18" s="22"/>
      <c r="N18" s="22"/>
      <c r="O18" s="4">
        <v>80</v>
      </c>
      <c r="P18" s="4"/>
      <c r="Q18" s="18">
        <f t="shared" si="1"/>
        <v>26.400000000000002</v>
      </c>
      <c r="R18" s="4" t="str">
        <f t="shared" si="2"/>
        <v>F</v>
      </c>
      <c r="V18" s="19"/>
    </row>
    <row r="19" spans="2:22" ht="13.75" thickBot="1" x14ac:dyDescent="0.3">
      <c r="B19" s="16" t="s">
        <v>15</v>
      </c>
      <c r="C19" s="26">
        <v>347850</v>
      </c>
      <c r="D19" s="27" t="s">
        <v>59</v>
      </c>
      <c r="E19" s="4">
        <v>3.5</v>
      </c>
      <c r="F19" s="7">
        <f t="shared" si="0"/>
        <v>17.5</v>
      </c>
      <c r="G19" s="4">
        <f>13/20</f>
        <v>0.65</v>
      </c>
      <c r="H19" s="30"/>
      <c r="I19" s="22"/>
      <c r="J19" s="23"/>
      <c r="K19" s="22"/>
      <c r="L19" s="22"/>
      <c r="M19" s="22"/>
      <c r="N19" s="22"/>
      <c r="O19" s="4">
        <v>65</v>
      </c>
      <c r="P19" s="4">
        <v>100</v>
      </c>
      <c r="Q19" s="18">
        <f t="shared" si="1"/>
        <v>88.45</v>
      </c>
      <c r="R19" s="4" t="str">
        <f t="shared" si="2"/>
        <v>B</v>
      </c>
      <c r="V19" s="19"/>
    </row>
    <row r="20" spans="2:22" ht="13.75" thickBot="1" x14ac:dyDescent="0.3">
      <c r="B20" s="16" t="s">
        <v>16</v>
      </c>
      <c r="C20" s="26">
        <v>141909</v>
      </c>
      <c r="D20" s="27" t="s">
        <v>60</v>
      </c>
      <c r="E20" s="4">
        <v>13.5</v>
      </c>
      <c r="F20" s="7">
        <f t="shared" si="0"/>
        <v>67.5</v>
      </c>
      <c r="G20" s="4"/>
      <c r="H20" s="30"/>
      <c r="I20" s="22"/>
      <c r="J20" s="23"/>
      <c r="K20" s="22"/>
      <c r="L20" s="22"/>
      <c r="M20" s="22"/>
      <c r="N20" s="22"/>
      <c r="O20" s="4">
        <v>67.5</v>
      </c>
      <c r="P20" s="4">
        <v>100</v>
      </c>
      <c r="Q20" s="18">
        <f t="shared" si="1"/>
        <v>89.275000000000006</v>
      </c>
      <c r="R20" s="4" t="str">
        <f t="shared" si="2"/>
        <v>B</v>
      </c>
      <c r="V20" s="19"/>
    </row>
    <row r="21" spans="2:22" ht="13.75" thickBot="1" x14ac:dyDescent="0.3">
      <c r="B21" s="16" t="s">
        <v>17</v>
      </c>
      <c r="C21" s="26">
        <v>417888</v>
      </c>
      <c r="D21" s="27" t="s">
        <v>61</v>
      </c>
      <c r="E21" s="4"/>
      <c r="F21" s="7">
        <f t="shared" si="0"/>
        <v>0</v>
      </c>
      <c r="G21" s="4"/>
      <c r="H21" s="30"/>
      <c r="I21" s="22"/>
      <c r="J21" s="23"/>
      <c r="K21" s="22"/>
      <c r="L21" s="22"/>
      <c r="M21" s="22"/>
      <c r="N21" s="22"/>
      <c r="O21" s="4">
        <v>0</v>
      </c>
      <c r="P21" s="4"/>
      <c r="Q21" s="18">
        <f t="shared" si="1"/>
        <v>0</v>
      </c>
      <c r="R21" s="4" t="str">
        <f t="shared" si="2"/>
        <v>F</v>
      </c>
      <c r="V21" s="19"/>
    </row>
    <row r="22" spans="2:22" ht="13.75" thickBot="1" x14ac:dyDescent="0.3">
      <c r="B22" s="16" t="s">
        <v>18</v>
      </c>
      <c r="C22" s="26">
        <v>348073</v>
      </c>
      <c r="D22" s="27" t="s">
        <v>62</v>
      </c>
      <c r="E22" s="4">
        <v>8.5</v>
      </c>
      <c r="F22" s="7">
        <f t="shared" si="0"/>
        <v>42.5</v>
      </c>
      <c r="G22" s="4">
        <f>12.5/20</f>
        <v>0.625</v>
      </c>
      <c r="H22" s="30"/>
      <c r="I22" s="22"/>
      <c r="J22" s="23"/>
      <c r="K22" s="22"/>
      <c r="L22" s="22"/>
      <c r="M22" s="22"/>
      <c r="N22" s="22"/>
      <c r="O22" s="4">
        <v>63</v>
      </c>
      <c r="P22" s="4"/>
      <c r="Q22" s="18">
        <f t="shared" si="1"/>
        <v>20.790000000000003</v>
      </c>
      <c r="R22" s="4" t="str">
        <f t="shared" si="2"/>
        <v>F</v>
      </c>
      <c r="V22" s="19"/>
    </row>
    <row r="23" spans="2:22" ht="13.75" thickBot="1" x14ac:dyDescent="0.3">
      <c r="B23" s="16" t="s">
        <v>19</v>
      </c>
      <c r="C23" s="26">
        <v>347315</v>
      </c>
      <c r="D23" s="27" t="s">
        <v>63</v>
      </c>
      <c r="E23" s="4">
        <v>12.5</v>
      </c>
      <c r="F23" s="7">
        <f t="shared" si="0"/>
        <v>62.5</v>
      </c>
      <c r="G23" s="4"/>
      <c r="H23" s="30"/>
      <c r="I23" s="22"/>
      <c r="J23" s="23"/>
      <c r="K23" s="22"/>
      <c r="L23" s="22"/>
      <c r="M23" s="22"/>
      <c r="N23" s="22"/>
      <c r="O23" s="4">
        <v>63</v>
      </c>
      <c r="P23" s="4"/>
      <c r="Q23" s="18">
        <f t="shared" si="1"/>
        <v>20.790000000000003</v>
      </c>
      <c r="R23" s="4" t="str">
        <f t="shared" si="2"/>
        <v>F</v>
      </c>
      <c r="V23" s="19"/>
    </row>
    <row r="24" spans="2:22" ht="13.75" thickBot="1" x14ac:dyDescent="0.3">
      <c r="B24" s="16" t="s">
        <v>20</v>
      </c>
      <c r="C24" s="26">
        <v>180006</v>
      </c>
      <c r="D24" s="27" t="s">
        <v>64</v>
      </c>
      <c r="E24" s="4">
        <v>15.5</v>
      </c>
      <c r="F24" s="7">
        <f t="shared" si="0"/>
        <v>77.5</v>
      </c>
      <c r="G24" s="4"/>
      <c r="H24" s="30"/>
      <c r="I24" s="22"/>
      <c r="J24" s="23"/>
      <c r="K24" s="22"/>
      <c r="L24" s="22"/>
      <c r="M24" s="22"/>
      <c r="N24" s="22"/>
      <c r="O24" s="4">
        <v>77.5</v>
      </c>
      <c r="P24" s="4"/>
      <c r="Q24" s="18">
        <f t="shared" si="1"/>
        <v>25.575000000000003</v>
      </c>
      <c r="R24" s="4" t="str">
        <f t="shared" si="2"/>
        <v>F</v>
      </c>
      <c r="V24" s="19"/>
    </row>
    <row r="25" spans="2:22" ht="13.75" thickBot="1" x14ac:dyDescent="0.3">
      <c r="B25" s="16" t="s">
        <v>21</v>
      </c>
      <c r="C25" s="26">
        <v>372522</v>
      </c>
      <c r="D25" s="27" t="s">
        <v>65</v>
      </c>
      <c r="E25" s="4">
        <v>17.5</v>
      </c>
      <c r="F25" s="7">
        <f t="shared" si="0"/>
        <v>87.5</v>
      </c>
      <c r="G25" s="4"/>
      <c r="H25" s="30"/>
      <c r="I25" s="22"/>
      <c r="J25" s="23"/>
      <c r="K25" s="22"/>
      <c r="L25" s="22"/>
      <c r="M25" s="22"/>
      <c r="N25" s="22"/>
      <c r="O25" s="4">
        <v>87.5</v>
      </c>
      <c r="P25" s="4">
        <v>100</v>
      </c>
      <c r="Q25" s="18">
        <f t="shared" si="1"/>
        <v>95.875</v>
      </c>
      <c r="R25" s="4" t="str">
        <f t="shared" si="2"/>
        <v>A</v>
      </c>
      <c r="V25" s="19"/>
    </row>
    <row r="26" spans="2:22" ht="13.75" thickBot="1" x14ac:dyDescent="0.3">
      <c r="B26" s="16" t="s">
        <v>22</v>
      </c>
      <c r="C26" s="26">
        <v>372470</v>
      </c>
      <c r="D26" s="27" t="s">
        <v>66</v>
      </c>
      <c r="E26" s="4">
        <v>5.25</v>
      </c>
      <c r="F26" s="7">
        <f t="shared" si="0"/>
        <v>26.25</v>
      </c>
      <c r="G26" s="4"/>
      <c r="H26" s="30">
        <f>19.25/22</f>
        <v>0.875</v>
      </c>
      <c r="I26" s="22"/>
      <c r="J26" s="23"/>
      <c r="K26" s="22"/>
      <c r="L26" s="22"/>
      <c r="M26" s="22"/>
      <c r="N26" s="22"/>
      <c r="O26" s="4">
        <v>87.5</v>
      </c>
      <c r="P26" s="4"/>
      <c r="Q26" s="18">
        <f t="shared" si="1"/>
        <v>28.875</v>
      </c>
      <c r="R26" s="4" t="str">
        <f t="shared" si="2"/>
        <v>F</v>
      </c>
      <c r="V26" s="19"/>
    </row>
    <row r="27" spans="2:22" ht="13.75" thickBot="1" x14ac:dyDescent="0.3">
      <c r="B27" s="16" t="s">
        <v>23</v>
      </c>
      <c r="C27" s="26">
        <v>347616</v>
      </c>
      <c r="D27" s="27" t="s">
        <v>67</v>
      </c>
      <c r="E27" s="4">
        <v>11.5</v>
      </c>
      <c r="F27" s="7">
        <f t="shared" si="0"/>
        <v>57.5</v>
      </c>
      <c r="G27" s="32">
        <f>9.5/20</f>
        <v>0.47499999999999998</v>
      </c>
      <c r="H27" s="30"/>
      <c r="I27" s="22">
        <f>9.5/20</f>
        <v>0.47499999999999998</v>
      </c>
      <c r="J27" s="23"/>
      <c r="K27" s="22"/>
      <c r="L27" s="22"/>
      <c r="M27" s="22"/>
      <c r="N27" s="22"/>
      <c r="O27" s="4">
        <v>50</v>
      </c>
      <c r="P27" s="4"/>
      <c r="Q27" s="18">
        <f t="shared" si="1"/>
        <v>16.5</v>
      </c>
      <c r="R27" s="4" t="str">
        <f t="shared" si="2"/>
        <v>F</v>
      </c>
      <c r="V27" s="19"/>
    </row>
    <row r="28" spans="2:22" ht="13.75" thickBot="1" x14ac:dyDescent="0.3">
      <c r="B28" s="16" t="s">
        <v>24</v>
      </c>
      <c r="C28" s="28">
        <v>369515</v>
      </c>
      <c r="D28" s="29" t="s">
        <v>68</v>
      </c>
      <c r="E28" s="4">
        <v>18.5</v>
      </c>
      <c r="F28" s="7">
        <f t="shared" si="0"/>
        <v>92.5</v>
      </c>
      <c r="G28" s="4"/>
      <c r="H28" s="30"/>
      <c r="I28" s="22"/>
      <c r="J28" s="23"/>
      <c r="K28" s="22"/>
      <c r="L28" s="22"/>
      <c r="M28" s="22"/>
      <c r="N28" s="22"/>
      <c r="O28" s="4">
        <v>92.5</v>
      </c>
      <c r="P28" s="4"/>
      <c r="Q28" s="18">
        <f t="shared" si="1"/>
        <v>30.525000000000002</v>
      </c>
      <c r="R28" s="4" t="str">
        <f t="shared" si="2"/>
        <v>F</v>
      </c>
      <c r="V28" s="19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</sheetData>
  <phoneticPr fontId="1" type="noConversion"/>
  <conditionalFormatting sqref="H7 J7:J28 L8:N8">
    <cfRule type="cellIs" dxfId="4" priority="4" stopIfTrue="1" operator="between">
      <formula>1</formula>
      <formula>59.9</formula>
    </cfRule>
  </conditionalFormatting>
  <conditionalFormatting sqref="H8:H28">
    <cfRule type="cellIs" dxfId="3" priority="5" stopIfTrue="1" operator="between">
      <formula>1</formula>
      <formula>59.49</formula>
    </cfRule>
  </conditionalFormatting>
  <conditionalFormatting sqref="F7:F28">
    <cfRule type="cellIs" dxfId="2" priority="2" stopIfTrue="1" operator="equal">
      <formula>0</formula>
    </cfRule>
    <cfRule type="cellIs" dxfId="1" priority="3" stopIfTrue="1" operator="lessThan">
      <formula>60</formula>
    </cfRule>
  </conditionalFormatting>
  <conditionalFormatting sqref="O7:O28">
    <cfRule type="cellIs" dxfId="0" priority="1" operator="lessThan">
      <formula>60</formula>
    </cfRule>
  </conditionalFormatting>
  <hyperlinks>
    <hyperlink ref="C7" r:id="rId1" display="https://is.muni.cz/auth/ucitel/student_info.pl?fakulta=1456;obdobi=6008;predmet=752949;infouco=322911"/>
    <hyperlink ref="C8" r:id="rId2" display="https://is.muni.cz/auth/ucitel/student_info.pl?fakulta=1456;obdobi=6008;predmet=752949;infouco=425103"/>
    <hyperlink ref="C9" r:id="rId3" display="https://is.muni.cz/auth/ucitel/student_info.pl?fakulta=1456;obdobi=6008;predmet=752949;infouco=369971"/>
    <hyperlink ref="C10" r:id="rId4" display="https://is.muni.cz/auth/ucitel/student_info.pl?fakulta=1456;obdobi=6008;predmet=752949;infouco=322846"/>
    <hyperlink ref="C11" r:id="rId5" display="https://is.muni.cz/auth/ucitel/student_info.pl?fakulta=1456;obdobi=6008;predmet=752949;infouco=347516"/>
    <hyperlink ref="C12" r:id="rId6" display="https://is.muni.cz/auth/ucitel/student_info.pl?fakulta=1456;obdobi=6008;predmet=752949;infouco=344429"/>
    <hyperlink ref="C13" r:id="rId7" display="https://is.muni.cz/auth/ucitel/student_info.pl?fakulta=1456;obdobi=6008;predmet=752949;infouco=349213"/>
    <hyperlink ref="C14" r:id="rId8" display="https://is.muni.cz/auth/ucitel/student_info.pl?fakulta=1456;obdobi=6008;predmet=752949;infouco=212520"/>
    <hyperlink ref="C15" r:id="rId9" display="https://is.muni.cz/auth/ucitel/student_info.pl?fakulta=1456;obdobi=6008;predmet=752949;infouco=372397"/>
    <hyperlink ref="C16" r:id="rId10" display="https://is.muni.cz/auth/ucitel/student_info.pl?fakulta=1456;obdobi=6008;predmet=752949;infouco=99070"/>
    <hyperlink ref="C17" r:id="rId11" display="https://is.muni.cz/auth/ucitel/student_info.pl?fakulta=1456;obdobi=6008;predmet=752949;infouco=347716"/>
    <hyperlink ref="C18" r:id="rId12" display="https://is.muni.cz/auth/ucitel/student_info.pl?fakulta=1456;obdobi=6008;predmet=752949;infouco=372199"/>
    <hyperlink ref="C19" r:id="rId13" display="https://is.muni.cz/auth/ucitel/student_info.pl?fakulta=1456;obdobi=6008;predmet=752949;infouco=347850"/>
    <hyperlink ref="C20" r:id="rId14" display="https://is.muni.cz/auth/ucitel/student_info.pl?fakulta=1456;obdobi=6008;predmet=752949;infouco=141909"/>
    <hyperlink ref="C21" r:id="rId15" display="https://is.muni.cz/auth/ucitel/student_info.pl?fakulta=1456;obdobi=6008;predmet=752949;infouco=417888"/>
    <hyperlink ref="C22" r:id="rId16" display="https://is.muni.cz/auth/ucitel/student_info.pl?fakulta=1456;obdobi=6008;predmet=752949;infouco=348073"/>
    <hyperlink ref="C23" r:id="rId17" display="https://is.muni.cz/auth/ucitel/student_info.pl?fakulta=1456;obdobi=6008;predmet=752949;infouco=347315"/>
    <hyperlink ref="C24" r:id="rId18" display="https://is.muni.cz/auth/ucitel/student_info.pl?fakulta=1456;obdobi=6008;predmet=752949;infouco=180006"/>
    <hyperlink ref="C25" r:id="rId19" display="https://is.muni.cz/auth/ucitel/student_info.pl?fakulta=1456;obdobi=6008;predmet=752949;infouco=372522"/>
    <hyperlink ref="C26" r:id="rId20" display="https://is.muni.cz/auth/ucitel/student_info.pl?fakulta=1456;obdobi=6008;predmet=752949;infouco=372470"/>
    <hyperlink ref="C27" r:id="rId21" display="https://is.muni.cz/auth/ucitel/student_info.pl?fakulta=1456;obdobi=6008;predmet=752949;infouco=347616"/>
    <hyperlink ref="C28" r:id="rId22" display="https://is.muni.cz/auth/ucitel/student_info.pl?fakulta=1456;obdobi=6008;predmet=752949;infouco=369515"/>
  </hyperlinks>
  <pageMargins left="0.78740157499999996" right="0.78740157499999996" top="0.984251969" bottom="0.984251969" header="0.4921259845" footer="0.4921259845"/>
  <pageSetup paperSize="9" orientation="portrait" r:id="rId2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ESF -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klarad</dc:creator>
  <cp:lastModifiedBy>RS</cp:lastModifiedBy>
  <dcterms:created xsi:type="dcterms:W3CDTF">2013-04-18T07:33:22Z</dcterms:created>
  <dcterms:modified xsi:type="dcterms:W3CDTF">2014-06-24T11:53:28Z</dcterms:modified>
</cp:coreProperties>
</file>