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Imun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<sst xmlns="http://schemas.openxmlformats.org/spreadsheetml/2006/main" count="29" uniqueCount="23">
  <si>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Price</t>
  </si>
  <si>
    <t>Duration</t>
  </si>
  <si>
    <t>W1</t>
  </si>
  <si>
    <t>W3</t>
  </si>
  <si>
    <t>Novak investuje</t>
  </si>
  <si>
    <t>Novak za 2 roky dostane</t>
  </si>
  <si>
    <t>1 r po 1 r</t>
  </si>
  <si>
    <t>3 r po 1 r</t>
  </si>
  <si>
    <t>3 r po 2 r</t>
  </si>
  <si>
    <t>3 r cena</t>
  </si>
  <si>
    <t>KS</t>
  </si>
  <si>
    <t>Settl.</t>
  </si>
  <si>
    <t>Mat.</t>
  </si>
  <si>
    <t>Kup.</t>
  </si>
  <si>
    <t>Vyn.</t>
  </si>
  <si>
    <t>Red.</t>
  </si>
  <si>
    <t>Fr.</t>
  </si>
  <si>
    <t>Bas.</t>
  </si>
  <si>
    <t>Suma</t>
  </si>
  <si>
    <t>Suma 1</t>
  </si>
  <si>
    <t>Suma 3</t>
  </si>
  <si>
    <t>KS 1</t>
  </si>
  <si>
    <t>KS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</si>
</sst>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9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1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0.140625" style="0" bestFit="1" customWidth="1"/>
    <col min="2" max="2" width="13.8515625" style="0" bestFit="1" customWidth="1"/>
    <col min="3" max="3" width="10.28125" style="0" customWidth="1"/>
    <col min="4" max="14" width="13.8515625" style="0" bestFit="1" customWidth="1"/>
  </cols>
  <sheetData>
    <row r="6" spans="2:3" ht="12.75">
      <c r="B6" s="14" t="s">
        <v>5</v>
      </c>
      <c r="C6" s="14"/>
    </row>
    <row r="7" spans="2:3" ht="12.75">
      <c r="B7" s="15">
        <v>1000000</v>
      </c>
      <c r="C7" s="14"/>
    </row>
    <row r="10" spans="1:9" ht="12.75">
      <c r="A10" t="s">
        <v>11</v>
      </c>
      <c r="B10" t="s">
        <v>12</v>
      </c>
      <c r="C10" t="s">
        <v>13</v>
      </c>
      <c r="D10" t="s">
        <v>14</v>
      </c>
      <c r="E10" t="s">
        <v>15</v>
      </c>
      <c r="F10" t="s">
        <v>16</v>
      </c>
      <c r="G10" t="s">
        <v>17</v>
      </c>
      <c r="H10" s="7" t="s">
        <v>0</v>
      </c>
      <c r="I10" s="7" t="s">
        <v>1</v>
      </c>
    </row>
    <row r="11" spans="1:11" ht="12.75">
      <c r="A11" s="1">
        <v>40179</v>
      </c>
      <c r="B11" s="1">
        <v>40544</v>
      </c>
      <c r="C11" s="2">
        <v>0.08</v>
      </c>
      <c r="D11" s="2">
        <v>0.1</v>
      </c>
      <c r="E11">
        <v>100</v>
      </c>
      <c r="F11">
        <v>1</v>
      </c>
      <c r="G11">
        <v>0</v>
      </c>
      <c r="H11" s="9">
        <f>PRICE(A11,B11,C11,D11,E11,F11,G11)</f>
        <v>98.18181818181817</v>
      </c>
      <c r="I11">
        <f>DURATION(A11,B11,C11,D11,F11,G11)</f>
        <v>1</v>
      </c>
      <c r="K11">
        <f>E11+E11*C11</f>
        <v>108</v>
      </c>
    </row>
    <row r="12" spans="1:11" ht="12.75">
      <c r="A12" s="1">
        <v>40179</v>
      </c>
      <c r="B12" s="1">
        <v>41275</v>
      </c>
      <c r="C12" s="2">
        <v>0.08</v>
      </c>
      <c r="D12" s="2">
        <v>0.1</v>
      </c>
      <c r="E12">
        <v>100</v>
      </c>
      <c r="F12">
        <v>1</v>
      </c>
      <c r="G12">
        <v>0</v>
      </c>
      <c r="H12" s="9">
        <f>PRICE(A12,B12,C12,D12,E12,F12,G12)</f>
        <v>95.02629601803153</v>
      </c>
      <c r="I12">
        <f>DURATION(A12,B12,C12,D12,F12,G12)</f>
        <v>2.7773561037318153</v>
      </c>
      <c r="K12">
        <f>E12+E12*C12</f>
        <v>108</v>
      </c>
    </row>
    <row r="14" ht="12.75">
      <c r="B14" t="s">
        <v>4</v>
      </c>
    </row>
    <row r="15" ht="12.75">
      <c r="B15" s="3">
        <f>B7/(1+D11)^2</f>
        <v>826446.2809917354</v>
      </c>
    </row>
    <row r="17" spans="1:5" ht="12.75">
      <c r="A17" t="s">
        <v>2</v>
      </c>
      <c r="B17">
        <v>1</v>
      </c>
      <c r="C17" t="s">
        <v>3</v>
      </c>
      <c r="D17">
        <v>1</v>
      </c>
      <c r="E17">
        <v>1</v>
      </c>
    </row>
    <row r="18" spans="1:5" ht="12.75">
      <c r="A18" t="s">
        <v>2</v>
      </c>
      <c r="B18">
        <v>1</v>
      </c>
      <c r="C18" t="s">
        <v>3</v>
      </c>
      <c r="D18">
        <f>I12</f>
        <v>2.7773561037318153</v>
      </c>
      <c r="E18">
        <v>2</v>
      </c>
    </row>
    <row r="19" spans="1:5" ht="12.75">
      <c r="A19" t="s">
        <v>2</v>
      </c>
      <c r="B19">
        <f>B18-B17</f>
        <v>0</v>
      </c>
      <c r="C19" t="s">
        <v>3</v>
      </c>
      <c r="D19">
        <f>D18-D17</f>
        <v>1.7773561037318153</v>
      </c>
      <c r="E19">
        <f>E18-E17</f>
        <v>1</v>
      </c>
    </row>
    <row r="20" spans="3:5" ht="12.75">
      <c r="C20" t="s">
        <v>3</v>
      </c>
      <c r="E20" s="9">
        <f>E19/D19</f>
        <v>0.5626334519572954</v>
      </c>
    </row>
    <row r="21" spans="3:5" ht="12.75">
      <c r="C21" t="s">
        <v>2</v>
      </c>
      <c r="E21" s="9">
        <f>E17-E20</f>
        <v>0.4373665480427046</v>
      </c>
    </row>
    <row r="23" spans="1:4" ht="12.75">
      <c r="A23" t="s">
        <v>19</v>
      </c>
      <c r="B23" s="10">
        <f>E21*B15</f>
        <v>361459.95706008637</v>
      </c>
      <c r="C23" t="s">
        <v>21</v>
      </c>
      <c r="D23" s="10">
        <f>B23/H11</f>
        <v>3681.536599686065</v>
      </c>
    </row>
    <row r="24" spans="1:4" ht="12.75">
      <c r="A24" t="s">
        <v>20</v>
      </c>
      <c r="B24" s="10">
        <f>B15*E20</f>
        <v>464986.32393164904</v>
      </c>
      <c r="C24" t="s">
        <v>22</v>
      </c>
      <c r="D24" s="10">
        <f>B24/H12</f>
        <v>4893.238434163702</v>
      </c>
    </row>
    <row r="26" spans="1:14" ht="13.5" thickBot="1">
      <c r="A26" s="5"/>
      <c r="B26" s="8" t="s">
        <v>10</v>
      </c>
      <c r="C26" s="5"/>
      <c r="D26" s="6">
        <v>0.06</v>
      </c>
      <c r="E26" s="6">
        <v>0.07</v>
      </c>
      <c r="F26" s="6">
        <v>0.08</v>
      </c>
      <c r="G26" s="6">
        <v>0.09</v>
      </c>
      <c r="H26" s="12">
        <v>0.1</v>
      </c>
      <c r="I26" s="6">
        <v>0.11</v>
      </c>
      <c r="J26" s="6">
        <v>0.12</v>
      </c>
      <c r="K26" s="6">
        <v>0.13</v>
      </c>
      <c r="L26" s="6">
        <v>0.14</v>
      </c>
      <c r="M26" s="6">
        <v>0.15</v>
      </c>
      <c r="N26" s="6">
        <v>0.16</v>
      </c>
    </row>
    <row r="27" spans="1:14" ht="13.5" thickTop="1">
      <c r="A27" t="s">
        <v>6</v>
      </c>
      <c r="B27" s="3">
        <f>D23</f>
        <v>3681.536599686065</v>
      </c>
      <c r="D27" s="3">
        <f>$B$27*$K$11*(1+D26)</f>
        <v>421462.3099320608</v>
      </c>
      <c r="E27" s="3">
        <f>$B$27*$K$11*(1+E26)</f>
        <v>425438.3694597217</v>
      </c>
      <c r="F27" s="3">
        <f>$B$27*$K$11*(1+F26)</f>
        <v>429414.4289873827</v>
      </c>
      <c r="G27" s="3">
        <f aca="true" t="shared" si="0" ref="G27:N27">$B$27*$K$11*(1+G26)</f>
        <v>433390.48851504363</v>
      </c>
      <c r="H27" s="10">
        <f t="shared" si="0"/>
        <v>437366.5480427046</v>
      </c>
      <c r="I27" s="3">
        <f t="shared" si="0"/>
        <v>441342.60757036554</v>
      </c>
      <c r="J27" s="3">
        <f t="shared" si="0"/>
        <v>445318.6670980265</v>
      </c>
      <c r="K27" s="3">
        <f t="shared" si="0"/>
        <v>449294.7266256874</v>
      </c>
      <c r="L27" s="3">
        <f t="shared" si="0"/>
        <v>453270.7861533484</v>
      </c>
      <c r="M27" s="3">
        <f t="shared" si="0"/>
        <v>457246.8456810093</v>
      </c>
      <c r="N27" s="3">
        <f t="shared" si="0"/>
        <v>461222.90520867024</v>
      </c>
    </row>
    <row r="28" spans="1:14" ht="12.75">
      <c r="A28" t="s">
        <v>7</v>
      </c>
      <c r="B28" s="3">
        <f>D24</f>
        <v>4893.238434163702</v>
      </c>
      <c r="D28" s="3">
        <f aca="true" t="shared" si="1" ref="D28:N28">$B$28*$E$11*$C$11*(1+D26)</f>
        <v>41494.66192170819</v>
      </c>
      <c r="E28" s="3">
        <f t="shared" si="1"/>
        <v>41886.12099644129</v>
      </c>
      <c r="F28" s="3">
        <f t="shared" si="1"/>
        <v>42277.58007117439</v>
      </c>
      <c r="G28" s="3">
        <f t="shared" si="1"/>
        <v>42669.03914590748</v>
      </c>
      <c r="H28" s="10">
        <f t="shared" si="1"/>
        <v>43060.49822064058</v>
      </c>
      <c r="I28" s="3">
        <f t="shared" si="1"/>
        <v>43451.95729537367</v>
      </c>
      <c r="J28" s="3">
        <f t="shared" si="1"/>
        <v>43843.416370106774</v>
      </c>
      <c r="K28" s="3">
        <f t="shared" si="1"/>
        <v>44234.87544483986</v>
      </c>
      <c r="L28" s="3">
        <f t="shared" si="1"/>
        <v>44626.33451957296</v>
      </c>
      <c r="M28" s="3">
        <f t="shared" si="1"/>
        <v>45017.79359430605</v>
      </c>
      <c r="N28" s="3">
        <f t="shared" si="1"/>
        <v>45409.252669039146</v>
      </c>
    </row>
    <row r="29" spans="1:14" ht="12.75">
      <c r="A29" t="s">
        <v>8</v>
      </c>
      <c r="B29" s="3">
        <f>D24</f>
        <v>4893.238434163702</v>
      </c>
      <c r="D29" s="3">
        <f aca="true" t="shared" si="2" ref="D29:N29">$B$29*$E$11*$C$11</f>
        <v>39145.90747330961</v>
      </c>
      <c r="E29" s="3">
        <f t="shared" si="2"/>
        <v>39145.90747330961</v>
      </c>
      <c r="F29" s="3">
        <f t="shared" si="2"/>
        <v>39145.90747330961</v>
      </c>
      <c r="G29" s="3">
        <f t="shared" si="2"/>
        <v>39145.90747330961</v>
      </c>
      <c r="H29" s="10">
        <f t="shared" si="2"/>
        <v>39145.90747330961</v>
      </c>
      <c r="I29" s="3">
        <f t="shared" si="2"/>
        <v>39145.90747330961</v>
      </c>
      <c r="J29" s="3">
        <f t="shared" si="2"/>
        <v>39145.90747330961</v>
      </c>
      <c r="K29" s="3">
        <f t="shared" si="2"/>
        <v>39145.90747330961</v>
      </c>
      <c r="L29" s="3">
        <f t="shared" si="2"/>
        <v>39145.90747330961</v>
      </c>
      <c r="M29" s="3">
        <f t="shared" si="2"/>
        <v>39145.90747330961</v>
      </c>
      <c r="N29" s="3">
        <f t="shared" si="2"/>
        <v>39145.90747330961</v>
      </c>
    </row>
    <row r="30" spans="1:14" ht="13.5" thickBot="1">
      <c r="A30" s="5" t="s">
        <v>9</v>
      </c>
      <c r="B30" s="4">
        <f>D24</f>
        <v>4893.238434163702</v>
      </c>
      <c r="C30" s="5"/>
      <c r="D30" s="4">
        <f aca="true" t="shared" si="3" ref="D30:N30">$B$30*$K$12/(1+D26)</f>
        <v>498556.3687638488</v>
      </c>
      <c r="E30" s="4">
        <f t="shared" si="3"/>
        <v>493896.9634482988</v>
      </c>
      <c r="F30" s="4">
        <f t="shared" si="3"/>
        <v>489323.8434163701</v>
      </c>
      <c r="G30" s="4">
        <f t="shared" si="3"/>
        <v>484834.6338437429</v>
      </c>
      <c r="H30" s="13">
        <f t="shared" si="3"/>
        <v>480427.0462633452</v>
      </c>
      <c r="I30" s="4">
        <f t="shared" si="3"/>
        <v>476098.8746753871</v>
      </c>
      <c r="J30" s="4">
        <f t="shared" si="3"/>
        <v>471847.99186578544</v>
      </c>
      <c r="K30" s="4">
        <f t="shared" si="3"/>
        <v>467672.34592007066</v>
      </c>
      <c r="L30" s="4">
        <f t="shared" si="3"/>
        <v>463569.9569207717</v>
      </c>
      <c r="M30" s="4">
        <f t="shared" si="3"/>
        <v>459538.91381711286</v>
      </c>
      <c r="N30" s="4">
        <f t="shared" si="3"/>
        <v>455577.3714566205</v>
      </c>
    </row>
    <row r="31" spans="1:14" ht="13.5" thickTop="1">
      <c r="A31" s="11" t="s">
        <v>18</v>
      </c>
      <c r="D31" s="3">
        <f aca="true" t="shared" si="4" ref="D31:N31">SUM(D27:D30)</f>
        <v>1000659.2480909274</v>
      </c>
      <c r="E31" s="3">
        <f t="shared" si="4"/>
        <v>1000367.3613777715</v>
      </c>
      <c r="F31" s="3">
        <f t="shared" si="4"/>
        <v>1000161.7599482368</v>
      </c>
      <c r="G31" s="3">
        <f t="shared" si="4"/>
        <v>1000040.0689780037</v>
      </c>
      <c r="H31" s="10">
        <f t="shared" si="4"/>
        <v>1000000</v>
      </c>
      <c r="I31" s="3">
        <f t="shared" si="4"/>
        <v>1000039.3470144359</v>
      </c>
      <c r="J31" s="3">
        <f t="shared" si="4"/>
        <v>1000155.9828072283</v>
      </c>
      <c r="K31" s="3">
        <f t="shared" si="4"/>
        <v>1000347.8554639076</v>
      </c>
      <c r="L31" s="3">
        <f t="shared" si="4"/>
        <v>1000612.9850670027</v>
      </c>
      <c r="M31" s="3">
        <f t="shared" si="4"/>
        <v>1000949.4605657379</v>
      </c>
      <c r="N31" s="3">
        <f t="shared" si="4"/>
        <v>1001355.4368076395</v>
      </c>
    </row>
  </sheetData>
  <sheetProtection/>
  <mergeCells count="2">
    <mergeCell ref="B6:C6"/>
    <mergeCell ref="B7:C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Sturc</dc:creator>
  <cp:keywords/>
  <dc:description/>
  <cp:lastModifiedBy>Administrator</cp:lastModifiedBy>
  <dcterms:created xsi:type="dcterms:W3CDTF">2012-03-17T15:47:01Z</dcterms:created>
  <dcterms:modified xsi:type="dcterms:W3CDTF">2012-03-22T14:23:50Z</dcterms:modified>
  <cp:category/>
  <cp:version/>
  <cp:contentType/>
  <cp:contentStatus/>
</cp:coreProperties>
</file>