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queryTables/queryTable1.xml" ContentType="application/vnd.openxmlformats-officedocument.spreadsheetml.query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queryTables/queryTable2.xml" ContentType="application/vnd.openxmlformats-officedocument.spreadsheetml.query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75970\Desktop\Apot\"/>
    </mc:Choice>
  </mc:AlternateContent>
  <bookViews>
    <workbookView xWindow="0" yWindow="0" windowWidth="19200" windowHeight="11445" activeTab="1"/>
  </bookViews>
  <sheets>
    <sheet name="Only_Appl" sheetId="1" r:id="rId1"/>
    <sheet name="Seminar01" sheetId="2" r:id="rId2"/>
  </sheets>
  <definedNames>
    <definedName name="AAPL_1" localSheetId="0">Only_Appl!$A$1:$B$37</definedName>
    <definedName name="AAPL_1" localSheetId="1">Seminar01!$A$1:$C$37</definedName>
  </definedNames>
  <calcPr calcId="0"/>
</workbook>
</file>

<file path=xl/calcChain.xml><?xml version="1.0" encoding="utf-8"?>
<calcChain xmlns="http://schemas.openxmlformats.org/spreadsheetml/2006/main">
  <c r="M52" i="2" l="1"/>
  <c r="N52" i="2"/>
  <c r="O52" i="2"/>
  <c r="L52" i="2"/>
  <c r="M51" i="2"/>
  <c r="N51" i="2"/>
  <c r="O51" i="2"/>
  <c r="L51" i="2"/>
  <c r="M50" i="2"/>
  <c r="N50" i="2"/>
  <c r="O50" i="2"/>
  <c r="L50" i="2"/>
  <c r="M49" i="2"/>
  <c r="N49" i="2"/>
  <c r="O49" i="2"/>
  <c r="L49" i="2"/>
  <c r="N43" i="2"/>
  <c r="O43" i="2"/>
  <c r="P43" i="2"/>
  <c r="N42" i="2"/>
  <c r="O42" i="2"/>
  <c r="P42" i="2"/>
  <c r="N40" i="2"/>
  <c r="O40" i="2"/>
  <c r="P40" i="2"/>
  <c r="I4" i="2"/>
  <c r="J4" i="2"/>
  <c r="K4" i="2"/>
  <c r="I5" i="2"/>
  <c r="J5" i="2"/>
  <c r="K5" i="2"/>
  <c r="I6" i="2"/>
  <c r="J6" i="2"/>
  <c r="K6" i="2"/>
  <c r="I7" i="2"/>
  <c r="J7" i="2"/>
  <c r="K7" i="2"/>
  <c r="I8" i="2"/>
  <c r="J8" i="2"/>
  <c r="K8" i="2"/>
  <c r="I9" i="2"/>
  <c r="J9" i="2"/>
  <c r="K9" i="2"/>
  <c r="I10" i="2"/>
  <c r="J10" i="2"/>
  <c r="K10" i="2"/>
  <c r="I11" i="2"/>
  <c r="J11" i="2"/>
  <c r="K11" i="2"/>
  <c r="I12" i="2"/>
  <c r="J12" i="2"/>
  <c r="K12" i="2"/>
  <c r="I13" i="2"/>
  <c r="J13" i="2"/>
  <c r="K13" i="2"/>
  <c r="I14" i="2"/>
  <c r="J14" i="2"/>
  <c r="K14" i="2"/>
  <c r="I15" i="2"/>
  <c r="J15" i="2"/>
  <c r="K15" i="2"/>
  <c r="I16" i="2"/>
  <c r="J16" i="2"/>
  <c r="K16" i="2"/>
  <c r="I17" i="2"/>
  <c r="J17" i="2"/>
  <c r="K17" i="2"/>
  <c r="I18" i="2"/>
  <c r="J18" i="2"/>
  <c r="K18" i="2"/>
  <c r="I19" i="2"/>
  <c r="J19" i="2"/>
  <c r="K19" i="2"/>
  <c r="I20" i="2"/>
  <c r="J20" i="2"/>
  <c r="K20" i="2"/>
  <c r="I21" i="2"/>
  <c r="J21" i="2"/>
  <c r="K21" i="2"/>
  <c r="I22" i="2"/>
  <c r="J22" i="2"/>
  <c r="K22" i="2"/>
  <c r="I23" i="2"/>
  <c r="J23" i="2"/>
  <c r="K23" i="2"/>
  <c r="I24" i="2"/>
  <c r="J24" i="2"/>
  <c r="K24" i="2"/>
  <c r="I25" i="2"/>
  <c r="J25" i="2"/>
  <c r="K25" i="2"/>
  <c r="I26" i="2"/>
  <c r="J26" i="2"/>
  <c r="K26" i="2"/>
  <c r="I27" i="2"/>
  <c r="J27" i="2"/>
  <c r="K27" i="2"/>
  <c r="I28" i="2"/>
  <c r="J28" i="2"/>
  <c r="K28" i="2"/>
  <c r="I29" i="2"/>
  <c r="J29" i="2"/>
  <c r="K29" i="2"/>
  <c r="I30" i="2"/>
  <c r="J30" i="2"/>
  <c r="K30" i="2"/>
  <c r="I31" i="2"/>
  <c r="J31" i="2"/>
  <c r="K31" i="2"/>
  <c r="I32" i="2"/>
  <c r="J32" i="2"/>
  <c r="K32" i="2"/>
  <c r="I33" i="2"/>
  <c r="J33" i="2"/>
  <c r="K33" i="2"/>
  <c r="I34" i="2"/>
  <c r="J34" i="2"/>
  <c r="K34" i="2"/>
  <c r="I35" i="2"/>
  <c r="J35" i="2"/>
  <c r="K35" i="2"/>
  <c r="I36" i="2"/>
  <c r="J36" i="2"/>
  <c r="K36" i="2"/>
  <c r="I37" i="2"/>
  <c r="J37" i="2"/>
  <c r="K37" i="2"/>
  <c r="I3" i="2"/>
  <c r="J3" i="2"/>
  <c r="K3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  <c r="H4" i="2"/>
  <c r="H3" i="2"/>
  <c r="E39" i="1"/>
  <c r="D43" i="1"/>
  <c r="D42" i="1"/>
  <c r="D40" i="1"/>
  <c r="D39" i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2" i="1"/>
  <c r="D23" i="1"/>
  <c r="D24" i="1"/>
  <c r="D25" i="1"/>
  <c r="D26" i="1"/>
  <c r="D27" i="1"/>
  <c r="D28" i="1"/>
  <c r="D29" i="1"/>
  <c r="D30" i="1"/>
  <c r="D31" i="1"/>
  <c r="D32" i="1"/>
  <c r="D33" i="1"/>
  <c r="D34" i="1"/>
  <c r="D35" i="1"/>
  <c r="D36" i="1"/>
  <c r="D37" i="1"/>
  <c r="D3" i="1"/>
  <c r="C4" i="1"/>
  <c r="C5" i="1"/>
  <c r="C39" i="1" s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21" i="1"/>
  <c r="C22" i="1"/>
  <c r="C23" i="1"/>
  <c r="C24" i="1"/>
  <c r="C25" i="1"/>
  <c r="C26" i="1"/>
  <c r="C27" i="1"/>
  <c r="C28" i="1"/>
  <c r="C29" i="1"/>
  <c r="C30" i="1"/>
  <c r="C31" i="1"/>
  <c r="C32" i="1"/>
  <c r="C33" i="1"/>
  <c r="C34" i="1"/>
  <c r="C35" i="1"/>
  <c r="C36" i="1"/>
  <c r="C37" i="1"/>
  <c r="C3" i="1"/>
  <c r="N37" i="2" l="1"/>
  <c r="N29" i="2"/>
  <c r="P36" i="2"/>
  <c r="P32" i="2"/>
  <c r="P28" i="2"/>
  <c r="P24" i="2"/>
  <c r="P20" i="2"/>
  <c r="P16" i="2"/>
  <c r="P12" i="2"/>
  <c r="P8" i="2"/>
  <c r="P4" i="2"/>
  <c r="J39" i="2"/>
  <c r="O22" i="2"/>
  <c r="P19" i="2"/>
  <c r="O18" i="2"/>
  <c r="N17" i="2"/>
  <c r="O14" i="2"/>
  <c r="P11" i="2"/>
  <c r="O10" i="2"/>
  <c r="N9" i="2"/>
  <c r="O6" i="2"/>
  <c r="K39" i="2"/>
  <c r="P31" i="2" s="1"/>
  <c r="P5" i="2"/>
  <c r="I39" i="2"/>
  <c r="N34" i="2" s="1"/>
  <c r="N5" i="2"/>
  <c r="M43" i="2"/>
  <c r="H39" i="2"/>
  <c r="M40" i="2"/>
  <c r="P7" i="2" l="1"/>
  <c r="N13" i="2"/>
  <c r="P15" i="2"/>
  <c r="N21" i="2"/>
  <c r="N6" i="2"/>
  <c r="N10" i="2"/>
  <c r="N14" i="2"/>
  <c r="N18" i="2"/>
  <c r="N22" i="2"/>
  <c r="N26" i="2"/>
  <c r="N30" i="2"/>
  <c r="P23" i="2"/>
  <c r="O24" i="2"/>
  <c r="O28" i="2"/>
  <c r="O32" i="2"/>
  <c r="O36" i="2"/>
  <c r="O7" i="2"/>
  <c r="O11" i="2"/>
  <c r="O15" i="2"/>
  <c r="O19" i="2"/>
  <c r="O23" i="2"/>
  <c r="O27" i="2"/>
  <c r="O31" i="2"/>
  <c r="O35" i="2"/>
  <c r="O26" i="2"/>
  <c r="O34" i="2"/>
  <c r="O4" i="2"/>
  <c r="N23" i="2"/>
  <c r="N27" i="2"/>
  <c r="N31" i="2"/>
  <c r="N35" i="2"/>
  <c r="N3" i="2"/>
  <c r="P3" i="2"/>
  <c r="P25" i="2"/>
  <c r="P29" i="2"/>
  <c r="P33" i="2"/>
  <c r="P37" i="2"/>
  <c r="N7" i="2"/>
  <c r="O8" i="2"/>
  <c r="P9" i="2"/>
  <c r="N11" i="2"/>
  <c r="O12" i="2"/>
  <c r="P13" i="2"/>
  <c r="N15" i="2"/>
  <c r="O16" i="2"/>
  <c r="P17" i="2"/>
  <c r="N19" i="2"/>
  <c r="O20" i="2"/>
  <c r="P21" i="2"/>
  <c r="O3" i="2"/>
  <c r="N4" i="2"/>
  <c r="O5" i="2"/>
  <c r="P6" i="2"/>
  <c r="N8" i="2"/>
  <c r="O9" i="2"/>
  <c r="P10" i="2"/>
  <c r="N12" i="2"/>
  <c r="O13" i="2"/>
  <c r="P14" i="2"/>
  <c r="N16" i="2"/>
  <c r="O17" i="2"/>
  <c r="P18" i="2"/>
  <c r="N20" i="2"/>
  <c r="O21" i="2"/>
  <c r="P22" i="2"/>
  <c r="N24" i="2"/>
  <c r="O25" i="2"/>
  <c r="P26" i="2"/>
  <c r="N28" i="2"/>
  <c r="O29" i="2"/>
  <c r="P30" i="2"/>
  <c r="N32" i="2"/>
  <c r="O33" i="2"/>
  <c r="P34" i="2"/>
  <c r="N36" i="2"/>
  <c r="O37" i="2"/>
  <c r="N25" i="2"/>
  <c r="P27" i="2"/>
  <c r="O30" i="2"/>
  <c r="N33" i="2"/>
  <c r="P35" i="2"/>
  <c r="M37" i="2"/>
  <c r="M35" i="2"/>
  <c r="M33" i="2"/>
  <c r="M31" i="2"/>
  <c r="M29" i="2"/>
  <c r="M27" i="2"/>
  <c r="M25" i="2"/>
  <c r="M23" i="2"/>
  <c r="M21" i="2"/>
  <c r="M19" i="2"/>
  <c r="M17" i="2"/>
  <c r="M15" i="2"/>
  <c r="M13" i="2"/>
  <c r="M11" i="2"/>
  <c r="M9" i="2"/>
  <c r="M7" i="2"/>
  <c r="M5" i="2"/>
  <c r="M3" i="2"/>
  <c r="M36" i="2"/>
  <c r="M32" i="2"/>
  <c r="M28" i="2"/>
  <c r="M24" i="2"/>
  <c r="M20" i="2"/>
  <c r="M16" i="2"/>
  <c r="M12" i="2"/>
  <c r="M8" i="2"/>
  <c r="M4" i="2"/>
  <c r="M34" i="2"/>
  <c r="M30" i="2"/>
  <c r="M26" i="2"/>
  <c r="M22" i="2"/>
  <c r="M18" i="2"/>
  <c r="M14" i="2"/>
  <c r="M10" i="2"/>
  <c r="M6" i="2"/>
  <c r="O39" i="2" l="1"/>
  <c r="P39" i="2"/>
  <c r="N39" i="2"/>
  <c r="M39" i="2"/>
  <c r="M42" i="2" s="1"/>
</calcChain>
</file>

<file path=xl/connections.xml><?xml version="1.0" encoding="utf-8"?>
<connections xmlns="http://schemas.openxmlformats.org/spreadsheetml/2006/main">
  <connection id="1" name="AAPL(1)" type="6" refreshedVersion="6" background="1" saveData="1">
    <textPr codePage="852" sourceFile="C:\Users\75970\Downloads\AAPL(1).csv" decimal="," thousands=" " tab="0" comma="1" qualifier="none">
      <textFields count="7">
        <textField type="YMD"/>
        <textField/>
        <textField/>
        <textField/>
        <textField/>
        <textField/>
        <textField/>
      </textFields>
    </textPr>
  </connection>
  <connection id="2" name="AAPL(1)1" type="6" refreshedVersion="6" background="1" saveData="1">
    <textPr codePage="852" sourceFile="C:\Users\75970\Downloads\AAPL(1).csv" decimal="," thousands=" " tab="0" comma="1" qualifier="none">
      <textFields count="7">
        <textField type="YMD"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<sst xmlns="http://schemas.openxmlformats.org/spreadsheetml/2006/main" count="34" uniqueCount="25">
  <si>
    <t>Date</t>
  </si>
  <si>
    <t>Close</t>
  </si>
  <si>
    <t>E(X)</t>
  </si>
  <si>
    <t>Sigma</t>
  </si>
  <si>
    <t>fce</t>
  </si>
  <si>
    <t>Appl</t>
  </si>
  <si>
    <t>Amzn</t>
  </si>
  <si>
    <t>Tesl</t>
  </si>
  <si>
    <t>Mics</t>
  </si>
  <si>
    <t>RETURNS</t>
  </si>
  <si>
    <t>PRICES</t>
  </si>
  <si>
    <t>Average</t>
  </si>
  <si>
    <t>VARIANCES</t>
  </si>
  <si>
    <t>Var(X)</t>
  </si>
  <si>
    <t>Sigma(X)</t>
  </si>
  <si>
    <t>Std.Dev</t>
  </si>
  <si>
    <t>The "Best" stock:</t>
  </si>
  <si>
    <t>Return</t>
  </si>
  <si>
    <t>Risk</t>
  </si>
  <si>
    <t>Misc</t>
  </si>
  <si>
    <t>Return/risk</t>
  </si>
  <si>
    <t>Risk/return</t>
  </si>
  <si>
    <t>so much risk on one unit of return</t>
  </si>
  <si>
    <t>so much return on one unit of risk</t>
  </si>
  <si>
    <t>Amazon is the best choice for a rational investor.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</si>
</sst>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8"/>
      <color theme="3"/>
      <name val="Calibri Light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9" tint="0.39997558519241921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11">
    <xf numFmtId="0" fontId="0" fillId="0" borderId="0" xfId="0"/>
    <xf numFmtId="14" fontId="0" fillId="0" borderId="0" xfId="0" applyNumberFormat="1"/>
    <xf numFmtId="0" fontId="0" fillId="0" borderId="10" xfId="0" applyBorder="1"/>
    <xf numFmtId="0" fontId="0" fillId="33" borderId="10" xfId="0" applyFill="1" applyBorder="1"/>
    <xf numFmtId="0" fontId="0" fillId="34" borderId="10" xfId="0" applyFill="1" applyBorder="1"/>
    <xf numFmtId="14" fontId="0" fillId="0" borderId="10" xfId="0" applyNumberFormat="1" applyBorder="1"/>
    <xf numFmtId="0" fontId="0" fillId="35" borderId="10" xfId="0" applyFill="1" applyBorder="1"/>
    <xf numFmtId="0" fontId="18" fillId="0" borderId="10" xfId="0" applyFont="1" applyBorder="1"/>
    <xf numFmtId="0" fontId="19" fillId="0" borderId="10" xfId="0" applyFont="1" applyBorder="1"/>
    <xf numFmtId="0" fontId="0" fillId="36" borderId="10" xfId="0" applyFill="1" applyBorder="1"/>
    <xf numFmtId="0" fontId="20" fillId="0" borderId="10" xfId="0" applyFont="1" applyBorder="1"/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Check Cell" xfId="13" builtinId="23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Prices Appl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Only_Appl!$B$3:$B$37</c:f>
              <c:numCache>
                <c:formatCode>General</c:formatCode>
                <c:ptCount val="35"/>
                <c:pt idx="0">
                  <c:v>125.150002</c:v>
                </c:pt>
                <c:pt idx="1">
                  <c:v>130.279999</c:v>
                </c:pt>
                <c:pt idx="2">
                  <c:v>125.43</c:v>
                </c:pt>
                <c:pt idx="3">
                  <c:v>121.300003</c:v>
                </c:pt>
                <c:pt idx="4">
                  <c:v>112.91999800000001</c:v>
                </c:pt>
                <c:pt idx="5">
                  <c:v>110.300003</c:v>
                </c:pt>
                <c:pt idx="6">
                  <c:v>119.5</c:v>
                </c:pt>
                <c:pt idx="7">
                  <c:v>118.300003</c:v>
                </c:pt>
                <c:pt idx="8">
                  <c:v>105.260002</c:v>
                </c:pt>
                <c:pt idx="9">
                  <c:v>97.339995999999999</c:v>
                </c:pt>
                <c:pt idx="10">
                  <c:v>96.690002000000007</c:v>
                </c:pt>
                <c:pt idx="11">
                  <c:v>108.989998</c:v>
                </c:pt>
                <c:pt idx="12">
                  <c:v>93.739998</c:v>
                </c:pt>
                <c:pt idx="13">
                  <c:v>99.860000999999997</c:v>
                </c:pt>
                <c:pt idx="14">
                  <c:v>95.599997999999999</c:v>
                </c:pt>
                <c:pt idx="15">
                  <c:v>104.209999</c:v>
                </c:pt>
                <c:pt idx="16">
                  <c:v>106.099998</c:v>
                </c:pt>
                <c:pt idx="17">
                  <c:v>113.050003</c:v>
                </c:pt>
                <c:pt idx="18">
                  <c:v>113.540001</c:v>
                </c:pt>
                <c:pt idx="19">
                  <c:v>110.519997</c:v>
                </c:pt>
                <c:pt idx="20">
                  <c:v>115.82</c:v>
                </c:pt>
                <c:pt idx="21">
                  <c:v>121.349998</c:v>
                </c:pt>
                <c:pt idx="22">
                  <c:v>136.990005</c:v>
                </c:pt>
                <c:pt idx="23">
                  <c:v>143.66000399999999</c:v>
                </c:pt>
                <c:pt idx="24">
                  <c:v>143.64999399999999</c:v>
                </c:pt>
                <c:pt idx="25">
                  <c:v>152.759995</c:v>
                </c:pt>
                <c:pt idx="26">
                  <c:v>144.020004</c:v>
                </c:pt>
                <c:pt idx="27">
                  <c:v>148.729996</c:v>
                </c:pt>
                <c:pt idx="28">
                  <c:v>164</c:v>
                </c:pt>
                <c:pt idx="29">
                  <c:v>154.11999499999999</c:v>
                </c:pt>
                <c:pt idx="30">
                  <c:v>169.03999300000001</c:v>
                </c:pt>
                <c:pt idx="31">
                  <c:v>171.85000600000001</c:v>
                </c:pt>
                <c:pt idx="32">
                  <c:v>169.229996</c:v>
                </c:pt>
                <c:pt idx="33">
                  <c:v>167.429993</c:v>
                </c:pt>
                <c:pt idx="34">
                  <c:v>172.429993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44C-4904-8EEF-007C0C3A4FA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31427912"/>
        <c:axId val="231428568"/>
      </c:lineChart>
      <c:catAx>
        <c:axId val="23142791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31428568"/>
        <c:crosses val="autoZero"/>
        <c:auto val="1"/>
        <c:lblAlgn val="ctr"/>
        <c:lblOffset val="100"/>
        <c:noMultiLvlLbl val="0"/>
      </c:catAx>
      <c:valAx>
        <c:axId val="2314285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3142791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cs-CZ"/>
              <a:t>Montly</a:t>
            </a:r>
            <a:r>
              <a:rPr lang="cs-CZ" baseline="0"/>
              <a:t> returns Appl</a:t>
            </a:r>
            <a:endParaRPr lang="cs-CZ"/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cs-CZ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Only_Appl!$C$3:$C$37</c:f>
              <c:numCache>
                <c:formatCode>General</c:formatCode>
                <c:ptCount val="35"/>
                <c:pt idx="0">
                  <c:v>5.7697250710662196E-3</c:v>
                </c:pt>
                <c:pt idx="1">
                  <c:v>4.0172938873651323E-2</c:v>
                </c:pt>
                <c:pt idx="2">
                  <c:v>-3.7938138695674112E-2</c:v>
                </c:pt>
                <c:pt idx="3">
                  <c:v>-3.3480993354509984E-2</c:v>
                </c:pt>
                <c:pt idx="4">
                  <c:v>-7.1587255008439238E-2</c:v>
                </c:pt>
                <c:pt idx="5">
                  <c:v>-2.3475632215628341E-2</c:v>
                </c:pt>
                <c:pt idx="6">
                  <c:v>8.0112417913559553E-2</c:v>
                </c:pt>
                <c:pt idx="7">
                  <c:v>-1.0092575027968396E-2</c:v>
                </c:pt>
                <c:pt idx="8">
                  <c:v>-0.1167902974173942</c:v>
                </c:pt>
                <c:pt idx="9">
                  <c:v>-7.8223535613971121E-2</c:v>
                </c:pt>
                <c:pt idx="10">
                  <c:v>-6.6999581321131978E-3</c:v>
                </c:pt>
                <c:pt idx="11">
                  <c:v>0.11974611137079436</c:v>
                </c:pt>
                <c:pt idx="12">
                  <c:v>-0.15073114539196197</c:v>
                </c:pt>
                <c:pt idx="13">
                  <c:v>6.3244243927532071E-2</c:v>
                </c:pt>
                <c:pt idx="14">
                  <c:v>-4.359641594962943E-2</c:v>
                </c:pt>
                <c:pt idx="15">
                  <c:v>8.6235285271474685E-2</c:v>
                </c:pt>
                <c:pt idx="16">
                  <c:v>1.7973942361467911E-2</c:v>
                </c:pt>
                <c:pt idx="17">
                  <c:v>6.3448198491113217E-2</c:v>
                </c:pt>
                <c:pt idx="18">
                  <c:v>4.3249812891397654E-3</c:v>
                </c:pt>
                <c:pt idx="19">
                  <c:v>-2.6958733639241745E-2</c:v>
                </c:pt>
                <c:pt idx="20">
                  <c:v>4.6840788886836529E-2</c:v>
                </c:pt>
                <c:pt idx="21">
                  <c:v>4.6641653893713955E-2</c:v>
                </c:pt>
                <c:pt idx="22">
                  <c:v>0.12122905127095425</c:v>
                </c:pt>
                <c:pt idx="23">
                  <c:v>4.7541457527862395E-2</c:v>
                </c:pt>
                <c:pt idx="24">
                  <c:v>-6.9680833063361333E-5</c:v>
                </c:pt>
                <c:pt idx="25">
                  <c:v>6.1488285969122376E-2</c:v>
                </c:pt>
                <c:pt idx="26">
                  <c:v>-5.8915823031592832E-2</c:v>
                </c:pt>
                <c:pt idx="27">
                  <c:v>3.2180348115493293E-2</c:v>
                </c:pt>
                <c:pt idx="28">
                  <c:v>9.7733873114064562E-2</c:v>
                </c:pt>
                <c:pt idx="29">
                  <c:v>-6.213494050849503E-2</c:v>
                </c:pt>
                <c:pt idx="30">
                  <c:v>9.2403844581779859E-2</c:v>
                </c:pt>
                <c:pt idx="31">
                  <c:v>1.648670631252834E-2</c:v>
                </c:pt>
                <c:pt idx="32">
                  <c:v>-1.5363325426488628E-2</c:v>
                </c:pt>
                <c:pt idx="33">
                  <c:v>-1.0693401123589071E-2</c:v>
                </c:pt>
                <c:pt idx="34">
                  <c:v>2.942600475592148E-2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240-4A7F-BBE6-F4CDB189EB1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261059152"/>
        <c:axId val="261072600"/>
      </c:lineChart>
      <c:catAx>
        <c:axId val="261059152"/>
        <c:scaling>
          <c:orientation val="minMax"/>
        </c:scaling>
        <c:delete val="1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ajorTickMark val="none"/>
        <c:minorTickMark val="none"/>
        <c:tickLblPos val="nextTo"/>
        <c:crossAx val="261072600"/>
        <c:crosses val="autoZero"/>
        <c:auto val="1"/>
        <c:lblAlgn val="ctr"/>
        <c:lblOffset val="100"/>
        <c:noMultiLvlLbl val="0"/>
      </c:catAx>
      <c:valAx>
        <c:axId val="26107260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cs-CZ"/>
          </a:p>
        </c:txPr>
        <c:crossAx val="2610591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cs-CZ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219075</xdr:colOff>
      <xdr:row>5</xdr:row>
      <xdr:rowOff>109537</xdr:rowOff>
    </xdr:from>
    <xdr:to>
      <xdr:col>13</xdr:col>
      <xdr:colOff>523875</xdr:colOff>
      <xdr:row>19</xdr:row>
      <xdr:rowOff>185737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180975</xdr:colOff>
      <xdr:row>21</xdr:row>
      <xdr:rowOff>157162</xdr:rowOff>
    </xdr:from>
    <xdr:to>
      <xdr:col>13</xdr:col>
      <xdr:colOff>485775</xdr:colOff>
      <xdr:row>36</xdr:row>
      <xdr:rowOff>42862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queryTables/queryTable1.xml><?xml version="1.0" encoding="utf-8"?>
<queryTable xmlns="http://schemas.openxmlformats.org/spreadsheetml/2006/main" name="AAPL(1)" connectionId="1" autoFormatId="16" applyNumberFormats="0" applyBorderFormats="0" applyFontFormats="0" applyPatternFormats="0" applyAlignmentFormats="0" applyWidthHeightFormats="0"/>
</file>

<file path=xl/queryTables/queryTable2.xml><?xml version="1.0" encoding="utf-8"?>
<queryTable xmlns="http://schemas.openxmlformats.org/spreadsheetml/2006/main" name="AAPL(1)" connectionId="2" autoFormatId="16" applyNumberFormats="0" applyBorderFormats="0" applyFontFormats="0" applyPatternFormats="0" applyAlignmentFormats="0" applyWidthHeightFormats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queryTable" Target="../queryTables/query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3"/>
  <sheetViews>
    <sheetView workbookViewId="0">
      <selection activeCell="D1" sqref="D1:D1048576"/>
    </sheetView>
  </sheetViews>
  <sheetFormatPr defaultRowHeight="15" x14ac:dyDescent="0.25"/>
  <cols>
    <col min="2" max="2" width="10.5703125" bestFit="1" customWidth="1"/>
    <col min="4" max="4" width="12" bestFit="1" customWidth="1"/>
  </cols>
  <sheetData>
    <row r="1" spans="1:4" x14ac:dyDescent="0.25">
      <c r="A1" t="s">
        <v>0</v>
      </c>
      <c r="B1" t="s">
        <v>1</v>
      </c>
    </row>
    <row r="2" spans="1:4" x14ac:dyDescent="0.25">
      <c r="A2" s="1">
        <v>42064</v>
      </c>
      <c r="B2">
        <v>124.43</v>
      </c>
    </row>
    <row r="3" spans="1:4" x14ac:dyDescent="0.25">
      <c r="A3" s="1">
        <v>42095</v>
      </c>
      <c r="B3">
        <v>125.150002</v>
      </c>
      <c r="C3">
        <f>LN(B3/B2)</f>
        <v>5.7697250710662196E-3</v>
      </c>
      <c r="D3">
        <f>(C3-C$39)^2</f>
        <v>1.2614193396955997E-5</v>
      </c>
    </row>
    <row r="4" spans="1:4" x14ac:dyDescent="0.25">
      <c r="A4" s="1">
        <v>42125</v>
      </c>
      <c r="B4">
        <v>130.279999</v>
      </c>
      <c r="C4">
        <f t="shared" ref="C4:C37" si="0">LN(B4/B3)</f>
        <v>4.0172938873651323E-2</v>
      </c>
      <c r="D4">
        <f t="shared" ref="D4:D37" si="1">(C4-C$39)^2</f>
        <v>9.5181920037000001E-4</v>
      </c>
    </row>
    <row r="5" spans="1:4" x14ac:dyDescent="0.25">
      <c r="A5" s="1">
        <v>42156</v>
      </c>
      <c r="B5">
        <v>125.43</v>
      </c>
      <c r="C5">
        <f t="shared" si="0"/>
        <v>-3.7938138695674112E-2</v>
      </c>
      <c r="D5">
        <f t="shared" si="1"/>
        <v>2.2334613177842641E-3</v>
      </c>
    </row>
    <row r="6" spans="1:4" x14ac:dyDescent="0.25">
      <c r="A6" s="1">
        <v>42186</v>
      </c>
      <c r="B6">
        <v>121.300003</v>
      </c>
      <c r="C6">
        <f t="shared" si="0"/>
        <v>-3.3480993354509984E-2</v>
      </c>
      <c r="D6">
        <f t="shared" si="1"/>
        <v>1.8320424496816787E-3</v>
      </c>
    </row>
    <row r="7" spans="1:4" x14ac:dyDescent="0.25">
      <c r="A7" s="1">
        <v>42217</v>
      </c>
      <c r="B7">
        <v>112.91999800000001</v>
      </c>
      <c r="C7">
        <f t="shared" si="0"/>
        <v>-7.1587255008439238E-2</v>
      </c>
      <c r="D7">
        <f t="shared" si="1"/>
        <v>6.5462058671921144E-3</v>
      </c>
    </row>
    <row r="8" spans="1:4" x14ac:dyDescent="0.25">
      <c r="A8" s="1">
        <v>42248</v>
      </c>
      <c r="B8">
        <v>110.300003</v>
      </c>
      <c r="C8">
        <f t="shared" si="0"/>
        <v>-2.3475632215628341E-2</v>
      </c>
      <c r="D8">
        <f t="shared" si="1"/>
        <v>1.0756434623339895E-3</v>
      </c>
    </row>
    <row r="9" spans="1:4" x14ac:dyDescent="0.25">
      <c r="A9" s="1">
        <v>42278</v>
      </c>
      <c r="B9">
        <v>119.5</v>
      </c>
      <c r="C9">
        <f t="shared" si="0"/>
        <v>8.0112417913559553E-2</v>
      </c>
      <c r="D9">
        <f t="shared" si="1"/>
        <v>5.0113722315816671E-3</v>
      </c>
    </row>
    <row r="10" spans="1:4" x14ac:dyDescent="0.25">
      <c r="A10" s="1">
        <v>42309</v>
      </c>
      <c r="B10">
        <v>118.300003</v>
      </c>
      <c r="C10">
        <f t="shared" si="0"/>
        <v>-1.0092575027968396E-2</v>
      </c>
      <c r="D10">
        <f t="shared" si="1"/>
        <v>3.7690132548000706E-4</v>
      </c>
    </row>
    <row r="11" spans="1:4" x14ac:dyDescent="0.25">
      <c r="A11" s="1">
        <v>42339</v>
      </c>
      <c r="B11">
        <v>105.260002</v>
      </c>
      <c r="C11">
        <f t="shared" si="0"/>
        <v>-0.1167902974173942</v>
      </c>
      <c r="D11">
        <f t="shared" si="1"/>
        <v>1.5904153074087043E-2</v>
      </c>
    </row>
    <row r="12" spans="1:4" x14ac:dyDescent="0.25">
      <c r="A12" s="1">
        <v>42370</v>
      </c>
      <c r="B12">
        <v>97.339995999999999</v>
      </c>
      <c r="C12">
        <f t="shared" si="0"/>
        <v>-7.8223535613971121E-2</v>
      </c>
      <c r="D12">
        <f t="shared" si="1"/>
        <v>7.6641107872485693E-3</v>
      </c>
    </row>
    <row r="13" spans="1:4" x14ac:dyDescent="0.25">
      <c r="A13" s="1">
        <v>42401</v>
      </c>
      <c r="B13">
        <v>96.690002000000007</v>
      </c>
      <c r="C13">
        <f t="shared" si="0"/>
        <v>-6.6999581321131978E-3</v>
      </c>
      <c r="D13">
        <f t="shared" si="1"/>
        <v>2.5668300787582457E-4</v>
      </c>
    </row>
    <row r="14" spans="1:4" x14ac:dyDescent="0.25">
      <c r="A14" s="1">
        <v>42430</v>
      </c>
      <c r="B14">
        <v>108.989998</v>
      </c>
      <c r="C14">
        <f t="shared" si="0"/>
        <v>0.11974611137079436</v>
      </c>
      <c r="D14">
        <f t="shared" si="1"/>
        <v>1.2193623143173005E-2</v>
      </c>
    </row>
    <row r="15" spans="1:4" x14ac:dyDescent="0.25">
      <c r="A15" s="1">
        <v>42461</v>
      </c>
      <c r="B15">
        <v>93.739998</v>
      </c>
      <c r="C15">
        <f t="shared" si="0"/>
        <v>-0.15073114539196197</v>
      </c>
      <c r="D15">
        <f t="shared" si="1"/>
        <v>2.561680821035462E-2</v>
      </c>
    </row>
    <row r="16" spans="1:4" x14ac:dyDescent="0.25">
      <c r="A16" s="1">
        <v>42491</v>
      </c>
      <c r="B16">
        <v>99.860000999999997</v>
      </c>
      <c r="C16">
        <f t="shared" si="0"/>
        <v>6.3244243927532071E-2</v>
      </c>
      <c r="D16">
        <f t="shared" si="1"/>
        <v>2.9076761550339836E-3</v>
      </c>
    </row>
    <row r="17" spans="1:4" x14ac:dyDescent="0.25">
      <c r="A17" s="1">
        <v>42522</v>
      </c>
      <c r="B17">
        <v>95.599997999999999</v>
      </c>
      <c r="C17">
        <f t="shared" si="0"/>
        <v>-4.359641594962943E-2</v>
      </c>
      <c r="D17">
        <f t="shared" si="1"/>
        <v>2.8002922440715358E-3</v>
      </c>
    </row>
    <row r="18" spans="1:4" x14ac:dyDescent="0.25">
      <c r="A18" s="1">
        <v>42552</v>
      </c>
      <c r="B18">
        <v>104.209999</v>
      </c>
      <c r="C18">
        <f t="shared" si="0"/>
        <v>8.6235285271474685E-2</v>
      </c>
      <c r="D18">
        <f t="shared" si="1"/>
        <v>5.9157501091064817E-3</v>
      </c>
    </row>
    <row r="19" spans="1:4" x14ac:dyDescent="0.25">
      <c r="A19" s="1">
        <v>42583</v>
      </c>
      <c r="B19">
        <v>106.099998</v>
      </c>
      <c r="C19">
        <f t="shared" si="0"/>
        <v>1.7973942361467911E-2</v>
      </c>
      <c r="D19">
        <f t="shared" si="1"/>
        <v>7.4866979977117112E-5</v>
      </c>
    </row>
    <row r="20" spans="1:4" x14ac:dyDescent="0.25">
      <c r="A20" s="1">
        <v>42614</v>
      </c>
      <c r="B20">
        <v>113.050003</v>
      </c>
      <c r="C20">
        <f t="shared" si="0"/>
        <v>6.3448198491113217E-2</v>
      </c>
      <c r="D20">
        <f t="shared" si="1"/>
        <v>2.9297133842642194E-3</v>
      </c>
    </row>
    <row r="21" spans="1:4" x14ac:dyDescent="0.25">
      <c r="A21" s="1">
        <v>42644</v>
      </c>
      <c r="B21">
        <v>113.540001</v>
      </c>
      <c r="C21">
        <f t="shared" si="0"/>
        <v>4.3249812891397654E-3</v>
      </c>
      <c r="D21">
        <f t="shared" si="1"/>
        <v>2.4963916603355152E-5</v>
      </c>
    </row>
    <row r="22" spans="1:4" x14ac:dyDescent="0.25">
      <c r="A22" s="1">
        <v>42675</v>
      </c>
      <c r="B22">
        <v>110.519997</v>
      </c>
      <c r="C22">
        <f t="shared" si="0"/>
        <v>-2.6958733639241745E-2</v>
      </c>
      <c r="D22">
        <f t="shared" si="1"/>
        <v>1.3162460395461967E-3</v>
      </c>
    </row>
    <row r="23" spans="1:4" x14ac:dyDescent="0.25">
      <c r="A23" s="1">
        <v>42705</v>
      </c>
      <c r="B23">
        <v>115.82</v>
      </c>
      <c r="C23">
        <f t="shared" si="0"/>
        <v>4.6840788886836529E-2</v>
      </c>
      <c r="D23">
        <f t="shared" si="1"/>
        <v>1.4077066700527135E-3</v>
      </c>
    </row>
    <row r="24" spans="1:4" x14ac:dyDescent="0.25">
      <c r="A24" s="1">
        <v>42736</v>
      </c>
      <c r="B24">
        <v>121.349998</v>
      </c>
      <c r="C24">
        <f t="shared" si="0"/>
        <v>4.6641653893713955E-2</v>
      </c>
      <c r="D24">
        <f t="shared" si="1"/>
        <v>1.3928034670099738E-3</v>
      </c>
    </row>
    <row r="25" spans="1:4" x14ac:dyDescent="0.25">
      <c r="A25" s="1">
        <v>42767</v>
      </c>
      <c r="B25">
        <v>136.990005</v>
      </c>
      <c r="C25">
        <f t="shared" si="0"/>
        <v>0.12122905127095425</v>
      </c>
      <c r="D25">
        <f t="shared" si="1"/>
        <v>1.2523328758924278E-2</v>
      </c>
    </row>
    <row r="26" spans="1:4" x14ac:dyDescent="0.25">
      <c r="A26" s="1">
        <v>42795</v>
      </c>
      <c r="B26">
        <v>143.66000399999999</v>
      </c>
      <c r="C26">
        <f t="shared" si="0"/>
        <v>4.7541457527862395E-2</v>
      </c>
      <c r="D26">
        <f t="shared" si="1"/>
        <v>1.4607749647769365E-3</v>
      </c>
    </row>
    <row r="27" spans="1:4" x14ac:dyDescent="0.25">
      <c r="A27" s="1">
        <v>42826</v>
      </c>
      <c r="B27">
        <v>143.64999399999999</v>
      </c>
      <c r="C27">
        <f t="shared" si="0"/>
        <v>-6.9680833063361333E-5</v>
      </c>
      <c r="D27">
        <f t="shared" si="1"/>
        <v>8.8191866674350772E-5</v>
      </c>
    </row>
    <row r="28" spans="1:4" x14ac:dyDescent="0.25">
      <c r="A28" s="1">
        <v>42856</v>
      </c>
      <c r="B28">
        <v>152.759995</v>
      </c>
      <c r="C28">
        <f t="shared" si="0"/>
        <v>6.1488285969122376E-2</v>
      </c>
      <c r="D28">
        <f t="shared" si="1"/>
        <v>2.721386949941393E-3</v>
      </c>
    </row>
    <row r="29" spans="1:4" x14ac:dyDescent="0.25">
      <c r="A29" s="1">
        <v>42887</v>
      </c>
      <c r="B29">
        <v>144.020004</v>
      </c>
      <c r="C29">
        <f t="shared" si="0"/>
        <v>-5.8915823031592832E-2</v>
      </c>
      <c r="D29">
        <f t="shared" si="1"/>
        <v>4.6563147375391209E-3</v>
      </c>
    </row>
    <row r="30" spans="1:4" x14ac:dyDescent="0.25">
      <c r="A30" s="1">
        <v>42917</v>
      </c>
      <c r="B30">
        <v>148.729996</v>
      </c>
      <c r="C30">
        <f t="shared" si="0"/>
        <v>3.2180348115493293E-2</v>
      </c>
      <c r="D30">
        <f t="shared" si="1"/>
        <v>5.2253280520892387E-4</v>
      </c>
    </row>
    <row r="31" spans="1:4" x14ac:dyDescent="0.25">
      <c r="A31" s="1">
        <v>42948</v>
      </c>
      <c r="B31">
        <v>164</v>
      </c>
      <c r="C31">
        <f t="shared" si="0"/>
        <v>9.7733873114064562E-2</v>
      </c>
      <c r="D31">
        <f t="shared" si="1"/>
        <v>7.8167704157479853E-3</v>
      </c>
    </row>
    <row r="32" spans="1:4" x14ac:dyDescent="0.25">
      <c r="A32" s="1">
        <v>42979</v>
      </c>
      <c r="B32">
        <v>154.11999499999999</v>
      </c>
      <c r="C32">
        <f t="shared" si="0"/>
        <v>-6.213494050849503E-2</v>
      </c>
      <c r="D32">
        <f t="shared" si="1"/>
        <v>5.1060045467954196E-3</v>
      </c>
    </row>
    <row r="33" spans="1:5" x14ac:dyDescent="0.25">
      <c r="A33" s="1">
        <v>43009</v>
      </c>
      <c r="B33">
        <v>169.03999300000001</v>
      </c>
      <c r="C33">
        <f t="shared" si="0"/>
        <v>9.2403844581779859E-2</v>
      </c>
      <c r="D33">
        <f t="shared" si="1"/>
        <v>6.9026973090376385E-3</v>
      </c>
    </row>
    <row r="34" spans="1:5" x14ac:dyDescent="0.25">
      <c r="A34" s="1">
        <v>43040</v>
      </c>
      <c r="B34">
        <v>171.85000600000001</v>
      </c>
      <c r="C34">
        <f t="shared" si="0"/>
        <v>1.648670631252834E-2</v>
      </c>
      <c r="D34">
        <f t="shared" si="1"/>
        <v>5.1342020875853581E-5</v>
      </c>
    </row>
    <row r="35" spans="1:5" x14ac:dyDescent="0.25">
      <c r="A35" s="1">
        <v>43070</v>
      </c>
      <c r="B35">
        <v>169.229996</v>
      </c>
      <c r="C35">
        <f t="shared" si="0"/>
        <v>-1.5363325426488628E-2</v>
      </c>
      <c r="D35">
        <f t="shared" si="1"/>
        <v>6.0933426958636365E-4</v>
      </c>
    </row>
    <row r="36" spans="1:5" x14ac:dyDescent="0.25">
      <c r="A36" s="1">
        <v>43101</v>
      </c>
      <c r="B36">
        <v>167.429993</v>
      </c>
      <c r="C36">
        <f t="shared" si="0"/>
        <v>-1.0693401123589071E-2</v>
      </c>
      <c r="D36">
        <f t="shared" si="1"/>
        <v>4.0059112903923161E-4</v>
      </c>
    </row>
    <row r="37" spans="1:5" x14ac:dyDescent="0.25">
      <c r="A37" s="1">
        <v>43132</v>
      </c>
      <c r="B37">
        <v>172.429993</v>
      </c>
      <c r="C37">
        <f t="shared" si="0"/>
        <v>2.942600475592148E-2</v>
      </c>
      <c r="D37">
        <f t="shared" si="1"/>
        <v>4.041962724635096E-4</v>
      </c>
    </row>
    <row r="39" spans="1:5" x14ac:dyDescent="0.25">
      <c r="B39" t="s">
        <v>2</v>
      </c>
      <c r="C39">
        <f>AVERAGE(C3:C37)</f>
        <v>9.3213716465232986E-3</v>
      </c>
      <c r="D39">
        <f>AVERAGE(D3:D37)</f>
        <v>4.0488263795096097E-3</v>
      </c>
      <c r="E39">
        <f>SUM(D3:D37)/34</f>
        <v>4.1679095083187153E-3</v>
      </c>
    </row>
    <row r="40" spans="1:5" x14ac:dyDescent="0.25">
      <c r="D40">
        <f>_xlfn.VAR.P(C3:C37)</f>
        <v>4.0488263795096097E-3</v>
      </c>
    </row>
    <row r="42" spans="1:5" x14ac:dyDescent="0.25">
      <c r="C42" t="s">
        <v>3</v>
      </c>
      <c r="D42">
        <f>D39^0.5</f>
        <v>6.3630388805268265E-2</v>
      </c>
    </row>
    <row r="43" spans="1:5" x14ac:dyDescent="0.25">
      <c r="C43" t="s">
        <v>4</v>
      </c>
      <c r="D43">
        <f>_xlfn.STDEV.P(C3:C37)</f>
        <v>6.3630388805268265E-2</v>
      </c>
    </row>
  </sheetData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4"/>
  <sheetViews>
    <sheetView tabSelected="1" topLeftCell="E1" workbookViewId="0">
      <selection activeCell="M55" sqref="M55"/>
    </sheetView>
  </sheetViews>
  <sheetFormatPr defaultRowHeight="15" x14ac:dyDescent="0.25"/>
  <cols>
    <col min="1" max="2" width="9.140625" style="2"/>
    <col min="3" max="3" width="10.5703125" style="2" bestFit="1" customWidth="1"/>
    <col min="4" max="11" width="9.140625" style="2"/>
    <col min="12" max="12" width="11.140625" style="2" bestFit="1" customWidth="1"/>
    <col min="13" max="13" width="12" style="2" bestFit="1" customWidth="1"/>
    <col min="14" max="16384" width="9.140625" style="2"/>
  </cols>
  <sheetData>
    <row r="1" spans="1:16" x14ac:dyDescent="0.25">
      <c r="A1" s="2" t="s">
        <v>0</v>
      </c>
      <c r="B1" s="2" t="s">
        <v>10</v>
      </c>
      <c r="C1" s="2" t="s">
        <v>5</v>
      </c>
      <c r="D1" s="2" t="s">
        <v>6</v>
      </c>
      <c r="E1" s="2" t="s">
        <v>7</v>
      </c>
      <c r="F1" s="2" t="s">
        <v>8</v>
      </c>
      <c r="G1" s="3" t="s">
        <v>9</v>
      </c>
      <c r="L1" s="4" t="s">
        <v>12</v>
      </c>
    </row>
    <row r="2" spans="1:16" x14ac:dyDescent="0.25">
      <c r="A2" s="5">
        <v>42064</v>
      </c>
      <c r="B2" s="5"/>
      <c r="C2" s="2">
        <v>124.43</v>
      </c>
      <c r="D2" s="2">
        <v>372.10000600000001</v>
      </c>
      <c r="E2" s="2">
        <v>188.770004</v>
      </c>
      <c r="F2" s="2">
        <v>40.659999999999997</v>
      </c>
      <c r="L2" s="6" t="s">
        <v>15</v>
      </c>
    </row>
    <row r="3" spans="1:16" x14ac:dyDescent="0.25">
      <c r="A3" s="5">
        <v>42095</v>
      </c>
      <c r="B3" s="5"/>
      <c r="C3" s="2">
        <v>125.150002</v>
      </c>
      <c r="D3" s="2">
        <v>421.77999899999998</v>
      </c>
      <c r="E3" s="2">
        <v>226.050003</v>
      </c>
      <c r="F3" s="2">
        <v>48.639999000000003</v>
      </c>
      <c r="H3" s="2">
        <f>LN(C3/C2)</f>
        <v>5.7697250710662196E-3</v>
      </c>
      <c r="I3" s="2">
        <f t="shared" ref="I3:K3" si="0">LN(D3/D2)</f>
        <v>0.12532119723543961</v>
      </c>
      <c r="J3" s="2">
        <f t="shared" si="0"/>
        <v>0.18022686304156432</v>
      </c>
      <c r="K3" s="2">
        <f t="shared" si="0"/>
        <v>0.17920140889850034</v>
      </c>
      <c r="M3" s="2">
        <f>(H3-H$39)^2</f>
        <v>1.2614193396955997E-5</v>
      </c>
      <c r="N3" s="2">
        <f>(I3-I$39)^2</f>
        <v>7.4797274607116731E-3</v>
      </c>
      <c r="O3" s="2">
        <f>(J3-J$39)^2</f>
        <v>2.6829292949165872E-2</v>
      </c>
      <c r="P3" s="2">
        <f>(K3-K$39)^2</f>
        <v>2.429595161251007E-2</v>
      </c>
    </row>
    <row r="4" spans="1:16" x14ac:dyDescent="0.25">
      <c r="A4" s="5">
        <v>42125</v>
      </c>
      <c r="B4" s="5"/>
      <c r="C4" s="2">
        <v>130.279999</v>
      </c>
      <c r="D4" s="2">
        <v>429.23001099999999</v>
      </c>
      <c r="E4" s="2">
        <v>250.800003</v>
      </c>
      <c r="F4" s="2">
        <v>46.860000999999997</v>
      </c>
      <c r="H4" s="2">
        <f>LN(C4/C3)</f>
        <v>4.0172938873651323E-2</v>
      </c>
      <c r="I4" s="2">
        <f t="shared" ref="I4:I37" si="1">LN(D4/D3)</f>
        <v>1.750908271209033E-2</v>
      </c>
      <c r="J4" s="2">
        <f t="shared" ref="J4:J37" si="2">LN(E4/E3)</f>
        <v>0.10389959370847382</v>
      </c>
      <c r="K4" s="2">
        <f t="shared" ref="K4:K37" si="3">LN(F4/F3)</f>
        <v>-3.7281762678889385E-2</v>
      </c>
      <c r="M4" s="2">
        <f>(H4-H$39)^2</f>
        <v>9.5181920037000001E-4</v>
      </c>
      <c r="N4" s="2">
        <f>(I4-I$39)^2</f>
        <v>4.5482800085519992E-4</v>
      </c>
      <c r="O4" s="2">
        <f>(J4-J$39)^2</f>
        <v>7.6508660661687268E-3</v>
      </c>
      <c r="P4" s="2">
        <f>(K4-K$39)^2</f>
        <v>3.6737641932991119E-3</v>
      </c>
    </row>
    <row r="5" spans="1:16" x14ac:dyDescent="0.25">
      <c r="A5" s="5">
        <v>42156</v>
      </c>
      <c r="B5" s="5"/>
      <c r="C5" s="2">
        <v>125.43</v>
      </c>
      <c r="D5" s="2">
        <v>434.08999599999999</v>
      </c>
      <c r="E5" s="2">
        <v>268.26001000000002</v>
      </c>
      <c r="F5" s="2">
        <v>44.150002000000001</v>
      </c>
      <c r="H5" s="2">
        <f>LN(C5/C4)</f>
        <v>-3.7938138695674112E-2</v>
      </c>
      <c r="I5" s="2">
        <f t="shared" si="1"/>
        <v>1.1258945233946025E-2</v>
      </c>
      <c r="J5" s="2">
        <f t="shared" si="2"/>
        <v>6.7300876030723975E-2</v>
      </c>
      <c r="K5" s="2">
        <f t="shared" si="3"/>
        <v>-5.9571482069730286E-2</v>
      </c>
      <c r="M5" s="2">
        <f>(H5-H$39)^2</f>
        <v>2.2334613177842641E-3</v>
      </c>
      <c r="N5" s="2">
        <f>(I5-I$39)^2</f>
        <v>7.6048179456622849E-4</v>
      </c>
      <c r="O5" s="2">
        <f>(J5-J$39)^2</f>
        <v>2.5878089479595633E-3</v>
      </c>
      <c r="P5" s="2">
        <f>(K5-K$39)^2</f>
        <v>6.8726262110085819E-3</v>
      </c>
    </row>
    <row r="6" spans="1:16" x14ac:dyDescent="0.25">
      <c r="A6" s="5">
        <v>42186</v>
      </c>
      <c r="B6" s="5"/>
      <c r="C6" s="2">
        <v>121.300003</v>
      </c>
      <c r="D6" s="2">
        <v>536.15002400000003</v>
      </c>
      <c r="E6" s="2">
        <v>266.14999399999999</v>
      </c>
      <c r="F6" s="2">
        <v>46.700001</v>
      </c>
      <c r="H6" s="2">
        <f>LN(C6/C5)</f>
        <v>-3.3480993354509984E-2</v>
      </c>
      <c r="I6" s="2">
        <f t="shared" si="1"/>
        <v>0.21116214077099557</v>
      </c>
      <c r="J6" s="2">
        <f t="shared" si="2"/>
        <v>-7.8966596761242819E-3</v>
      </c>
      <c r="K6" s="2">
        <f t="shared" si="3"/>
        <v>5.6151213738046379E-2</v>
      </c>
      <c r="M6" s="2">
        <f>(H6-H$39)^2</f>
        <v>1.8320424496816787E-3</v>
      </c>
      <c r="N6" s="2">
        <f>(I6-I$39)^2</f>
        <v>2.9696374748728289E-2</v>
      </c>
      <c r="O6" s="2">
        <f>(J6-J$39)^2</f>
        <v>5.9180410308409955E-4</v>
      </c>
      <c r="P6" s="2">
        <f>(K6-K$39)^2</f>
        <v>1.07724375778131E-3</v>
      </c>
    </row>
    <row r="7" spans="1:16" x14ac:dyDescent="0.25">
      <c r="A7" s="5">
        <v>42217</v>
      </c>
      <c r="B7" s="5"/>
      <c r="C7" s="2">
        <v>112.91999800000001</v>
      </c>
      <c r="D7" s="2">
        <v>512.89001499999995</v>
      </c>
      <c r="E7" s="2">
        <v>249.05999800000001</v>
      </c>
      <c r="F7" s="2">
        <v>43.52</v>
      </c>
      <c r="H7" s="2">
        <f>LN(C7/C6)</f>
        <v>-7.1587255008439238E-2</v>
      </c>
      <c r="I7" s="2">
        <f t="shared" si="1"/>
        <v>-4.435259095652358E-2</v>
      </c>
      <c r="J7" s="2">
        <f t="shared" si="2"/>
        <v>-6.6366213812278863E-2</v>
      </c>
      <c r="K7" s="2">
        <f t="shared" si="3"/>
        <v>-7.0523583540440429E-2</v>
      </c>
      <c r="M7" s="2">
        <f>(H7-H$39)^2</f>
        <v>6.5462058671921144E-3</v>
      </c>
      <c r="N7" s="2">
        <f>(I7-I$39)^2</f>
        <v>6.9203049986050038E-3</v>
      </c>
      <c r="O7" s="2">
        <f>(J7-J$39)^2</f>
        <v>6.8552733727961701E-3</v>
      </c>
      <c r="P7" s="2">
        <f>(K7-K$39)^2</f>
        <v>8.8084617253646399E-3</v>
      </c>
    </row>
    <row r="8" spans="1:16" x14ac:dyDescent="0.25">
      <c r="A8" s="5">
        <v>42248</v>
      </c>
      <c r="B8" s="5"/>
      <c r="C8" s="2">
        <v>110.300003</v>
      </c>
      <c r="D8" s="2">
        <v>511.89001500000001</v>
      </c>
      <c r="E8" s="2">
        <v>248.39999399999999</v>
      </c>
      <c r="F8" s="2">
        <v>44.259998000000003</v>
      </c>
      <c r="H8" s="2">
        <f>LN(C8/C7)</f>
        <v>-2.3475632215628341E-2</v>
      </c>
      <c r="I8" s="2">
        <f t="shared" si="1"/>
        <v>-1.9516389627689909E-3</v>
      </c>
      <c r="J8" s="2">
        <f t="shared" si="2"/>
        <v>-2.6534973580748392E-3</v>
      </c>
      <c r="K8" s="2">
        <f t="shared" si="3"/>
        <v>1.6860686887687149E-2</v>
      </c>
      <c r="M8" s="2">
        <f>(H8-H$39)^2</f>
        <v>1.0756434623339895E-3</v>
      </c>
      <c r="N8" s="2">
        <f>(I8-I$39)^2</f>
        <v>1.6636135143655517E-3</v>
      </c>
      <c r="O8" s="2">
        <f>(J8-J$39)^2</f>
        <v>3.6419378170665211E-4</v>
      </c>
      <c r="P8" s="2">
        <f>(K8-K$39)^2</f>
        <v>4.1849708675815437E-5</v>
      </c>
    </row>
    <row r="9" spans="1:16" x14ac:dyDescent="0.25">
      <c r="A9" s="5">
        <v>42278</v>
      </c>
      <c r="B9" s="5"/>
      <c r="C9" s="2">
        <v>119.5</v>
      </c>
      <c r="D9" s="2">
        <v>625.90002400000003</v>
      </c>
      <c r="E9" s="2">
        <v>206.929993</v>
      </c>
      <c r="F9" s="2">
        <v>52.639999000000003</v>
      </c>
      <c r="H9" s="2">
        <f>LN(C9/C8)</f>
        <v>8.0112417913559553E-2</v>
      </c>
      <c r="I9" s="2">
        <f t="shared" si="1"/>
        <v>0.20108086476498516</v>
      </c>
      <c r="J9" s="2">
        <f t="shared" si="2"/>
        <v>-0.18265978790886164</v>
      </c>
      <c r="K9" s="2">
        <f t="shared" si="3"/>
        <v>0.17339497858472683</v>
      </c>
      <c r="M9" s="2">
        <f>(H9-H$39)^2</f>
        <v>5.0113722315816671E-3</v>
      </c>
      <c r="N9" s="2">
        <f>(I9-I$39)^2</f>
        <v>2.6323467654819094E-2</v>
      </c>
      <c r="O9" s="2">
        <f>(J9-J$39)^2</f>
        <v>3.9636888768329451E-2</v>
      </c>
      <c r="P9" s="2">
        <f>(K9-K$39)^2</f>
        <v>2.2519551230669958E-2</v>
      </c>
    </row>
    <row r="10" spans="1:16" x14ac:dyDescent="0.25">
      <c r="A10" s="5">
        <v>42309</v>
      </c>
      <c r="B10" s="5"/>
      <c r="C10" s="2">
        <v>118.300003</v>
      </c>
      <c r="D10" s="2">
        <v>664.79998799999998</v>
      </c>
      <c r="E10" s="2">
        <v>230.259995</v>
      </c>
      <c r="F10" s="2">
        <v>54.349997999999999</v>
      </c>
      <c r="H10" s="2">
        <f>LN(C10/C9)</f>
        <v>-1.0092575027968396E-2</v>
      </c>
      <c r="I10" s="2">
        <f t="shared" si="1"/>
        <v>6.0295573215258073E-2</v>
      </c>
      <c r="J10" s="2">
        <f t="shared" si="2"/>
        <v>0.10682854553506231</v>
      </c>
      <c r="K10" s="2">
        <f t="shared" si="3"/>
        <v>3.1968308748588588E-2</v>
      </c>
      <c r="M10" s="2">
        <f>(H10-H$39)^2</f>
        <v>3.7690132548000706E-4</v>
      </c>
      <c r="N10" s="2">
        <f>(I10-I$39)^2</f>
        <v>4.6052274129863862E-4</v>
      </c>
      <c r="O10" s="2">
        <f>(J10-J$39)^2</f>
        <v>8.1718311425547641E-3</v>
      </c>
      <c r="P10" s="2">
        <f>(K10-K$39)^2</f>
        <v>7.4623453873785446E-5</v>
      </c>
    </row>
    <row r="11" spans="1:16" x14ac:dyDescent="0.25">
      <c r="A11" s="5">
        <v>42339</v>
      </c>
      <c r="B11" s="5"/>
      <c r="C11" s="2">
        <v>105.260002</v>
      </c>
      <c r="D11" s="2">
        <v>675.89001499999995</v>
      </c>
      <c r="E11" s="2">
        <v>240.009995</v>
      </c>
      <c r="F11" s="2">
        <v>55.48</v>
      </c>
      <c r="H11" s="2">
        <f>LN(C11/C10)</f>
        <v>-0.1167902974173942</v>
      </c>
      <c r="I11" s="2">
        <f t="shared" si="1"/>
        <v>1.6544137611092583E-2</v>
      </c>
      <c r="J11" s="2">
        <f t="shared" si="2"/>
        <v>4.1471484777226293E-2</v>
      </c>
      <c r="K11" s="2">
        <f t="shared" si="3"/>
        <v>2.0578018677940978E-2</v>
      </c>
      <c r="M11" s="2">
        <f>(H11-H$39)^2</f>
        <v>1.5904153074087043E-2</v>
      </c>
      <c r="N11" s="2">
        <f>(I11-I$39)^2</f>
        <v>4.9691730330000689E-4</v>
      </c>
      <c r="O11" s="2">
        <f>(J11-J$39)^2</f>
        <v>6.2705770698418938E-4</v>
      </c>
      <c r="P11" s="2">
        <f>(K11-K$39)^2</f>
        <v>7.5724213422798091E-6</v>
      </c>
    </row>
    <row r="12" spans="1:16" x14ac:dyDescent="0.25">
      <c r="A12" s="5">
        <v>42370</v>
      </c>
      <c r="B12" s="5"/>
      <c r="C12" s="2">
        <v>97.339995999999999</v>
      </c>
      <c r="D12" s="2">
        <v>587</v>
      </c>
      <c r="E12" s="2">
        <v>191.199997</v>
      </c>
      <c r="F12" s="2">
        <v>55.09</v>
      </c>
      <c r="H12" s="2">
        <f>LN(C12/C11)</f>
        <v>-7.8223535613971121E-2</v>
      </c>
      <c r="I12" s="2">
        <f t="shared" si="1"/>
        <v>-0.14100554327369297</v>
      </c>
      <c r="J12" s="2">
        <f t="shared" si="2"/>
        <v>-0.22736058338123682</v>
      </c>
      <c r="K12" s="2">
        <f t="shared" si="3"/>
        <v>-7.0543839620055213E-3</v>
      </c>
      <c r="M12" s="2">
        <f>(H12-H$39)^2</f>
        <v>7.6641107872485693E-3</v>
      </c>
      <c r="N12" s="2">
        <f>(I12-I$39)^2</f>
        <v>3.2342901418916929E-2</v>
      </c>
      <c r="O12" s="2">
        <f>(J12-J$39)^2</f>
        <v>5.9434026246968877E-2</v>
      </c>
      <c r="P12" s="2">
        <f>(K12-K$39)^2</f>
        <v>9.2319996994288066E-4</v>
      </c>
    </row>
    <row r="13" spans="1:16" x14ac:dyDescent="0.25">
      <c r="A13" s="5">
        <v>42401</v>
      </c>
      <c r="B13" s="5"/>
      <c r="C13" s="2">
        <v>96.690002000000007</v>
      </c>
      <c r="D13" s="2">
        <v>552.52002000000005</v>
      </c>
      <c r="E13" s="2">
        <v>191.929993</v>
      </c>
      <c r="F13" s="2">
        <v>50.880001</v>
      </c>
      <c r="H13" s="2">
        <f>LN(C13/C12)</f>
        <v>-6.6999581321131978E-3</v>
      </c>
      <c r="I13" s="2">
        <f t="shared" si="1"/>
        <v>-6.0535151798553274E-2</v>
      </c>
      <c r="J13" s="2">
        <f t="shared" si="2"/>
        <v>3.8107008192315877E-3</v>
      </c>
      <c r="K13" s="2">
        <f t="shared" si="3"/>
        <v>-7.9498272798670666E-2</v>
      </c>
      <c r="M13" s="2">
        <f>(H13-H$39)^2</f>
        <v>2.5668300787582457E-4</v>
      </c>
      <c r="N13" s="2">
        <f>(I13-I$39)^2</f>
        <v>9.8745820103075376E-3</v>
      </c>
      <c r="O13" s="2">
        <f>(J13-J$39)^2</f>
        <v>1.5925591028398005E-4</v>
      </c>
      <c r="P13" s="2">
        <f>(K13-K$39)^2</f>
        <v>1.0573617073160306E-2</v>
      </c>
    </row>
    <row r="14" spans="1:16" x14ac:dyDescent="0.25">
      <c r="A14" s="5">
        <v>42430</v>
      </c>
      <c r="B14" s="5"/>
      <c r="C14" s="2">
        <v>108.989998</v>
      </c>
      <c r="D14" s="2">
        <v>593.64001499999995</v>
      </c>
      <c r="E14" s="2">
        <v>229.770004</v>
      </c>
      <c r="F14" s="2">
        <v>55.23</v>
      </c>
      <c r="H14" s="2">
        <f>LN(C14/C13)</f>
        <v>0.11974611137079436</v>
      </c>
      <c r="I14" s="2">
        <f t="shared" si="1"/>
        <v>7.178343226591305E-2</v>
      </c>
      <c r="J14" s="2">
        <f t="shared" si="2"/>
        <v>0.17994814025216907</v>
      </c>
      <c r="K14" s="2">
        <f t="shared" si="3"/>
        <v>8.203634522714158E-2</v>
      </c>
      <c r="M14" s="2">
        <f>(H14-H$39)^2</f>
        <v>1.2193623143173005E-2</v>
      </c>
      <c r="N14" s="2">
        <f>(I14-I$39)^2</f>
        <v>1.0855478151022917E-3</v>
      </c>
      <c r="O14" s="2">
        <f>(J14-J$39)^2</f>
        <v>2.6738063001600844E-2</v>
      </c>
      <c r="P14" s="2">
        <f>(K14-K$39)^2</f>
        <v>3.4464558732806645E-3</v>
      </c>
    </row>
    <row r="15" spans="1:16" x14ac:dyDescent="0.25">
      <c r="A15" s="5">
        <v>42461</v>
      </c>
      <c r="B15" s="5"/>
      <c r="C15" s="2">
        <v>93.739998</v>
      </c>
      <c r="D15" s="2">
        <v>659.59002699999996</v>
      </c>
      <c r="E15" s="2">
        <v>240.759995</v>
      </c>
      <c r="F15" s="2">
        <v>49.869999</v>
      </c>
      <c r="H15" s="2">
        <f>LN(C15/C14)</f>
        <v>-0.15073114539196197</v>
      </c>
      <c r="I15" s="2">
        <f t="shared" si="1"/>
        <v>0.10534537050612541</v>
      </c>
      <c r="J15" s="2">
        <f t="shared" si="2"/>
        <v>4.672173991367571E-2</v>
      </c>
      <c r="K15" s="2">
        <f t="shared" si="3"/>
        <v>-0.10208668440720076</v>
      </c>
      <c r="M15" s="2">
        <f>(H15-H$39)^2</f>
        <v>2.561680821035462E-2</v>
      </c>
      <c r="N15" s="2">
        <f>(I15-I$39)^2</f>
        <v>4.4235256802971027E-3</v>
      </c>
      <c r="O15" s="2">
        <f>(J15-J$39)^2</f>
        <v>9.1756742716875316E-4</v>
      </c>
      <c r="P15" s="2">
        <f>(K15-K$39)^2</f>
        <v>1.5729300071137455E-2</v>
      </c>
    </row>
    <row r="16" spans="1:16" x14ac:dyDescent="0.25">
      <c r="A16" s="5">
        <v>42491</v>
      </c>
      <c r="B16" s="5"/>
      <c r="C16" s="2">
        <v>99.860000999999997</v>
      </c>
      <c r="D16" s="2">
        <v>722.78997800000002</v>
      </c>
      <c r="E16" s="2">
        <v>223.229996</v>
      </c>
      <c r="F16" s="2">
        <v>53</v>
      </c>
      <c r="H16" s="2">
        <f>LN(C16/C15)</f>
        <v>6.3244243927532071E-2</v>
      </c>
      <c r="I16" s="2">
        <f t="shared" si="1"/>
        <v>9.1500222297398293E-2</v>
      </c>
      <c r="J16" s="2">
        <f t="shared" si="2"/>
        <v>-7.5597953753459568E-2</v>
      </c>
      <c r="K16" s="2">
        <f t="shared" si="3"/>
        <v>6.087231404622636E-2</v>
      </c>
      <c r="M16" s="2">
        <f>(H16-H$39)^2</f>
        <v>2.9076761550339836E-3</v>
      </c>
      <c r="N16" s="2">
        <f>(I16-I$39)^2</f>
        <v>2.7735435228830952E-3</v>
      </c>
      <c r="O16" s="2">
        <f>(J16-J$39)^2</f>
        <v>8.4692113523069847E-3</v>
      </c>
      <c r="P16" s="2">
        <f>(K16-K$39)^2</f>
        <v>1.4094387115105367E-3</v>
      </c>
    </row>
    <row r="17" spans="1:16" x14ac:dyDescent="0.25">
      <c r="A17" s="5">
        <v>42522</v>
      </c>
      <c r="B17" s="5"/>
      <c r="C17" s="2">
        <v>95.599997999999999</v>
      </c>
      <c r="D17" s="2">
        <v>715.61999500000002</v>
      </c>
      <c r="E17" s="2">
        <v>212.279999</v>
      </c>
      <c r="F17" s="2">
        <v>51.169998</v>
      </c>
      <c r="H17" s="2">
        <f>LN(C17/C16)</f>
        <v>-4.359641594962943E-2</v>
      </c>
      <c r="I17" s="2">
        <f t="shared" si="1"/>
        <v>-9.9694002672957097E-3</v>
      </c>
      <c r="J17" s="2">
        <f t="shared" si="2"/>
        <v>-5.0296458909606073E-2</v>
      </c>
      <c r="K17" s="2">
        <f t="shared" si="3"/>
        <v>-3.5138529820523824E-2</v>
      </c>
      <c r="M17" s="2">
        <f>(H17-H$39)^2</f>
        <v>2.8002922440715358E-3</v>
      </c>
      <c r="N17" s="2">
        <f>(I17-I$39)^2</f>
        <v>2.3819455834957056E-3</v>
      </c>
      <c r="O17" s="2">
        <f>(J17-J$39)^2</f>
        <v>4.4524689563527247E-3</v>
      </c>
      <c r="P17" s="2">
        <f>(K17-K$39)^2</f>
        <v>3.4185481607624689E-3</v>
      </c>
    </row>
    <row r="18" spans="1:16" x14ac:dyDescent="0.25">
      <c r="A18" s="5">
        <v>42552</v>
      </c>
      <c r="B18" s="5"/>
      <c r="C18" s="2">
        <v>104.209999</v>
      </c>
      <c r="D18" s="2">
        <v>758.80999799999995</v>
      </c>
      <c r="E18" s="2">
        <v>234.78999300000001</v>
      </c>
      <c r="F18" s="2">
        <v>56.68</v>
      </c>
      <c r="H18" s="2">
        <f>LN(C18/C17)</f>
        <v>8.6235285271474685E-2</v>
      </c>
      <c r="I18" s="2">
        <f t="shared" si="1"/>
        <v>5.8602121209846161E-2</v>
      </c>
      <c r="J18" s="2">
        <f t="shared" si="2"/>
        <v>0.10078531454635455</v>
      </c>
      <c r="K18" s="2">
        <f t="shared" si="3"/>
        <v>0.10226803109088163</v>
      </c>
      <c r="M18" s="2">
        <f>(H18-H$39)^2</f>
        <v>5.9157501091064817E-3</v>
      </c>
      <c r="N18" s="2">
        <f>(I18-I$39)^2</f>
        <v>3.9070825998239697E-4</v>
      </c>
      <c r="O18" s="2">
        <f>(J18-J$39)^2</f>
        <v>7.1157576048878814E-3</v>
      </c>
      <c r="P18" s="2">
        <f>(K18-K$39)^2</f>
        <v>6.2312408596683503E-3</v>
      </c>
    </row>
    <row r="19" spans="1:16" x14ac:dyDescent="0.25">
      <c r="A19" s="5">
        <v>42583</v>
      </c>
      <c r="B19" s="5"/>
      <c r="C19" s="2">
        <v>106.099998</v>
      </c>
      <c r="D19" s="2">
        <v>769.15997300000004</v>
      </c>
      <c r="E19" s="2">
        <v>212.009995</v>
      </c>
      <c r="F19" s="2">
        <v>57.459999000000003</v>
      </c>
      <c r="H19" s="2">
        <f>LN(C19/C18)</f>
        <v>1.7973942361467911E-2</v>
      </c>
      <c r="I19" s="2">
        <f t="shared" si="1"/>
        <v>1.354756113762587E-2</v>
      </c>
      <c r="J19" s="2">
        <f t="shared" si="2"/>
        <v>-0.10205804800821031</v>
      </c>
      <c r="K19" s="2">
        <f t="shared" si="3"/>
        <v>1.3667621325252587E-2</v>
      </c>
      <c r="M19" s="2">
        <f>(H19-H$39)^2</f>
        <v>7.4866979977117112E-5</v>
      </c>
      <c r="N19" s="2">
        <f>(I19-I$39)^2</f>
        <v>6.3949399383840489E-4</v>
      </c>
      <c r="O19" s="2">
        <f>(J19-J$39)^2</f>
        <v>1.4039503888089826E-2</v>
      </c>
      <c r="P19" s="2">
        <f>(K19-K$39)^2</f>
        <v>9.3358121243504057E-5</v>
      </c>
    </row>
    <row r="20" spans="1:16" x14ac:dyDescent="0.25">
      <c r="A20" s="5">
        <v>42614</v>
      </c>
      <c r="B20" s="5"/>
      <c r="C20" s="2">
        <v>113.050003</v>
      </c>
      <c r="D20" s="2">
        <v>837.30999799999995</v>
      </c>
      <c r="E20" s="2">
        <v>204.029999</v>
      </c>
      <c r="F20" s="2">
        <v>57.599997999999999</v>
      </c>
      <c r="H20" s="2">
        <f>LN(C20/C19)</f>
        <v>6.3448198491113217E-2</v>
      </c>
      <c r="I20" s="2">
        <f t="shared" si="1"/>
        <v>8.4895394721912362E-2</v>
      </c>
      <c r="J20" s="2">
        <f t="shared" si="2"/>
        <v>-3.836638283266218E-2</v>
      </c>
      <c r="K20" s="2">
        <f t="shared" si="3"/>
        <v>2.433496831890424E-3</v>
      </c>
      <c r="M20" s="2">
        <f>(H20-H$39)^2</f>
        <v>2.9297133842642194E-3</v>
      </c>
      <c r="N20" s="2">
        <f>(I20-I$39)^2</f>
        <v>2.1214881436530226E-3</v>
      </c>
      <c r="O20" s="2">
        <f>(J20-J$39)^2</f>
        <v>3.0026835133254745E-3</v>
      </c>
      <c r="P20" s="2">
        <f>(K20-K$39)^2</f>
        <v>4.3665640415679695E-4</v>
      </c>
    </row>
    <row r="21" spans="1:16" x14ac:dyDescent="0.25">
      <c r="A21" s="5">
        <v>42644</v>
      </c>
      <c r="B21" s="5"/>
      <c r="C21" s="2">
        <v>113.540001</v>
      </c>
      <c r="D21" s="2">
        <v>789.82000700000003</v>
      </c>
      <c r="E21" s="2">
        <v>197.729996</v>
      </c>
      <c r="F21" s="2">
        <v>59.919998</v>
      </c>
      <c r="H21" s="2">
        <f>LN(C21/C20)</f>
        <v>4.3249812891397654E-3</v>
      </c>
      <c r="I21" s="2">
        <f t="shared" si="1"/>
        <v>-5.8389289639810826E-2</v>
      </c>
      <c r="J21" s="2">
        <f t="shared" si="2"/>
        <v>-3.1364593451284964E-2</v>
      </c>
      <c r="K21" s="2">
        <f t="shared" si="3"/>
        <v>3.9487772851503671E-2</v>
      </c>
      <c r="M21" s="2">
        <f>(H21-H$39)^2</f>
        <v>2.4963916603355152E-5</v>
      </c>
      <c r="N21" s="2">
        <f>(I21-I$39)^2</f>
        <v>9.4527140919064834E-3</v>
      </c>
      <c r="O21" s="2">
        <f>(J21-J$39)^2</f>
        <v>2.2843580012788696E-3</v>
      </c>
      <c r="P21" s="2">
        <f>(K21-K$39)^2</f>
        <v>2.610793767824878E-4</v>
      </c>
    </row>
    <row r="22" spans="1:16" x14ac:dyDescent="0.25">
      <c r="A22" s="5">
        <v>42675</v>
      </c>
      <c r="B22" s="5"/>
      <c r="C22" s="2">
        <v>110.519997</v>
      </c>
      <c r="D22" s="2">
        <v>750.57000700000003</v>
      </c>
      <c r="E22" s="2">
        <v>189.39999399999999</v>
      </c>
      <c r="F22" s="2">
        <v>60.259998000000003</v>
      </c>
      <c r="H22" s="2">
        <f>LN(C22/C21)</f>
        <v>-2.6958733639241745E-2</v>
      </c>
      <c r="I22" s="2">
        <f t="shared" si="1"/>
        <v>-5.0972153058414578E-2</v>
      </c>
      <c r="J22" s="2">
        <f t="shared" si="2"/>
        <v>-4.3041294430140965E-2</v>
      </c>
      <c r="K22" s="2">
        <f t="shared" si="3"/>
        <v>5.6581946815161066E-3</v>
      </c>
      <c r="M22" s="2">
        <f>(H22-H$39)^2</f>
        <v>1.3162460395461967E-3</v>
      </c>
      <c r="N22" s="2">
        <f>(I22-I$39)^2</f>
        <v>8.0654647713531182E-3</v>
      </c>
      <c r="O22" s="2">
        <f>(J22-J$39)^2</f>
        <v>3.5368782105696258E-3</v>
      </c>
      <c r="P22" s="2">
        <f>(K22-K$39)^2</f>
        <v>3.1228641092093611E-4</v>
      </c>
    </row>
    <row r="23" spans="1:16" x14ac:dyDescent="0.25">
      <c r="A23" s="5">
        <v>42705</v>
      </c>
      <c r="B23" s="5"/>
      <c r="C23" s="2">
        <v>115.82</v>
      </c>
      <c r="D23" s="2">
        <v>768.65997300000004</v>
      </c>
      <c r="E23" s="2">
        <v>213.69000199999999</v>
      </c>
      <c r="F23" s="2">
        <v>62.139999000000003</v>
      </c>
      <c r="H23" s="2">
        <f>LN(C23/C22)</f>
        <v>4.6840788886836529E-2</v>
      </c>
      <c r="I23" s="2">
        <f t="shared" si="1"/>
        <v>2.3815776767489815E-2</v>
      </c>
      <c r="J23" s="2">
        <f t="shared" si="2"/>
        <v>0.12066522694473326</v>
      </c>
      <c r="K23" s="2">
        <f t="shared" si="3"/>
        <v>3.072138735956487E-2</v>
      </c>
      <c r="M23" s="2">
        <f>(H23-H$39)^2</f>
        <v>1.4077066700527135E-3</v>
      </c>
      <c r="N23" s="2">
        <f>(I23-I$39)^2</f>
        <v>2.2560048558613541E-4</v>
      </c>
      <c r="O23" s="2">
        <f>(J23-J$39)^2</f>
        <v>1.0864906558220196E-2</v>
      </c>
      <c r="P23" s="2">
        <f>(K23-K$39)^2</f>
        <v>5.4635238950940924E-5</v>
      </c>
    </row>
    <row r="24" spans="1:16" x14ac:dyDescent="0.25">
      <c r="A24" s="5">
        <v>42736</v>
      </c>
      <c r="B24" s="5"/>
      <c r="C24" s="2">
        <v>121.349998</v>
      </c>
      <c r="D24" s="2">
        <v>823.47997999999995</v>
      </c>
      <c r="E24" s="2">
        <v>251.929993</v>
      </c>
      <c r="F24" s="2">
        <v>64.650002000000001</v>
      </c>
      <c r="H24" s="2">
        <f>LN(C24/C23)</f>
        <v>4.6641653893713955E-2</v>
      </c>
      <c r="I24" s="2">
        <f t="shared" si="1"/>
        <v>6.8890534483602384E-2</v>
      </c>
      <c r="J24" s="2">
        <f t="shared" si="2"/>
        <v>0.16462486734303189</v>
      </c>
      <c r="K24" s="2">
        <f t="shared" si="3"/>
        <v>3.9598248281466845E-2</v>
      </c>
      <c r="M24" s="2">
        <f>(H24-H$39)^2</f>
        <v>1.3928034670099738E-3</v>
      </c>
      <c r="N24" s="2">
        <f>(I24-I$39)^2</f>
        <v>9.0328829011788992E-4</v>
      </c>
      <c r="O24" s="2">
        <f>(J24-J$39)^2</f>
        <v>2.1961610686183398E-2</v>
      </c>
      <c r="P24" s="2">
        <f>(K24-K$39)^2</f>
        <v>2.6466169474566797E-4</v>
      </c>
    </row>
    <row r="25" spans="1:16" x14ac:dyDescent="0.25">
      <c r="A25" s="5">
        <v>42767</v>
      </c>
      <c r="B25" s="5"/>
      <c r="C25" s="2">
        <v>136.990005</v>
      </c>
      <c r="D25" s="2">
        <v>845.03997800000002</v>
      </c>
      <c r="E25" s="2">
        <v>249.990005</v>
      </c>
      <c r="F25" s="2">
        <v>63.98</v>
      </c>
      <c r="H25" s="2">
        <f>LN(C25/C24)</f>
        <v>0.12122905127095425</v>
      </c>
      <c r="I25" s="2">
        <f t="shared" si="1"/>
        <v>2.5844699026700214E-2</v>
      </c>
      <c r="J25" s="2">
        <f t="shared" si="2"/>
        <v>-7.7303062977313068E-3</v>
      </c>
      <c r="K25" s="2">
        <f t="shared" si="3"/>
        <v>-1.0417601632302348E-2</v>
      </c>
      <c r="M25" s="2">
        <f>(H25-H$39)^2</f>
        <v>1.2523328758924278E-2</v>
      </c>
      <c r="N25" s="2">
        <f>(I25-I$39)^2</f>
        <v>1.6876817489228267E-4</v>
      </c>
      <c r="O25" s="2">
        <f>(J25-J$39)^2</f>
        <v>5.8373801122962908E-4</v>
      </c>
      <c r="P25" s="2">
        <f>(K25-K$39)^2</f>
        <v>1.138888599598153E-3</v>
      </c>
    </row>
    <row r="26" spans="1:16" x14ac:dyDescent="0.25">
      <c r="A26" s="5">
        <v>42795</v>
      </c>
      <c r="B26" s="5"/>
      <c r="C26" s="2">
        <v>143.66000399999999</v>
      </c>
      <c r="D26" s="2">
        <v>886.53997800000002</v>
      </c>
      <c r="E26" s="2">
        <v>278.29998799999998</v>
      </c>
      <c r="F26" s="2">
        <v>65.860000999999997</v>
      </c>
      <c r="H26" s="2">
        <f>LN(C26/C25)</f>
        <v>4.7541457527862395E-2</v>
      </c>
      <c r="I26" s="2">
        <f t="shared" si="1"/>
        <v>4.7942283463512946E-2</v>
      </c>
      <c r="J26" s="2">
        <f t="shared" si="2"/>
        <v>0.10727868834988286</v>
      </c>
      <c r="K26" s="2">
        <f t="shared" si="3"/>
        <v>2.8960757610569182E-2</v>
      </c>
      <c r="M26" s="2">
        <f>(H26-H$39)^2</f>
        <v>1.4607749647769365E-3</v>
      </c>
      <c r="N26" s="2">
        <f>(I26-I$39)^2</f>
        <v>8.2928412314533064E-5</v>
      </c>
      <c r="O26" s="2">
        <f>(J26-J$39)^2</f>
        <v>8.2534179544804277E-3</v>
      </c>
      <c r="P26" s="2">
        <f>(K26-K$39)^2</f>
        <v>3.170743622078243E-5</v>
      </c>
    </row>
    <row r="27" spans="1:16" x14ac:dyDescent="0.25">
      <c r="A27" s="5">
        <v>42826</v>
      </c>
      <c r="B27" s="5"/>
      <c r="C27" s="2">
        <v>143.64999399999999</v>
      </c>
      <c r="D27" s="2">
        <v>924.98999000000003</v>
      </c>
      <c r="E27" s="2">
        <v>314.07000699999998</v>
      </c>
      <c r="F27" s="2">
        <v>68.459998999999996</v>
      </c>
      <c r="H27" s="2">
        <f>LN(C27/C26)</f>
        <v>-6.9680833063361333E-5</v>
      </c>
      <c r="I27" s="2">
        <f t="shared" si="1"/>
        <v>4.245669488810043E-2</v>
      </c>
      <c r="J27" s="2">
        <f t="shared" si="2"/>
        <v>0.1209162878744902</v>
      </c>
      <c r="K27" s="2">
        <f t="shared" si="3"/>
        <v>3.8718326363028251E-2</v>
      </c>
      <c r="M27" s="2">
        <f>(H27-H$39)^2</f>
        <v>8.8191866674350772E-5</v>
      </c>
      <c r="N27" s="2">
        <f>(I27-I$39)^2</f>
        <v>1.3111027403660494E-5</v>
      </c>
      <c r="O27" s="2">
        <f>(J27-J$39)^2</f>
        <v>1.0917308192790083E-2</v>
      </c>
      <c r="P27" s="2">
        <f>(K27-K$39)^2</f>
        <v>2.368060675432045E-4</v>
      </c>
    </row>
    <row r="28" spans="1:16" x14ac:dyDescent="0.25">
      <c r="A28" s="5">
        <v>42856</v>
      </c>
      <c r="B28" s="5"/>
      <c r="C28" s="2">
        <v>152.759995</v>
      </c>
      <c r="D28" s="2">
        <v>994.61999500000002</v>
      </c>
      <c r="E28" s="2">
        <v>341.01001000000002</v>
      </c>
      <c r="F28" s="2">
        <v>69.839995999999999</v>
      </c>
      <c r="H28" s="2">
        <f>LN(C28/C27)</f>
        <v>6.1488285969122376E-2</v>
      </c>
      <c r="I28" s="2">
        <f t="shared" si="1"/>
        <v>7.2577833805534647E-2</v>
      </c>
      <c r="J28" s="2">
        <f t="shared" si="2"/>
        <v>8.229591840398387E-2</v>
      </c>
      <c r="K28" s="2">
        <f t="shared" si="3"/>
        <v>1.9957235762607297E-2</v>
      </c>
      <c r="M28" s="2">
        <f>(H28-H$39)^2</f>
        <v>2.721386949941393E-3</v>
      </c>
      <c r="N28" s="2">
        <f>(I28-I$39)^2</f>
        <v>1.1385262208915691E-3</v>
      </c>
      <c r="O28" s="2">
        <f>(J28-J$39)^2</f>
        <v>4.3382711969853953E-3</v>
      </c>
      <c r="P28" s="2">
        <f>(K28-K$39)^2</f>
        <v>1.1374337706799938E-5</v>
      </c>
    </row>
    <row r="29" spans="1:16" x14ac:dyDescent="0.25">
      <c r="A29" s="5">
        <v>42887</v>
      </c>
      <c r="B29" s="5"/>
      <c r="C29" s="2">
        <v>144.020004</v>
      </c>
      <c r="D29" s="2">
        <v>968</v>
      </c>
      <c r="E29" s="2">
        <v>361.60998499999999</v>
      </c>
      <c r="F29" s="2">
        <v>68.930000000000007</v>
      </c>
      <c r="H29" s="2">
        <f>LN(C29/C28)</f>
        <v>-5.8915823031592832E-2</v>
      </c>
      <c r="I29" s="2">
        <f t="shared" si="1"/>
        <v>-2.7128662361207066E-2</v>
      </c>
      <c r="J29" s="2">
        <f t="shared" si="2"/>
        <v>5.8654409830352937E-2</v>
      </c>
      <c r="K29" s="2">
        <f t="shared" si="3"/>
        <v>-1.3115357360016006E-2</v>
      </c>
      <c r="M29" s="2">
        <f>(H29-H$39)^2</f>
        <v>4.6563147375391209E-3</v>
      </c>
      <c r="N29" s="2">
        <f>(I29-I$39)^2</f>
        <v>4.3513076054384568E-3</v>
      </c>
      <c r="O29" s="2">
        <f>(J29-J$39)^2</f>
        <v>1.7828700078463319E-3</v>
      </c>
      <c r="P29" s="2">
        <f>(K29-K$39)^2</f>
        <v>1.3282510961863511E-3</v>
      </c>
    </row>
    <row r="30" spans="1:16" x14ac:dyDescent="0.25">
      <c r="A30" s="5">
        <v>42917</v>
      </c>
      <c r="B30" s="5"/>
      <c r="C30" s="2">
        <v>148.729996</v>
      </c>
      <c r="D30" s="2">
        <v>987.78002900000001</v>
      </c>
      <c r="E30" s="2">
        <v>323.47000100000002</v>
      </c>
      <c r="F30" s="2">
        <v>72.699996999999996</v>
      </c>
      <c r="H30" s="2">
        <f>LN(C30/C29)</f>
        <v>3.2180348115493293E-2</v>
      </c>
      <c r="I30" s="2">
        <f t="shared" si="1"/>
        <v>2.0227942970172167E-2</v>
      </c>
      <c r="J30" s="2">
        <f t="shared" si="2"/>
        <v>-0.11145986449276946</v>
      </c>
      <c r="K30" s="2">
        <f t="shared" si="3"/>
        <v>5.3249846376437683E-2</v>
      </c>
      <c r="M30" s="2">
        <f>(H30-H$39)^2</f>
        <v>5.2253280520892387E-4</v>
      </c>
      <c r="N30" s="2">
        <f>(I30-I$39)^2</f>
        <v>3.4625158465872703E-4</v>
      </c>
      <c r="O30" s="2">
        <f>(J30-J$39)^2</f>
        <v>1.6355910660353877E-2</v>
      </c>
      <c r="P30" s="2">
        <f>(K30-K$39)^2</f>
        <v>8.9520786065478222E-4</v>
      </c>
    </row>
    <row r="31" spans="1:16" x14ac:dyDescent="0.25">
      <c r="A31" s="5">
        <v>42948</v>
      </c>
      <c r="B31" s="5"/>
      <c r="C31" s="2">
        <v>164</v>
      </c>
      <c r="D31" s="2">
        <v>980.59997599999997</v>
      </c>
      <c r="E31" s="2">
        <v>355.89999399999999</v>
      </c>
      <c r="F31" s="2">
        <v>74.769997000000004</v>
      </c>
      <c r="H31" s="2">
        <f>LN(C31/C30)</f>
        <v>9.7733873114064562E-2</v>
      </c>
      <c r="I31" s="2">
        <f t="shared" si="1"/>
        <v>-7.2954255044278991E-3</v>
      </c>
      <c r="J31" s="2">
        <f t="shared" si="2"/>
        <v>9.5543398628513479E-2</v>
      </c>
      <c r="K31" s="2">
        <f t="shared" si="3"/>
        <v>2.8075351614781287E-2</v>
      </c>
      <c r="M31" s="2">
        <f>(H31-H$39)^2</f>
        <v>7.8167704157479853E-3</v>
      </c>
      <c r="N31" s="2">
        <f>(I31-I$39)^2</f>
        <v>2.128088085914841E-3</v>
      </c>
      <c r="O31" s="2">
        <f>(J31-J$39)^2</f>
        <v>6.2588721761141566E-3</v>
      </c>
      <c r="P31" s="2">
        <f>(K31-K$39)^2</f>
        <v>2.2520051636929997E-5</v>
      </c>
    </row>
    <row r="32" spans="1:16" x14ac:dyDescent="0.25">
      <c r="A32" s="5">
        <v>42979</v>
      </c>
      <c r="B32" s="5"/>
      <c r="C32" s="2">
        <v>154.11999499999999</v>
      </c>
      <c r="D32" s="2">
        <v>961.34997599999997</v>
      </c>
      <c r="E32" s="2">
        <v>341.10000600000001</v>
      </c>
      <c r="F32" s="2">
        <v>74.489998</v>
      </c>
      <c r="H32" s="2">
        <f>LN(C32/C31)</f>
        <v>-6.213494050849503E-2</v>
      </c>
      <c r="I32" s="2">
        <f t="shared" si="1"/>
        <v>-1.982608308886917E-2</v>
      </c>
      <c r="J32" s="2">
        <f t="shared" si="2"/>
        <v>-4.2474068642729235E-2</v>
      </c>
      <c r="K32" s="2">
        <f t="shared" si="3"/>
        <v>-3.7518335498364004E-3</v>
      </c>
      <c r="M32" s="2">
        <f>(H32-H$39)^2</f>
        <v>5.1060045467954196E-3</v>
      </c>
      <c r="N32" s="2">
        <f>(I32-I$39)^2</f>
        <v>3.4412141360708518E-3</v>
      </c>
      <c r="O32" s="2">
        <f>(J32-J$39)^2</f>
        <v>3.4697322385837375E-3</v>
      </c>
      <c r="P32" s="2">
        <f>(K32-K$39)^2</f>
        <v>7.3341606553853735E-4</v>
      </c>
    </row>
    <row r="33" spans="1:16" x14ac:dyDescent="0.25">
      <c r="A33" s="5">
        <v>43009</v>
      </c>
      <c r="B33" s="5"/>
      <c r="C33" s="2">
        <v>169.03999300000001</v>
      </c>
      <c r="D33" s="2">
        <v>1105.280029</v>
      </c>
      <c r="E33" s="2">
        <v>331.52999899999998</v>
      </c>
      <c r="F33" s="2">
        <v>83.18</v>
      </c>
      <c r="H33" s="2">
        <f>LN(C33/C32)</f>
        <v>9.2403844581779859E-2</v>
      </c>
      <c r="I33" s="2">
        <f t="shared" si="1"/>
        <v>0.13951548010250206</v>
      </c>
      <c r="J33" s="2">
        <f t="shared" si="2"/>
        <v>-2.8457406762267295E-2</v>
      </c>
      <c r="K33" s="2">
        <f t="shared" si="3"/>
        <v>0.11034207297582264</v>
      </c>
      <c r="M33" s="2">
        <f>(H33-H$39)^2</f>
        <v>6.9026973090376385E-3</v>
      </c>
      <c r="N33" s="2">
        <f>(I33-I$39)^2</f>
        <v>1.0136402089938608E-2</v>
      </c>
      <c r="O33" s="2">
        <f>(J33-J$39)^2</f>
        <v>2.0149120048681165E-3</v>
      </c>
      <c r="P33" s="2">
        <f>(K33-K$39)^2</f>
        <v>7.5711318256032672E-3</v>
      </c>
    </row>
    <row r="34" spans="1:16" x14ac:dyDescent="0.25">
      <c r="A34" s="5">
        <v>43040</v>
      </c>
      <c r="B34" s="5"/>
      <c r="C34" s="2">
        <v>171.85000600000001</v>
      </c>
      <c r="D34" s="2">
        <v>1176.75</v>
      </c>
      <c r="E34" s="2">
        <v>308.85000600000001</v>
      </c>
      <c r="F34" s="2">
        <v>84.169998000000007</v>
      </c>
      <c r="H34" s="2">
        <f>LN(C34/C33)</f>
        <v>1.648670631252834E-2</v>
      </c>
      <c r="I34" s="2">
        <f t="shared" si="1"/>
        <v>6.2657678525297536E-2</v>
      </c>
      <c r="J34" s="2">
        <f t="shared" si="2"/>
        <v>-7.0862558683667878E-2</v>
      </c>
      <c r="K34" s="2">
        <f t="shared" si="3"/>
        <v>1.1831605147283665E-2</v>
      </c>
      <c r="M34" s="2">
        <f>(H34-H$39)^2</f>
        <v>5.1342020875853581E-5</v>
      </c>
      <c r="N34" s="2">
        <f>(I34-I$39)^2</f>
        <v>5.6748286761801716E-4</v>
      </c>
      <c r="O34" s="2">
        <f>(J34-J$39)^2</f>
        <v>7.6200544301213546E-3</v>
      </c>
      <c r="P34" s="2">
        <f>(K34-K$39)^2</f>
        <v>1.3220899003573038E-4</v>
      </c>
    </row>
    <row r="35" spans="1:16" x14ac:dyDescent="0.25">
      <c r="A35" s="5">
        <v>43070</v>
      </c>
      <c r="B35" s="5"/>
      <c r="C35" s="2">
        <v>169.229996</v>
      </c>
      <c r="D35" s="2">
        <v>1169.469971</v>
      </c>
      <c r="E35" s="2">
        <v>311.35000600000001</v>
      </c>
      <c r="F35" s="2">
        <v>85.540001000000004</v>
      </c>
      <c r="H35" s="2">
        <f>LN(C35/C34)</f>
        <v>-1.5363325426488628E-2</v>
      </c>
      <c r="I35" s="2">
        <f t="shared" si="1"/>
        <v>-6.2057713716230263E-3</v>
      </c>
      <c r="J35" s="2">
        <f t="shared" si="2"/>
        <v>8.0619590205634768E-3</v>
      </c>
      <c r="K35" s="2">
        <f t="shared" si="3"/>
        <v>1.6145575027150538E-2</v>
      </c>
      <c r="M35" s="2">
        <f>(H35-H$39)^2</f>
        <v>6.0933426958636365E-4</v>
      </c>
      <c r="N35" s="2">
        <f>(I35-I$39)^2</f>
        <v>2.0287413154212682E-3</v>
      </c>
      <c r="O35" s="2">
        <f>(J35-J$39)^2</f>
        <v>7.0030209517788676E-5</v>
      </c>
      <c r="P35" s="2">
        <f>(K35-K$39)^2</f>
        <v>5.161340409431262E-5</v>
      </c>
    </row>
    <row r="36" spans="1:16" x14ac:dyDescent="0.25">
      <c r="A36" s="5">
        <v>43101</v>
      </c>
      <c r="B36" s="5"/>
      <c r="C36" s="2">
        <v>167.429993</v>
      </c>
      <c r="D36" s="2">
        <v>1450.8900149999999</v>
      </c>
      <c r="E36" s="2">
        <v>354.30999800000001</v>
      </c>
      <c r="F36" s="2">
        <v>95.010002</v>
      </c>
      <c r="H36" s="2">
        <f>LN(C36/C35)</f>
        <v>-1.0693401123589071E-2</v>
      </c>
      <c r="I36" s="2">
        <f t="shared" si="1"/>
        <v>0.21562654165297973</v>
      </c>
      <c r="J36" s="2">
        <f t="shared" si="2"/>
        <v>0.12925452990732594</v>
      </c>
      <c r="K36" s="2">
        <f t="shared" si="3"/>
        <v>0.10499805577987378</v>
      </c>
      <c r="M36" s="2">
        <f>(H36-H$39)^2</f>
        <v>4.0059112903923161E-4</v>
      </c>
      <c r="N36" s="2">
        <f>(I36-I$39)^2</f>
        <v>3.1254973541417298E-2</v>
      </c>
      <c r="O36" s="2">
        <f>(J36-J$39)^2</f>
        <v>1.272929230997766E-2</v>
      </c>
      <c r="P36" s="2">
        <f>(K36-K$39)^2</f>
        <v>6.669700414096303E-3</v>
      </c>
    </row>
    <row r="37" spans="1:16" x14ac:dyDescent="0.25">
      <c r="A37" s="5">
        <v>43132</v>
      </c>
      <c r="B37" s="5"/>
      <c r="C37" s="2">
        <v>172.429993</v>
      </c>
      <c r="D37" s="2">
        <v>1448.6899410000001</v>
      </c>
      <c r="E37" s="2">
        <v>335.48998999999998</v>
      </c>
      <c r="F37" s="2">
        <v>92</v>
      </c>
      <c r="H37" s="2">
        <f>LN(C37/C36)</f>
        <v>2.942600475592148E-2</v>
      </c>
      <c r="I37" s="2">
        <f t="shared" si="1"/>
        <v>-1.5175125056645748E-3</v>
      </c>
      <c r="J37" s="2">
        <f t="shared" si="2"/>
        <v>-5.4580110595645326E-2</v>
      </c>
      <c r="K37" s="2">
        <f t="shared" si="3"/>
        <v>-3.2193593220033304E-2</v>
      </c>
      <c r="M37" s="2">
        <f>(H37-H$39)^2</f>
        <v>4.041962724635096E-4</v>
      </c>
      <c r="N37" s="2">
        <f>(I37-I$39)^2</f>
        <v>1.62838818510175E-3</v>
      </c>
      <c r="O37" s="2">
        <f>(J37-J$39)^2</f>
        <v>5.0424875669410809E-3</v>
      </c>
      <c r="P37" s="2">
        <f>(K37-K$39)^2</f>
        <v>3.082849634043862E-3</v>
      </c>
    </row>
    <row r="38" spans="1:16" x14ac:dyDescent="0.25">
      <c r="G38" s="2" t="s">
        <v>11</v>
      </c>
    </row>
    <row r="39" spans="1:16" x14ac:dyDescent="0.25">
      <c r="G39" s="2" t="s">
        <v>2</v>
      </c>
      <c r="H39" s="3">
        <f>AVERAGE(H3:H37)</f>
        <v>9.3213716465232986E-3</v>
      </c>
      <c r="I39" s="3">
        <f t="shared" ref="I39:K39" si="4">AVERAGE(I3:I37)</f>
        <v>3.8835779616561962E-2</v>
      </c>
      <c r="J39" s="3">
        <f t="shared" si="4"/>
        <v>1.6430364455160242E-2</v>
      </c>
      <c r="K39" s="3">
        <f t="shared" si="4"/>
        <v>2.3329821967109702E-2</v>
      </c>
      <c r="L39" s="2" t="s">
        <v>13</v>
      </c>
      <c r="M39" s="4">
        <f>AVERAGE(M3:M37)</f>
        <v>4.0488263795096097E-3</v>
      </c>
      <c r="N39" s="4">
        <f>AVERAGE(N3:N37)</f>
        <v>5.8920921580506175E-3</v>
      </c>
      <c r="O39" s="4">
        <f t="shared" ref="O39:P39" si="5">AVERAGE(O3:O37)</f>
        <v>9.5922344330227581E-3</v>
      </c>
      <c r="P39" s="4">
        <f t="shared" si="5"/>
        <v>3.7837656589642158E-3</v>
      </c>
    </row>
    <row r="40" spans="1:16" x14ac:dyDescent="0.25">
      <c r="L40" s="2" t="s">
        <v>4</v>
      </c>
      <c r="M40" s="2">
        <f>_xlfn.VAR.P(H3:H37)</f>
        <v>4.0488263795096097E-3</v>
      </c>
      <c r="N40" s="2">
        <f t="shared" ref="N40:P40" si="6">_xlfn.VAR.P(I3:I37)</f>
        <v>5.8920921580506219E-3</v>
      </c>
      <c r="O40" s="2">
        <f t="shared" si="6"/>
        <v>9.5922344330227581E-3</v>
      </c>
      <c r="P40" s="2">
        <f t="shared" si="6"/>
        <v>3.7837656589642154E-3</v>
      </c>
    </row>
    <row r="42" spans="1:16" x14ac:dyDescent="0.25">
      <c r="H42" s="2" t="s">
        <v>3</v>
      </c>
      <c r="L42" s="2" t="s">
        <v>14</v>
      </c>
      <c r="M42" s="6">
        <f>M39^0.5</f>
        <v>6.3630388805268265E-2</v>
      </c>
      <c r="N42" s="6">
        <f t="shared" ref="N42:P42" si="7">N39^0.5</f>
        <v>7.6759964552171447E-2</v>
      </c>
      <c r="O42" s="6">
        <f t="shared" si="7"/>
        <v>9.7939953201044358E-2</v>
      </c>
      <c r="P42" s="6">
        <f t="shared" si="7"/>
        <v>6.1512321196360457E-2</v>
      </c>
    </row>
    <row r="43" spans="1:16" x14ac:dyDescent="0.25">
      <c r="H43" s="2" t="s">
        <v>4</v>
      </c>
      <c r="L43" s="2" t="s">
        <v>4</v>
      </c>
      <c r="M43" s="2">
        <f>_xlfn.STDEV.P(H3:H37)</f>
        <v>6.3630388805268265E-2</v>
      </c>
      <c r="N43" s="2">
        <f t="shared" ref="N43:P43" si="8">_xlfn.STDEV.P(I3:I37)</f>
        <v>7.6759964552171475E-2</v>
      </c>
      <c r="O43" s="2">
        <f t="shared" si="8"/>
        <v>9.7939953201044358E-2</v>
      </c>
      <c r="P43" s="2">
        <f t="shared" si="8"/>
        <v>6.151232119636045E-2</v>
      </c>
    </row>
    <row r="47" spans="1:16" ht="15.75" x14ac:dyDescent="0.25">
      <c r="K47" s="7" t="s">
        <v>16</v>
      </c>
    </row>
    <row r="48" spans="1:16" x14ac:dyDescent="0.25">
      <c r="L48" s="2" t="s">
        <v>5</v>
      </c>
      <c r="M48" s="9" t="s">
        <v>6</v>
      </c>
      <c r="N48" s="2" t="s">
        <v>7</v>
      </c>
      <c r="O48" s="2" t="s">
        <v>19</v>
      </c>
    </row>
    <row r="49" spans="11:16" x14ac:dyDescent="0.25">
      <c r="K49" s="2" t="s">
        <v>17</v>
      </c>
      <c r="L49" s="2">
        <f>H39</f>
        <v>9.3213716465232986E-3</v>
      </c>
      <c r="M49" s="2">
        <f t="shared" ref="M49:O49" si="9">I39</f>
        <v>3.8835779616561962E-2</v>
      </c>
      <c r="N49" s="2">
        <f t="shared" si="9"/>
        <v>1.6430364455160242E-2</v>
      </c>
      <c r="O49" s="2">
        <f t="shared" si="9"/>
        <v>2.3329821967109702E-2</v>
      </c>
    </row>
    <row r="50" spans="11:16" x14ac:dyDescent="0.25">
      <c r="K50" s="2" t="s">
        <v>18</v>
      </c>
      <c r="L50" s="2">
        <f>M42</f>
        <v>6.3630388805268265E-2</v>
      </c>
      <c r="M50" s="2">
        <f t="shared" ref="M50:O50" si="10">N42</f>
        <v>7.6759964552171447E-2</v>
      </c>
      <c r="N50" s="2">
        <f t="shared" si="10"/>
        <v>9.7939953201044358E-2</v>
      </c>
      <c r="O50" s="2">
        <f t="shared" si="10"/>
        <v>6.1512321196360457E-2</v>
      </c>
    </row>
    <row r="51" spans="11:16" x14ac:dyDescent="0.25">
      <c r="K51" s="9" t="s">
        <v>20</v>
      </c>
      <c r="L51" s="2">
        <f>L49/L50</f>
        <v>0.14649245150850843</v>
      </c>
      <c r="M51" s="2">
        <f t="shared" ref="M51:O51" si="11">M49/M50</f>
        <v>0.5059379566305876</v>
      </c>
      <c r="N51" s="2">
        <f t="shared" si="11"/>
        <v>0.16775957020760596</v>
      </c>
      <c r="O51" s="2">
        <f t="shared" si="11"/>
        <v>0.37927071379140337</v>
      </c>
      <c r="P51" s="2" t="s">
        <v>23</v>
      </c>
    </row>
    <row r="52" spans="11:16" x14ac:dyDescent="0.25">
      <c r="K52" s="9" t="s">
        <v>21</v>
      </c>
      <c r="L52" s="2">
        <f>L50/L49</f>
        <v>6.8262902948410211</v>
      </c>
      <c r="M52" s="2">
        <f t="shared" ref="M52:O52" si="12">M50/M49</f>
        <v>1.9765269375314996</v>
      </c>
      <c r="N52" s="2">
        <f t="shared" si="12"/>
        <v>5.9609117903823865</v>
      </c>
      <c r="O52" s="2">
        <f t="shared" si="12"/>
        <v>2.6366391172243109</v>
      </c>
      <c r="P52" s="8" t="s">
        <v>22</v>
      </c>
    </row>
    <row r="54" spans="11:16" ht="18.75" x14ac:dyDescent="0.3">
      <c r="K54" s="10" t="s">
        <v>24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Only_Appl</vt:lpstr>
      <vt:lpstr>Seminar01</vt:lpstr>
      <vt:lpstr>Only_Appl!AAPL_1</vt:lpstr>
      <vt:lpstr>Seminar01!AAPL_1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Benada Ludek</dc:creator>
  <cp:lastModifiedBy>Benada Ludek</cp:lastModifiedBy>
  <dcterms:created xsi:type="dcterms:W3CDTF">2018-02-20T18:12:23Z</dcterms:created>
  <dcterms:modified xsi:type="dcterms:W3CDTF">2018-02-20T18:14:44Z</dcterms:modified>
</cp:coreProperties>
</file>