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drawings/drawing2.xml" ContentType="application/vnd.openxmlformats-officedocument.drawing+xml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embeddings/oleObject21.bin" ContentType="application/vnd.openxmlformats-officedocument.oleObject"/>
  <Override PartName="/xl/drawings/drawing3.xml" ContentType="application/vnd.openxmlformats-officedocument.drawing+xml"/>
  <Override PartName="/xl/embeddings/oleObject22.bin" ContentType="application/vnd.openxmlformats-officedocument.oleObject"/>
  <Override PartName="/xl/embeddings/oleObject23.bin" ContentType="application/vnd.openxmlformats-officedocument.oleObject"/>
  <Override PartName="/xl/embeddings/oleObject24.bin" ContentType="application/vnd.openxmlformats-officedocument.oleObject"/>
  <Override PartName="/xl/embeddings/oleObject25.bin" ContentType="application/vnd.openxmlformats-officedocument.oleObject"/>
  <Override PartName="/xl/embeddings/oleObject26.bin" ContentType="application/vnd.openxmlformats-officedocument.oleObject"/>
  <Override PartName="/xl/embeddings/oleObject27.bin" ContentType="application/vnd.openxmlformats-officedocument.oleObject"/>
  <Override PartName="/xl/drawings/drawing4.xml" ContentType="application/vnd.openxmlformats-officedocument.drawing+xml"/>
  <Override PartName="/xl/embeddings/oleObject28.bin" ContentType="application/vnd.openxmlformats-officedocument.oleObject"/>
  <Override PartName="/xl/embeddings/oleObject29.bin" ContentType="application/vnd.openxmlformats-officedocument.oleObject"/>
  <Override PartName="/xl/embeddings/oleObject30.bin" ContentType="application/vnd.openxmlformats-officedocument.oleObject"/>
  <Override PartName="/xl/embeddings/oleObject31.bin" ContentType="application/vnd.openxmlformats-officedocument.oleObject"/>
  <Override PartName="/xl/embeddings/oleObject32.bin" ContentType="application/vnd.openxmlformats-officedocument.oleObject"/>
  <Override PartName="/xl/embeddings/oleObject33.bin" ContentType="application/vnd.openxmlformats-officedocument.oleObject"/>
  <Override PartName="/xl/drawings/drawing5.xml" ContentType="application/vnd.openxmlformats-officedocument.drawing+xml"/>
  <Override PartName="/xl/embeddings/oleObject34.bin" ContentType="application/vnd.openxmlformats-officedocument.oleObject"/>
  <Override PartName="/xl/embeddings/oleObject35.bin" ContentType="application/vnd.openxmlformats-officedocument.oleObject"/>
  <Override PartName="/xl/embeddings/oleObject36.bin" ContentType="application/vnd.openxmlformats-officedocument.oleObject"/>
  <Override PartName="/xl/embeddings/oleObject37.bin" ContentType="application/vnd.openxmlformats-officedocument.oleObject"/>
  <Override PartName="/xl/embeddings/oleObject38.bin" ContentType="application/vnd.openxmlformats-officedocument.oleObject"/>
  <Override PartName="/xl/embeddings/oleObject39.bin" ContentType="application/vnd.openxmlformats-officedocument.oleObject"/>
  <Override PartName="/xl/embeddings/oleObject40.bin" ContentType="application/vnd.openxmlformats-officedocument.oleObject"/>
  <Override PartName="/xl/embeddings/oleObject41.bin" ContentType="application/vnd.openxmlformats-officedocument.oleObject"/>
  <Override PartName="/xl/embeddings/oleObject42.bin" ContentType="application/vnd.openxmlformats-officedocument.oleObject"/>
  <Override PartName="/xl/embeddings/oleObject43.bin" ContentType="application/vnd.openxmlformats-officedocument.oleObject"/>
  <Override PartName="/xl/embeddings/oleObject44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75970\Desktop\Apot\"/>
    </mc:Choice>
  </mc:AlternateContent>
  <bookViews>
    <workbookView xWindow="0" yWindow="0" windowWidth="12000" windowHeight="5085" activeTab="4"/>
  </bookViews>
  <sheets>
    <sheet name="Ex1" sheetId="1" r:id="rId1"/>
    <sheet name="Ex2" sheetId="2" r:id="rId2"/>
    <sheet name="Ex3" sheetId="3" r:id="rId3"/>
    <sheet name="Ex4" sheetId="4" r:id="rId4"/>
    <sheet name="Ex5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5" l="1"/>
  <c r="L27" i="5" a="1"/>
  <c r="L27" i="5" s="1"/>
  <c r="I27" i="5" a="1"/>
  <c r="I27" i="5" s="1"/>
  <c r="I28" i="5"/>
  <c r="I30" i="5"/>
  <c r="H24" i="5" a="1"/>
  <c r="H24" i="5"/>
  <c r="I24" i="5"/>
  <c r="J24" i="5"/>
  <c r="K24" i="5"/>
  <c r="L24" i="5"/>
  <c r="H17" i="5"/>
  <c r="I17" i="5"/>
  <c r="J17" i="5"/>
  <c r="K17" i="5"/>
  <c r="L17" i="5"/>
  <c r="H18" i="5"/>
  <c r="I18" i="5"/>
  <c r="J18" i="5"/>
  <c r="K18" i="5"/>
  <c r="L18" i="5"/>
  <c r="H19" i="5"/>
  <c r="I19" i="5"/>
  <c r="J19" i="5"/>
  <c r="K19" i="5"/>
  <c r="L19" i="5"/>
  <c r="H20" i="5"/>
  <c r="I20" i="5"/>
  <c r="J20" i="5"/>
  <c r="K20" i="5"/>
  <c r="L20" i="5"/>
  <c r="I16" i="5"/>
  <c r="J16" i="5"/>
  <c r="K16" i="5"/>
  <c r="L16" i="5"/>
  <c r="H16" i="5"/>
  <c r="H15" i="5" a="1"/>
  <c r="H15" i="5"/>
  <c r="I15" i="5"/>
  <c r="J15" i="5"/>
  <c r="K15" i="5"/>
  <c r="L15" i="5"/>
  <c r="J12" i="5"/>
  <c r="I11" i="5" a="1"/>
  <c r="I11" i="5"/>
  <c r="I12" i="5"/>
  <c r="H10" i="5" a="1"/>
  <c r="H10" i="5" s="1"/>
  <c r="H11" i="5"/>
  <c r="G9" i="5" a="1"/>
  <c r="G9" i="5"/>
  <c r="G10" i="5"/>
  <c r="G11" i="5"/>
  <c r="G12" i="5"/>
  <c r="B12" i="5"/>
  <c r="B9" i="5"/>
  <c r="C7" i="4"/>
  <c r="C8" i="4"/>
  <c r="C9" i="4"/>
  <c r="C10" i="4"/>
  <c r="C11" i="4"/>
  <c r="C12" i="4"/>
  <c r="C13" i="4"/>
  <c r="C14" i="4"/>
  <c r="C15" i="4"/>
  <c r="C16" i="4"/>
  <c r="C6" i="4"/>
  <c r="E6" i="4"/>
  <c r="D6" i="4"/>
  <c r="B8" i="4"/>
  <c r="B9" i="4" s="1"/>
  <c r="B10" i="4" s="1"/>
  <c r="B11" i="4" s="1"/>
  <c r="B12" i="4" s="1"/>
  <c r="B13" i="4" s="1"/>
  <c r="B14" i="4" s="1"/>
  <c r="B15" i="4" s="1"/>
  <c r="B16" i="4" s="1"/>
  <c r="B7" i="4"/>
  <c r="C13" i="3"/>
  <c r="D13" i="3"/>
  <c r="E13" i="3"/>
  <c r="F13" i="3"/>
  <c r="B13" i="3"/>
  <c r="C12" i="3"/>
  <c r="D12" i="3"/>
  <c r="E12" i="3"/>
  <c r="F12" i="3"/>
  <c r="B12" i="3"/>
  <c r="C10" i="3"/>
  <c r="D10" i="3"/>
  <c r="E10" i="3"/>
  <c r="F10" i="3"/>
  <c r="C11" i="3"/>
  <c r="D11" i="3"/>
  <c r="E11" i="3"/>
  <c r="F11" i="3"/>
  <c r="B11" i="3"/>
  <c r="B10" i="3"/>
  <c r="C8" i="3"/>
  <c r="D8" i="3"/>
  <c r="E8" i="3"/>
  <c r="F8" i="3"/>
  <c r="B8" i="3"/>
  <c r="C6" i="3"/>
  <c r="D6" i="3"/>
  <c r="E6" i="3"/>
  <c r="F6" i="3"/>
  <c r="B6" i="3"/>
  <c r="G12" i="2"/>
  <c r="C15" i="2"/>
  <c r="D15" i="2"/>
  <c r="E15" i="2"/>
  <c r="F15" i="2"/>
  <c r="G15" i="2"/>
  <c r="H15" i="2"/>
  <c r="I15" i="2"/>
  <c r="C16" i="2"/>
  <c r="D16" i="2"/>
  <c r="E16" i="2"/>
  <c r="F16" i="2"/>
  <c r="G16" i="2"/>
  <c r="H16" i="2"/>
  <c r="I16" i="2"/>
  <c r="C17" i="2"/>
  <c r="D17" i="2"/>
  <c r="E17" i="2"/>
  <c r="F17" i="2"/>
  <c r="G17" i="2"/>
  <c r="H17" i="2"/>
  <c r="I17" i="2"/>
  <c r="C18" i="2"/>
  <c r="D18" i="2"/>
  <c r="E18" i="2"/>
  <c r="F18" i="2"/>
  <c r="G18" i="2"/>
  <c r="H18" i="2"/>
  <c r="I18" i="2"/>
  <c r="C14" i="2"/>
  <c r="D14" i="2"/>
  <c r="E14" i="2"/>
  <c r="F14" i="2"/>
  <c r="G14" i="2"/>
  <c r="H14" i="2"/>
  <c r="I14" i="2"/>
  <c r="D10" i="2"/>
  <c r="E10" i="2"/>
  <c r="F10" i="2"/>
  <c r="G10" i="2"/>
  <c r="H10" i="2"/>
  <c r="I10" i="2"/>
  <c r="C10" i="2"/>
  <c r="L15" i="1"/>
  <c r="L14" i="1"/>
  <c r="L13" i="1"/>
  <c r="L8" i="1"/>
  <c r="L9" i="1"/>
  <c r="L10" i="1"/>
  <c r="L11" i="1"/>
  <c r="L12" i="1"/>
  <c r="L7" i="1"/>
  <c r="J14" i="1"/>
  <c r="J13" i="1"/>
  <c r="H7" i="1"/>
  <c r="G7" i="1"/>
  <c r="J8" i="1"/>
  <c r="J9" i="1"/>
  <c r="J10" i="1"/>
  <c r="J11" i="1"/>
  <c r="J12" i="1"/>
  <c r="J7" i="1"/>
  <c r="H13" i="1"/>
  <c r="H8" i="1"/>
  <c r="H9" i="1"/>
  <c r="H10" i="1"/>
  <c r="H11" i="1"/>
  <c r="H12" i="1"/>
  <c r="G8" i="1"/>
  <c r="G9" i="1"/>
  <c r="G10" i="1"/>
  <c r="G11" i="1"/>
  <c r="G12" i="1"/>
  <c r="F8" i="1"/>
  <c r="F9" i="1"/>
  <c r="F10" i="1"/>
  <c r="F11" i="1"/>
  <c r="F12" i="1"/>
  <c r="F7" i="1"/>
  <c r="E13" i="1"/>
  <c r="E8" i="1"/>
  <c r="E9" i="1"/>
  <c r="E10" i="1"/>
  <c r="E11" i="1"/>
  <c r="E12" i="1"/>
  <c r="E7" i="1"/>
  <c r="I31" i="5" l="1"/>
  <c r="I29" i="5"/>
  <c r="H12" i="5"/>
</calcChain>
</file>

<file path=xl/sharedStrings.xml><?xml version="1.0" encoding="utf-8"?>
<sst xmlns="http://schemas.openxmlformats.org/spreadsheetml/2006/main" count="58" uniqueCount="43">
  <si>
    <t>Expert 1</t>
  </si>
  <si>
    <t>Expert 2</t>
  </si>
  <si>
    <t>Expert 3</t>
  </si>
  <si>
    <t>Price</t>
  </si>
  <si>
    <r>
      <t xml:space="preserve"> </t>
    </r>
    <r>
      <rPr>
        <sz val="12"/>
        <color theme="1"/>
        <rFont val="Times New Roman"/>
        <family val="1"/>
        <charset val="238"/>
      </rPr>
      <t xml:space="preserve">v </t>
    </r>
    <r>
      <rPr>
        <b/>
        <sz val="12"/>
        <color theme="1"/>
        <rFont val="Times New Roman"/>
        <family val="1"/>
        <charset val="238"/>
      </rPr>
      <t>%</t>
    </r>
  </si>
  <si>
    <r>
      <t xml:space="preserve">  </t>
    </r>
    <r>
      <rPr>
        <sz val="12"/>
        <color theme="1"/>
        <rFont val="Times New Roman"/>
        <family val="1"/>
        <charset val="238"/>
      </rPr>
      <t xml:space="preserve">v </t>
    </r>
    <r>
      <rPr>
        <b/>
        <sz val="12"/>
        <color theme="1"/>
        <rFont val="Times New Roman"/>
        <family val="1"/>
        <charset val="238"/>
      </rPr>
      <t>%</t>
    </r>
  </si>
  <si>
    <t>E1</t>
  </si>
  <si>
    <t>E2</t>
  </si>
  <si>
    <t>E3</t>
  </si>
  <si>
    <t>Sum_pi</t>
  </si>
  <si>
    <t>Sum_pi/N</t>
  </si>
  <si>
    <t>P=100</t>
  </si>
  <si>
    <t>ri=ln(pt=1/pt=0)</t>
  </si>
  <si>
    <t>E(X)</t>
  </si>
  <si>
    <t>Var=(Xi-E(X))^2*pi</t>
  </si>
  <si>
    <t>Var(X)</t>
  </si>
  <si>
    <t>Sigma(X)</t>
  </si>
  <si>
    <t>ri^2*pi</t>
  </si>
  <si>
    <t xml:space="preserve">     </t>
  </si>
  <si>
    <t>Correl</t>
  </si>
  <si>
    <t>Rp</t>
  </si>
  <si>
    <t>P1</t>
  </si>
  <si>
    <t>P2</t>
  </si>
  <si>
    <t>P3</t>
  </si>
  <si>
    <t>P4</t>
  </si>
  <si>
    <t>P5</t>
  </si>
  <si>
    <t>P6</t>
  </si>
  <si>
    <t>P7</t>
  </si>
  <si>
    <t>Var(p)</t>
  </si>
  <si>
    <t>A</t>
  </si>
  <si>
    <t>B</t>
  </si>
  <si>
    <t>C</t>
  </si>
  <si>
    <t>D</t>
  </si>
  <si>
    <t>E</t>
  </si>
  <si>
    <t>Variances</t>
  </si>
  <si>
    <t>Covariances</t>
  </si>
  <si>
    <t>Sigma(p)</t>
  </si>
  <si>
    <t>Security</t>
  </si>
  <si>
    <t>Expected return</t>
  </si>
  <si>
    <t>Risk</t>
  </si>
  <si>
    <t>Weight</t>
  </si>
  <si>
    <t>E(ri)</t>
  </si>
  <si>
    <t>Covar_M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</si>
</sst>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gray0625">
        <fgColor rgb="FF000000"/>
        <bgColor rgb="FFF2F2F2"/>
      </patternFill>
    </fill>
    <fill>
      <patternFill patternType="gray125">
        <fgColor rgb="FF000000"/>
        <bgColor rgb="FFE5E5E5"/>
      </patternFill>
    </fill>
    <fill>
      <patternFill patternType="gray125">
        <fgColor rgb="FF000000"/>
        <bgColor rgb="FFD9D9D9"/>
      </patternFill>
    </fill>
  </fills>
  <borders count="49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uble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double">
        <color indexed="64"/>
      </bottom>
      <diagonal/>
    </border>
    <border>
      <left/>
      <right style="medium">
        <color indexed="64"/>
      </right>
      <top style="thick">
        <color indexed="64"/>
      </top>
      <bottom style="double">
        <color indexed="64"/>
      </bottom>
      <diagonal/>
    </border>
    <border>
      <left style="medium">
        <color indexed="64"/>
      </left>
      <right/>
      <top style="thick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ck">
        <color indexed="64"/>
      </right>
      <top style="double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double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double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2" borderId="0" xfId="0" applyFill="1"/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vertical="center" wrapText="1"/>
    </xf>
    <xf numFmtId="0" fontId="6" fillId="0" borderId="23" xfId="0" applyFont="1" applyBorder="1" applyAlignment="1">
      <alignment vertical="center" wrapText="1"/>
    </xf>
    <xf numFmtId="0" fontId="6" fillId="0" borderId="24" xfId="0" applyFont="1" applyBorder="1" applyAlignment="1">
      <alignment vertical="center" wrapText="1"/>
    </xf>
    <xf numFmtId="0" fontId="6" fillId="0" borderId="25" xfId="0" applyFont="1" applyBorder="1" applyAlignment="1">
      <alignment vertical="center" wrapText="1"/>
    </xf>
    <xf numFmtId="0" fontId="6" fillId="0" borderId="26" xfId="0" applyFont="1" applyBorder="1" applyAlignment="1">
      <alignment vertical="center" wrapText="1"/>
    </xf>
    <xf numFmtId="9" fontId="3" fillId="0" borderId="12" xfId="0" applyNumberFormat="1" applyFont="1" applyBorder="1" applyAlignment="1">
      <alignment horizontal="center" vertical="center" wrapText="1"/>
    </xf>
    <xf numFmtId="9" fontId="3" fillId="0" borderId="27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vertical="center" wrapText="1"/>
    </xf>
    <xf numFmtId="0" fontId="3" fillId="0" borderId="27" xfId="0" applyFont="1" applyBorder="1" applyAlignment="1">
      <alignment vertical="center" wrapText="1"/>
    </xf>
    <xf numFmtId="0" fontId="6" fillId="0" borderId="31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9" fontId="3" fillId="0" borderId="32" xfId="0" applyNumberFormat="1" applyFont="1" applyBorder="1" applyAlignment="1">
      <alignment horizontal="center" vertical="center" wrapText="1"/>
    </xf>
    <xf numFmtId="9" fontId="3" fillId="0" borderId="33" xfId="0" applyNumberFormat="1" applyFont="1" applyBorder="1" applyAlignment="1">
      <alignment horizontal="center" vertical="center" wrapText="1"/>
    </xf>
    <xf numFmtId="9" fontId="3" fillId="0" borderId="34" xfId="0" applyNumberFormat="1" applyFont="1" applyBorder="1" applyAlignment="1">
      <alignment horizontal="center" vertical="center" wrapText="1"/>
    </xf>
    <xf numFmtId="9" fontId="3" fillId="0" borderId="35" xfId="0" applyNumberFormat="1" applyFont="1" applyBorder="1" applyAlignment="1">
      <alignment horizontal="center" vertical="center" wrapText="1"/>
    </xf>
    <xf numFmtId="0" fontId="6" fillId="0" borderId="36" xfId="0" applyFont="1" applyBorder="1" applyAlignment="1">
      <alignment vertical="center" wrapText="1"/>
    </xf>
    <xf numFmtId="0" fontId="6" fillId="0" borderId="37" xfId="0" applyFont="1" applyBorder="1" applyAlignment="1">
      <alignment vertical="center" wrapText="1"/>
    </xf>
    <xf numFmtId="0" fontId="6" fillId="0" borderId="38" xfId="0" applyFont="1" applyBorder="1" applyAlignment="1">
      <alignment vertical="center" wrapText="1"/>
    </xf>
    <xf numFmtId="0" fontId="6" fillId="0" borderId="30" xfId="0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  <xf numFmtId="0" fontId="2" fillId="0" borderId="22" xfId="0" applyFont="1" applyBorder="1" applyAlignment="1">
      <alignment vertical="top" wrapText="1"/>
    </xf>
    <xf numFmtId="0" fontId="2" fillId="0" borderId="23" xfId="0" applyFont="1" applyBorder="1" applyAlignment="1">
      <alignment vertical="top" wrapText="1"/>
    </xf>
    <xf numFmtId="0" fontId="2" fillId="0" borderId="26" xfId="0" applyFont="1" applyBorder="1" applyAlignment="1">
      <alignment vertical="top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2" fontId="0" fillId="0" borderId="0" xfId="0" applyNumberFormat="1"/>
    <xf numFmtId="0" fontId="4" fillId="0" borderId="2" xfId="0" applyFont="1" applyBorder="1" applyAlignment="1">
      <alignment vertical="top" wrapText="1"/>
    </xf>
    <xf numFmtId="0" fontId="4" fillId="0" borderId="3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0" xfId="0" applyFont="1" applyBorder="1" applyAlignment="1">
      <alignment vertical="top" wrapText="1"/>
    </xf>
    <xf numFmtId="0" fontId="4" fillId="0" borderId="41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0" fontId="4" fillId="0" borderId="43" xfId="0" applyFont="1" applyBorder="1" applyAlignment="1">
      <alignment vertical="top" wrapText="1"/>
    </xf>
    <xf numFmtId="0" fontId="4" fillId="0" borderId="4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45" xfId="0" applyFont="1" applyBorder="1" applyAlignment="1">
      <alignment vertical="top" wrapText="1"/>
    </xf>
    <xf numFmtId="0" fontId="4" fillId="0" borderId="46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vertical="center" wrapText="1"/>
    </xf>
    <xf numFmtId="0" fontId="8" fillId="3" borderId="3" xfId="0" applyFont="1" applyFill="1" applyBorder="1" applyAlignment="1">
      <alignment vertical="center" wrapText="1"/>
    </xf>
    <xf numFmtId="0" fontId="8" fillId="3" borderId="4" xfId="0" applyFont="1" applyFill="1" applyBorder="1" applyAlignment="1">
      <alignment vertical="center" wrapText="1"/>
    </xf>
    <xf numFmtId="0" fontId="4" fillId="4" borderId="47" xfId="0" applyFont="1" applyFill="1" applyBorder="1" applyAlignment="1">
      <alignment vertical="top" wrapText="1"/>
    </xf>
    <xf numFmtId="0" fontId="4" fillId="4" borderId="5" xfId="0" applyFont="1" applyFill="1" applyBorder="1" applyAlignment="1">
      <alignment vertical="top" wrapText="1"/>
    </xf>
    <xf numFmtId="0" fontId="4" fillId="4" borderId="6" xfId="0" applyFont="1" applyFill="1" applyBorder="1" applyAlignment="1">
      <alignment vertical="top" wrapText="1"/>
    </xf>
    <xf numFmtId="0" fontId="4" fillId="4" borderId="7" xfId="0" applyFont="1" applyFill="1" applyBorder="1" applyAlignment="1">
      <alignment vertical="top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4" fillId="0" borderId="48" xfId="0" applyFont="1" applyBorder="1" applyAlignment="1">
      <alignment vertical="top" wrapText="1"/>
    </xf>
    <xf numFmtId="0" fontId="1" fillId="0" borderId="14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vertical="center" wrapText="1"/>
    </xf>
    <xf numFmtId="0" fontId="7" fillId="5" borderId="47" xfId="0" applyFont="1" applyFill="1" applyBorder="1" applyAlignment="1">
      <alignment vertical="top" wrapText="1"/>
    </xf>
    <xf numFmtId="0" fontId="7" fillId="4" borderId="5" xfId="0" applyFont="1" applyFill="1" applyBorder="1" applyAlignment="1">
      <alignment vertical="top" wrapText="1"/>
    </xf>
    <xf numFmtId="0" fontId="7" fillId="4" borderId="6" xfId="0" applyFont="1" applyFill="1" applyBorder="1" applyAlignment="1">
      <alignment vertical="top" wrapText="1"/>
    </xf>
    <xf numFmtId="0" fontId="7" fillId="4" borderId="7" xfId="0" applyFont="1" applyFill="1" applyBorder="1" applyAlignment="1">
      <alignment vertical="top" wrapText="1"/>
    </xf>
    <xf numFmtId="0" fontId="1" fillId="0" borderId="2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8" Type="http://schemas.openxmlformats.org/officeDocument/2006/relationships/image" Target="../media/image11.wmf"/><Relationship Id="rId13" Type="http://schemas.openxmlformats.org/officeDocument/2006/relationships/image" Target="../media/image16.wmf"/><Relationship Id="rId18" Type="http://schemas.openxmlformats.org/officeDocument/2006/relationships/image" Target="../media/image21.wmf"/><Relationship Id="rId3" Type="http://schemas.openxmlformats.org/officeDocument/2006/relationships/image" Target="../media/image6.wmf"/><Relationship Id="rId7" Type="http://schemas.openxmlformats.org/officeDocument/2006/relationships/image" Target="../media/image10.wmf"/><Relationship Id="rId12" Type="http://schemas.openxmlformats.org/officeDocument/2006/relationships/image" Target="../media/image15.wmf"/><Relationship Id="rId17" Type="http://schemas.openxmlformats.org/officeDocument/2006/relationships/image" Target="../media/image20.wmf"/><Relationship Id="rId2" Type="http://schemas.openxmlformats.org/officeDocument/2006/relationships/image" Target="../media/image5.wmf"/><Relationship Id="rId16" Type="http://schemas.openxmlformats.org/officeDocument/2006/relationships/image" Target="../media/image19.wmf"/><Relationship Id="rId1" Type="http://schemas.openxmlformats.org/officeDocument/2006/relationships/image" Target="../media/image4.wmf"/><Relationship Id="rId6" Type="http://schemas.openxmlformats.org/officeDocument/2006/relationships/image" Target="../media/image9.wmf"/><Relationship Id="rId11" Type="http://schemas.openxmlformats.org/officeDocument/2006/relationships/image" Target="../media/image14.wmf"/><Relationship Id="rId5" Type="http://schemas.openxmlformats.org/officeDocument/2006/relationships/image" Target="../media/image8.wmf"/><Relationship Id="rId15" Type="http://schemas.openxmlformats.org/officeDocument/2006/relationships/image" Target="../media/image18.wmf"/><Relationship Id="rId10" Type="http://schemas.openxmlformats.org/officeDocument/2006/relationships/image" Target="../media/image13.wmf"/><Relationship Id="rId4" Type="http://schemas.openxmlformats.org/officeDocument/2006/relationships/image" Target="../media/image7.wmf"/><Relationship Id="rId9" Type="http://schemas.openxmlformats.org/officeDocument/2006/relationships/image" Target="../media/image12.wmf"/><Relationship Id="rId14" Type="http://schemas.openxmlformats.org/officeDocument/2006/relationships/image" Target="../media/image17.w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24.wmf"/><Relationship Id="rId2" Type="http://schemas.openxmlformats.org/officeDocument/2006/relationships/image" Target="../media/image23.wmf"/><Relationship Id="rId1" Type="http://schemas.openxmlformats.org/officeDocument/2006/relationships/image" Target="../media/image22.wmf"/><Relationship Id="rId6" Type="http://schemas.openxmlformats.org/officeDocument/2006/relationships/image" Target="../media/image27.wmf"/><Relationship Id="rId5" Type="http://schemas.openxmlformats.org/officeDocument/2006/relationships/image" Target="../media/image26.wmf"/><Relationship Id="rId4" Type="http://schemas.openxmlformats.org/officeDocument/2006/relationships/image" Target="../media/image25.w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0.wmf"/><Relationship Id="rId2" Type="http://schemas.openxmlformats.org/officeDocument/2006/relationships/image" Target="../media/image29.wmf"/><Relationship Id="rId1" Type="http://schemas.openxmlformats.org/officeDocument/2006/relationships/image" Target="../media/image28.wmf"/><Relationship Id="rId6" Type="http://schemas.openxmlformats.org/officeDocument/2006/relationships/image" Target="../media/image33.wmf"/><Relationship Id="rId5" Type="http://schemas.openxmlformats.org/officeDocument/2006/relationships/image" Target="../media/image32.wmf"/><Relationship Id="rId4" Type="http://schemas.openxmlformats.org/officeDocument/2006/relationships/image" Target="../media/image31.wmf"/></Relationships>
</file>

<file path=xl/drawings/_rels/vmlDrawing5.vml.rels><?xml version="1.0" encoding="UTF-8" standalone="yes"?>
<Relationships xmlns="http://schemas.openxmlformats.org/package/2006/relationships"><Relationship Id="rId8" Type="http://schemas.openxmlformats.org/officeDocument/2006/relationships/image" Target="../media/image37.wmf"/><Relationship Id="rId3" Type="http://schemas.openxmlformats.org/officeDocument/2006/relationships/image" Target="../media/image30.wmf"/><Relationship Id="rId7" Type="http://schemas.openxmlformats.org/officeDocument/2006/relationships/image" Target="../media/image36.wmf"/><Relationship Id="rId2" Type="http://schemas.openxmlformats.org/officeDocument/2006/relationships/image" Target="../media/image29.wmf"/><Relationship Id="rId1" Type="http://schemas.openxmlformats.org/officeDocument/2006/relationships/image" Target="../media/image28.wmf"/><Relationship Id="rId6" Type="http://schemas.openxmlformats.org/officeDocument/2006/relationships/image" Target="../media/image35.wmf"/><Relationship Id="rId5" Type="http://schemas.openxmlformats.org/officeDocument/2006/relationships/image" Target="../media/image32.wmf"/><Relationship Id="rId10" Type="http://schemas.openxmlformats.org/officeDocument/2006/relationships/image" Target="../media/image39.wmf"/><Relationship Id="rId4" Type="http://schemas.openxmlformats.org/officeDocument/2006/relationships/image" Target="../media/image34.wmf"/><Relationship Id="rId9" Type="http://schemas.openxmlformats.org/officeDocument/2006/relationships/image" Target="../media/image38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0</xdr:rowOff>
        </xdr:from>
        <xdr:to>
          <xdr:col>1</xdr:col>
          <xdr:colOff>295275</xdr:colOff>
          <xdr:row>1</xdr:row>
          <xdr:rowOff>238125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</xdr:row>
          <xdr:rowOff>0</xdr:rowOff>
        </xdr:from>
        <xdr:to>
          <xdr:col>3</xdr:col>
          <xdr:colOff>295275</xdr:colOff>
          <xdr:row>1</xdr:row>
          <xdr:rowOff>238125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5</xdr:col>
          <xdr:colOff>295275</xdr:colOff>
          <xdr:row>1</xdr:row>
          <xdr:rowOff>238125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0</xdr:row>
          <xdr:rowOff>0</xdr:rowOff>
        </xdr:from>
        <xdr:to>
          <xdr:col>2</xdr:col>
          <xdr:colOff>142875</xdr:colOff>
          <xdr:row>0</xdr:row>
          <xdr:rowOff>200025</xdr:rowOff>
        </xdr:to>
        <xdr:sp macro="" textlink="">
          <xdr:nvSpPr>
            <xdr:cNvPr id="2057" name="Object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0</xdr:row>
          <xdr:rowOff>0</xdr:rowOff>
        </xdr:from>
        <xdr:to>
          <xdr:col>3</xdr:col>
          <xdr:colOff>180975</xdr:colOff>
          <xdr:row>0</xdr:row>
          <xdr:rowOff>200025</xdr:rowOff>
        </xdr:to>
        <xdr:sp macro="" textlink="">
          <xdr:nvSpPr>
            <xdr:cNvPr id="2056" name="Object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0</xdr:row>
          <xdr:rowOff>0</xdr:rowOff>
        </xdr:from>
        <xdr:to>
          <xdr:col>4</xdr:col>
          <xdr:colOff>457200</xdr:colOff>
          <xdr:row>0</xdr:row>
          <xdr:rowOff>219075</xdr:rowOff>
        </xdr:to>
        <xdr:sp macro="" textlink="">
          <xdr:nvSpPr>
            <xdr:cNvPr id="2055" name="Object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5</xdr:col>
          <xdr:colOff>571500</xdr:colOff>
          <xdr:row>0</xdr:row>
          <xdr:rowOff>219075</xdr:rowOff>
        </xdr:to>
        <xdr:sp macro="" textlink="">
          <xdr:nvSpPr>
            <xdr:cNvPr id="2054" name="Object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0</xdr:rowOff>
        </xdr:from>
        <xdr:to>
          <xdr:col>1</xdr:col>
          <xdr:colOff>190500</xdr:colOff>
          <xdr:row>1</xdr:row>
          <xdr:rowOff>200025</xdr:rowOff>
        </xdr:to>
        <xdr:sp macro="" textlink="">
          <xdr:nvSpPr>
            <xdr:cNvPr id="2053" name="Object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4</xdr:col>
          <xdr:colOff>542925</xdr:colOff>
          <xdr:row>1</xdr:row>
          <xdr:rowOff>219075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38100</xdr:colOff>
          <xdr:row>1</xdr:row>
          <xdr:rowOff>219075</xdr:rowOff>
        </xdr:to>
        <xdr:sp macro="" textlink="">
          <xdr:nvSpPr>
            <xdr:cNvPr id="2051" name="Object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2</xdr:row>
          <xdr:rowOff>0</xdr:rowOff>
        </xdr:from>
        <xdr:to>
          <xdr:col>1</xdr:col>
          <xdr:colOff>200025</xdr:colOff>
          <xdr:row>3</xdr:row>
          <xdr:rowOff>9525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4</xdr:col>
          <xdr:colOff>466725</xdr:colOff>
          <xdr:row>4</xdr:row>
          <xdr:rowOff>19050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5</xdr:row>
          <xdr:rowOff>0</xdr:rowOff>
        </xdr:from>
        <xdr:to>
          <xdr:col>2</xdr:col>
          <xdr:colOff>161925</xdr:colOff>
          <xdr:row>5</xdr:row>
          <xdr:rowOff>200025</xdr:rowOff>
        </xdr:to>
        <xdr:sp macro="" textlink="">
          <xdr:nvSpPr>
            <xdr:cNvPr id="2066" name="Object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5</xdr:row>
          <xdr:rowOff>0</xdr:rowOff>
        </xdr:from>
        <xdr:to>
          <xdr:col>3</xdr:col>
          <xdr:colOff>180975</xdr:colOff>
          <xdr:row>5</xdr:row>
          <xdr:rowOff>200025</xdr:rowOff>
        </xdr:to>
        <xdr:sp macro="" textlink="">
          <xdr:nvSpPr>
            <xdr:cNvPr id="2065" name="Object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</xdr:row>
          <xdr:rowOff>0</xdr:rowOff>
        </xdr:from>
        <xdr:to>
          <xdr:col>4</xdr:col>
          <xdr:colOff>180975</xdr:colOff>
          <xdr:row>5</xdr:row>
          <xdr:rowOff>200025</xdr:rowOff>
        </xdr:to>
        <xdr:sp macro="" textlink="">
          <xdr:nvSpPr>
            <xdr:cNvPr id="2064" name="Object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</xdr:row>
          <xdr:rowOff>0</xdr:rowOff>
        </xdr:from>
        <xdr:to>
          <xdr:col>5</xdr:col>
          <xdr:colOff>180975</xdr:colOff>
          <xdr:row>5</xdr:row>
          <xdr:rowOff>200025</xdr:rowOff>
        </xdr:to>
        <xdr:sp macro="" textlink="">
          <xdr:nvSpPr>
            <xdr:cNvPr id="2063" name="Object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6</xdr:col>
          <xdr:colOff>180975</xdr:colOff>
          <xdr:row>5</xdr:row>
          <xdr:rowOff>200025</xdr:rowOff>
        </xdr:to>
        <xdr:sp macro="" textlink="">
          <xdr:nvSpPr>
            <xdr:cNvPr id="2062" name="Object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7</xdr:col>
          <xdr:colOff>180975</xdr:colOff>
          <xdr:row>5</xdr:row>
          <xdr:rowOff>200025</xdr:rowOff>
        </xdr:to>
        <xdr:sp macro="" textlink="">
          <xdr:nvSpPr>
            <xdr:cNvPr id="2061" name="Object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5</xdr:row>
          <xdr:rowOff>0</xdr:rowOff>
        </xdr:from>
        <xdr:to>
          <xdr:col>8</xdr:col>
          <xdr:colOff>180975</xdr:colOff>
          <xdr:row>5</xdr:row>
          <xdr:rowOff>200025</xdr:rowOff>
        </xdr:to>
        <xdr:sp macro="" textlink="">
          <xdr:nvSpPr>
            <xdr:cNvPr id="2060" name="Object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6</xdr:row>
          <xdr:rowOff>0</xdr:rowOff>
        </xdr:from>
        <xdr:to>
          <xdr:col>1</xdr:col>
          <xdr:colOff>200025</xdr:colOff>
          <xdr:row>6</xdr:row>
          <xdr:rowOff>200025</xdr:rowOff>
        </xdr:to>
        <xdr:sp macro="" textlink="">
          <xdr:nvSpPr>
            <xdr:cNvPr id="2059" name="Object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7</xdr:row>
          <xdr:rowOff>0</xdr:rowOff>
        </xdr:from>
        <xdr:to>
          <xdr:col>1</xdr:col>
          <xdr:colOff>219075</xdr:colOff>
          <xdr:row>8</xdr:row>
          <xdr:rowOff>0</xdr:rowOff>
        </xdr:to>
        <xdr:sp macro="" textlink="">
          <xdr:nvSpPr>
            <xdr:cNvPr id="2058" name="Object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10</xdr:col>
          <xdr:colOff>47625</xdr:colOff>
          <xdr:row>3</xdr:row>
          <xdr:rowOff>114300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438150</xdr:colOff>
          <xdr:row>0</xdr:row>
          <xdr:rowOff>57150</xdr:rowOff>
        </xdr:from>
        <xdr:to>
          <xdr:col>13</xdr:col>
          <xdr:colOff>66675</xdr:colOff>
          <xdr:row>3</xdr:row>
          <xdr:rowOff>95250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523875</xdr:colOff>
          <xdr:row>1</xdr:row>
          <xdr:rowOff>47625</xdr:rowOff>
        </xdr:to>
        <xdr:sp macro="" textlink="">
          <xdr:nvSpPr>
            <xdr:cNvPr id="3078" name="Object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</xdr:row>
          <xdr:rowOff>0</xdr:rowOff>
        </xdr:from>
        <xdr:to>
          <xdr:col>0</xdr:col>
          <xdr:colOff>257175</xdr:colOff>
          <xdr:row>2</xdr:row>
          <xdr:rowOff>47625</xdr:rowOff>
        </xdr:to>
        <xdr:sp macro="" textlink="">
          <xdr:nvSpPr>
            <xdr:cNvPr id="3077" name="Object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2</xdr:row>
          <xdr:rowOff>0</xdr:rowOff>
        </xdr:from>
        <xdr:to>
          <xdr:col>0</xdr:col>
          <xdr:colOff>276225</xdr:colOff>
          <xdr:row>3</xdr:row>
          <xdr:rowOff>57150</xdr:rowOff>
        </xdr:to>
        <xdr:sp macro="" textlink="">
          <xdr:nvSpPr>
            <xdr:cNvPr id="3076" name="Object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3</xdr:row>
          <xdr:rowOff>0</xdr:rowOff>
        </xdr:from>
        <xdr:to>
          <xdr:col>0</xdr:col>
          <xdr:colOff>276225</xdr:colOff>
          <xdr:row>4</xdr:row>
          <xdr:rowOff>57150</xdr:rowOff>
        </xdr:to>
        <xdr:sp macro="" textlink="">
          <xdr:nvSpPr>
            <xdr:cNvPr id="3075" name="Object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2</xdr:col>
          <xdr:colOff>228600</xdr:colOff>
          <xdr:row>2</xdr:row>
          <xdr:rowOff>47625</xdr:rowOff>
        </xdr:to>
        <xdr:sp macro="" textlink="">
          <xdr:nvSpPr>
            <xdr:cNvPr id="4102" name="Object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</xdr:row>
          <xdr:rowOff>0</xdr:rowOff>
        </xdr:from>
        <xdr:to>
          <xdr:col>3</xdr:col>
          <xdr:colOff>161925</xdr:colOff>
          <xdr:row>2</xdr:row>
          <xdr:rowOff>47625</xdr:rowOff>
        </xdr:to>
        <xdr:sp macro="" textlink="">
          <xdr:nvSpPr>
            <xdr:cNvPr id="4101" name="Object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4</xdr:col>
          <xdr:colOff>228600</xdr:colOff>
          <xdr:row>2</xdr:row>
          <xdr:rowOff>19050</xdr:rowOff>
        </xdr:to>
        <xdr:sp macro="" textlink="">
          <xdr:nvSpPr>
            <xdr:cNvPr id="4100" name="Object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5</xdr:col>
          <xdr:colOff>219075</xdr:colOff>
          <xdr:row>2</xdr:row>
          <xdr:rowOff>47625</xdr:rowOff>
        </xdr:to>
        <xdr:sp macro="" textlink="">
          <xdr:nvSpPr>
            <xdr:cNvPr id="4099" name="Object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2</xdr:row>
          <xdr:rowOff>0</xdr:rowOff>
        </xdr:from>
        <xdr:to>
          <xdr:col>2</xdr:col>
          <xdr:colOff>257175</xdr:colOff>
          <xdr:row>3</xdr:row>
          <xdr:rowOff>47625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3</xdr:row>
          <xdr:rowOff>0</xdr:rowOff>
        </xdr:from>
        <xdr:to>
          <xdr:col>2</xdr:col>
          <xdr:colOff>266700</xdr:colOff>
          <xdr:row>4</xdr:row>
          <xdr:rowOff>57150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</xdr:row>
          <xdr:rowOff>0</xdr:rowOff>
        </xdr:from>
        <xdr:to>
          <xdr:col>0</xdr:col>
          <xdr:colOff>228600</xdr:colOff>
          <xdr:row>2</xdr:row>
          <xdr:rowOff>9525</xdr:rowOff>
        </xdr:to>
        <xdr:sp macro="" textlink="">
          <xdr:nvSpPr>
            <xdr:cNvPr id="5129" name="Object 9" hidden="1">
              <a:extLst>
                <a:ext uri="{63B3BB69-23CF-44E3-9099-C40C66FF867C}">
                  <a14:compatExt spid="_x0000_s5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0</xdr:rowOff>
        </xdr:from>
        <xdr:to>
          <xdr:col>1</xdr:col>
          <xdr:colOff>161925</xdr:colOff>
          <xdr:row>2</xdr:row>
          <xdr:rowOff>9525</xdr:rowOff>
        </xdr:to>
        <xdr:sp macro="" textlink="">
          <xdr:nvSpPr>
            <xdr:cNvPr id="5128" name="Object 8" hidden="1">
              <a:extLst>
                <a:ext uri="{63B3BB69-23CF-44E3-9099-C40C66FF867C}">
                  <a14:compatExt spid="_x0000_s5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2</xdr:col>
          <xdr:colOff>228600</xdr:colOff>
          <xdr:row>1</xdr:row>
          <xdr:rowOff>238125</xdr:rowOff>
        </xdr:to>
        <xdr:sp macro="" textlink="">
          <xdr:nvSpPr>
            <xdr:cNvPr id="5127" name="Object 7" hidden="1">
              <a:extLst>
                <a:ext uri="{63B3BB69-23CF-44E3-9099-C40C66FF867C}">
                  <a14:compatExt spid="_x0000_s5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</xdr:row>
          <xdr:rowOff>0</xdr:rowOff>
        </xdr:from>
        <xdr:to>
          <xdr:col>3</xdr:col>
          <xdr:colOff>219075</xdr:colOff>
          <xdr:row>2</xdr:row>
          <xdr:rowOff>9525</xdr:rowOff>
        </xdr:to>
        <xdr:sp macro="" textlink="">
          <xdr:nvSpPr>
            <xdr:cNvPr id="5126" name="Object 6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2</xdr:row>
          <xdr:rowOff>0</xdr:rowOff>
        </xdr:from>
        <xdr:to>
          <xdr:col>0</xdr:col>
          <xdr:colOff>257175</xdr:colOff>
          <xdr:row>3</xdr:row>
          <xdr:rowOff>47625</xdr:rowOff>
        </xdr:to>
        <xdr:sp macro="" textlink="">
          <xdr:nvSpPr>
            <xdr:cNvPr id="5125" name="Object 5" hidden="1">
              <a:extLst>
                <a:ext uri="{63B3BB69-23CF-44E3-9099-C40C66FF867C}">
                  <a14:compatExt spid="_x0000_s5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3</xdr:row>
          <xdr:rowOff>0</xdr:rowOff>
        </xdr:from>
        <xdr:to>
          <xdr:col>0</xdr:col>
          <xdr:colOff>266700</xdr:colOff>
          <xdr:row>4</xdr:row>
          <xdr:rowOff>57150</xdr:rowOff>
        </xdr:to>
        <xdr:sp macro="" textlink="">
          <xdr:nvSpPr>
            <xdr:cNvPr id="5124" name="Object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4</xdr:row>
          <xdr:rowOff>0</xdr:rowOff>
        </xdr:from>
        <xdr:to>
          <xdr:col>0</xdr:col>
          <xdr:colOff>266700</xdr:colOff>
          <xdr:row>5</xdr:row>
          <xdr:rowOff>47625</xdr:rowOff>
        </xdr:to>
        <xdr:sp macro="" textlink="">
          <xdr:nvSpPr>
            <xdr:cNvPr id="5123" name="Object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5</xdr:row>
          <xdr:rowOff>0</xdr:rowOff>
        </xdr:from>
        <xdr:to>
          <xdr:col>0</xdr:col>
          <xdr:colOff>266700</xdr:colOff>
          <xdr:row>6</xdr:row>
          <xdr:rowOff>47625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6</xdr:row>
          <xdr:rowOff>0</xdr:rowOff>
        </xdr:from>
        <xdr:to>
          <xdr:col>0</xdr:col>
          <xdr:colOff>266700</xdr:colOff>
          <xdr:row>7</xdr:row>
          <xdr:rowOff>47625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10</xdr:col>
          <xdr:colOff>28575</xdr:colOff>
          <xdr:row>5</xdr:row>
          <xdr:rowOff>180975</xdr:rowOff>
        </xdr:to>
        <xdr:sp macro="" textlink="">
          <xdr:nvSpPr>
            <xdr:cNvPr id="5130" name="Object 10" hidden="1">
              <a:extLst>
                <a:ext uri="{63B3BB69-23CF-44E3-9099-C40C66FF867C}">
                  <a14:compatExt spid="_x0000_s5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23</xdr:row>
          <xdr:rowOff>0</xdr:rowOff>
        </xdr:from>
        <xdr:to>
          <xdr:col>5</xdr:col>
          <xdr:colOff>219075</xdr:colOff>
          <xdr:row>24</xdr:row>
          <xdr:rowOff>9525</xdr:rowOff>
        </xdr:to>
        <xdr:sp macro="" textlink="">
          <xdr:nvSpPr>
            <xdr:cNvPr id="5131" name="Object 11" hidden="1">
              <a:extLst>
                <a:ext uri="{63B3BB69-23CF-44E3-9099-C40C66FF867C}">
                  <a14:compatExt spid="_x0000_s5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w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wmf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wmf"/><Relationship Id="rId13" Type="http://schemas.openxmlformats.org/officeDocument/2006/relationships/oleObject" Target="../embeddings/oleObject9.bin"/><Relationship Id="rId18" Type="http://schemas.openxmlformats.org/officeDocument/2006/relationships/image" Target="../media/image11.wmf"/><Relationship Id="rId26" Type="http://schemas.openxmlformats.org/officeDocument/2006/relationships/image" Target="../media/image15.wmf"/><Relationship Id="rId3" Type="http://schemas.openxmlformats.org/officeDocument/2006/relationships/oleObject" Target="../embeddings/oleObject4.bin"/><Relationship Id="rId21" Type="http://schemas.openxmlformats.org/officeDocument/2006/relationships/oleObject" Target="../embeddings/oleObject13.bin"/><Relationship Id="rId34" Type="http://schemas.openxmlformats.org/officeDocument/2006/relationships/image" Target="../media/image19.wmf"/><Relationship Id="rId7" Type="http://schemas.openxmlformats.org/officeDocument/2006/relationships/oleObject" Target="../embeddings/oleObject6.bin"/><Relationship Id="rId12" Type="http://schemas.openxmlformats.org/officeDocument/2006/relationships/image" Target="../media/image8.wmf"/><Relationship Id="rId17" Type="http://schemas.openxmlformats.org/officeDocument/2006/relationships/oleObject" Target="../embeddings/oleObject11.bin"/><Relationship Id="rId25" Type="http://schemas.openxmlformats.org/officeDocument/2006/relationships/oleObject" Target="../embeddings/oleObject15.bin"/><Relationship Id="rId33" Type="http://schemas.openxmlformats.org/officeDocument/2006/relationships/oleObject" Target="../embeddings/oleObject19.bin"/><Relationship Id="rId38" Type="http://schemas.openxmlformats.org/officeDocument/2006/relationships/image" Target="../media/image21.wmf"/><Relationship Id="rId2" Type="http://schemas.openxmlformats.org/officeDocument/2006/relationships/vmlDrawing" Target="../drawings/vmlDrawing2.vml"/><Relationship Id="rId16" Type="http://schemas.openxmlformats.org/officeDocument/2006/relationships/image" Target="../media/image10.wmf"/><Relationship Id="rId20" Type="http://schemas.openxmlformats.org/officeDocument/2006/relationships/image" Target="../media/image12.wmf"/><Relationship Id="rId29" Type="http://schemas.openxmlformats.org/officeDocument/2006/relationships/oleObject" Target="../embeddings/oleObject17.bin"/><Relationship Id="rId1" Type="http://schemas.openxmlformats.org/officeDocument/2006/relationships/drawing" Target="../drawings/drawing2.xml"/><Relationship Id="rId6" Type="http://schemas.openxmlformats.org/officeDocument/2006/relationships/image" Target="../media/image5.wmf"/><Relationship Id="rId11" Type="http://schemas.openxmlformats.org/officeDocument/2006/relationships/oleObject" Target="../embeddings/oleObject8.bin"/><Relationship Id="rId24" Type="http://schemas.openxmlformats.org/officeDocument/2006/relationships/image" Target="../media/image14.wmf"/><Relationship Id="rId32" Type="http://schemas.openxmlformats.org/officeDocument/2006/relationships/image" Target="../media/image18.wmf"/><Relationship Id="rId37" Type="http://schemas.openxmlformats.org/officeDocument/2006/relationships/oleObject" Target="../embeddings/oleObject21.bin"/><Relationship Id="rId5" Type="http://schemas.openxmlformats.org/officeDocument/2006/relationships/oleObject" Target="../embeddings/oleObject5.bin"/><Relationship Id="rId15" Type="http://schemas.openxmlformats.org/officeDocument/2006/relationships/oleObject" Target="../embeddings/oleObject10.bin"/><Relationship Id="rId23" Type="http://schemas.openxmlformats.org/officeDocument/2006/relationships/oleObject" Target="../embeddings/oleObject14.bin"/><Relationship Id="rId28" Type="http://schemas.openxmlformats.org/officeDocument/2006/relationships/image" Target="../media/image16.wmf"/><Relationship Id="rId36" Type="http://schemas.openxmlformats.org/officeDocument/2006/relationships/image" Target="../media/image20.wmf"/><Relationship Id="rId10" Type="http://schemas.openxmlformats.org/officeDocument/2006/relationships/image" Target="../media/image7.wmf"/><Relationship Id="rId19" Type="http://schemas.openxmlformats.org/officeDocument/2006/relationships/oleObject" Target="../embeddings/oleObject12.bin"/><Relationship Id="rId31" Type="http://schemas.openxmlformats.org/officeDocument/2006/relationships/oleObject" Target="../embeddings/oleObject18.bin"/><Relationship Id="rId4" Type="http://schemas.openxmlformats.org/officeDocument/2006/relationships/image" Target="../media/image4.wmf"/><Relationship Id="rId9" Type="http://schemas.openxmlformats.org/officeDocument/2006/relationships/oleObject" Target="../embeddings/oleObject7.bin"/><Relationship Id="rId14" Type="http://schemas.openxmlformats.org/officeDocument/2006/relationships/image" Target="../media/image9.wmf"/><Relationship Id="rId22" Type="http://schemas.openxmlformats.org/officeDocument/2006/relationships/image" Target="../media/image13.wmf"/><Relationship Id="rId27" Type="http://schemas.openxmlformats.org/officeDocument/2006/relationships/oleObject" Target="../embeddings/oleObject16.bin"/><Relationship Id="rId30" Type="http://schemas.openxmlformats.org/officeDocument/2006/relationships/image" Target="../media/image17.wmf"/><Relationship Id="rId35" Type="http://schemas.openxmlformats.org/officeDocument/2006/relationships/oleObject" Target="../embeddings/oleObject20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4.wmf"/><Relationship Id="rId13" Type="http://schemas.openxmlformats.org/officeDocument/2006/relationships/oleObject" Target="../embeddings/oleObject27.bin"/><Relationship Id="rId3" Type="http://schemas.openxmlformats.org/officeDocument/2006/relationships/oleObject" Target="../embeddings/oleObject22.bin"/><Relationship Id="rId7" Type="http://schemas.openxmlformats.org/officeDocument/2006/relationships/oleObject" Target="../embeddings/oleObject24.bin"/><Relationship Id="rId12" Type="http://schemas.openxmlformats.org/officeDocument/2006/relationships/image" Target="../media/image26.wmf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6" Type="http://schemas.openxmlformats.org/officeDocument/2006/relationships/image" Target="../media/image23.wmf"/><Relationship Id="rId11" Type="http://schemas.openxmlformats.org/officeDocument/2006/relationships/oleObject" Target="../embeddings/oleObject26.bin"/><Relationship Id="rId5" Type="http://schemas.openxmlformats.org/officeDocument/2006/relationships/oleObject" Target="../embeddings/oleObject23.bin"/><Relationship Id="rId10" Type="http://schemas.openxmlformats.org/officeDocument/2006/relationships/image" Target="../media/image25.wmf"/><Relationship Id="rId4" Type="http://schemas.openxmlformats.org/officeDocument/2006/relationships/image" Target="../media/image22.wmf"/><Relationship Id="rId9" Type="http://schemas.openxmlformats.org/officeDocument/2006/relationships/oleObject" Target="../embeddings/oleObject25.bin"/><Relationship Id="rId14" Type="http://schemas.openxmlformats.org/officeDocument/2006/relationships/image" Target="../media/image27.wmf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30.wmf"/><Relationship Id="rId13" Type="http://schemas.openxmlformats.org/officeDocument/2006/relationships/oleObject" Target="../embeddings/oleObject33.bin"/><Relationship Id="rId3" Type="http://schemas.openxmlformats.org/officeDocument/2006/relationships/oleObject" Target="../embeddings/oleObject28.bin"/><Relationship Id="rId7" Type="http://schemas.openxmlformats.org/officeDocument/2006/relationships/oleObject" Target="../embeddings/oleObject30.bin"/><Relationship Id="rId12" Type="http://schemas.openxmlformats.org/officeDocument/2006/relationships/image" Target="../media/image32.wmf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Relationship Id="rId6" Type="http://schemas.openxmlformats.org/officeDocument/2006/relationships/image" Target="../media/image29.wmf"/><Relationship Id="rId11" Type="http://schemas.openxmlformats.org/officeDocument/2006/relationships/oleObject" Target="../embeddings/oleObject32.bin"/><Relationship Id="rId5" Type="http://schemas.openxmlformats.org/officeDocument/2006/relationships/oleObject" Target="../embeddings/oleObject29.bin"/><Relationship Id="rId10" Type="http://schemas.openxmlformats.org/officeDocument/2006/relationships/image" Target="../media/image31.wmf"/><Relationship Id="rId4" Type="http://schemas.openxmlformats.org/officeDocument/2006/relationships/image" Target="../media/image28.wmf"/><Relationship Id="rId9" Type="http://schemas.openxmlformats.org/officeDocument/2006/relationships/oleObject" Target="../embeddings/oleObject31.bin"/><Relationship Id="rId14" Type="http://schemas.openxmlformats.org/officeDocument/2006/relationships/image" Target="../media/image33.wmf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image" Target="../media/image30.wmf"/><Relationship Id="rId13" Type="http://schemas.openxmlformats.org/officeDocument/2006/relationships/oleObject" Target="../embeddings/oleObject39.bin"/><Relationship Id="rId18" Type="http://schemas.openxmlformats.org/officeDocument/2006/relationships/image" Target="../media/image37.wmf"/><Relationship Id="rId3" Type="http://schemas.openxmlformats.org/officeDocument/2006/relationships/oleObject" Target="../embeddings/oleObject34.bin"/><Relationship Id="rId21" Type="http://schemas.openxmlformats.org/officeDocument/2006/relationships/oleObject" Target="../embeddings/oleObject43.bin"/><Relationship Id="rId7" Type="http://schemas.openxmlformats.org/officeDocument/2006/relationships/oleObject" Target="../embeddings/oleObject36.bin"/><Relationship Id="rId12" Type="http://schemas.openxmlformats.org/officeDocument/2006/relationships/image" Target="../media/image32.wmf"/><Relationship Id="rId17" Type="http://schemas.openxmlformats.org/officeDocument/2006/relationships/oleObject" Target="../embeddings/oleObject41.bin"/><Relationship Id="rId2" Type="http://schemas.openxmlformats.org/officeDocument/2006/relationships/vmlDrawing" Target="../drawings/vmlDrawing5.vml"/><Relationship Id="rId16" Type="http://schemas.openxmlformats.org/officeDocument/2006/relationships/image" Target="../media/image36.wmf"/><Relationship Id="rId20" Type="http://schemas.openxmlformats.org/officeDocument/2006/relationships/image" Target="../media/image38.wmf"/><Relationship Id="rId1" Type="http://schemas.openxmlformats.org/officeDocument/2006/relationships/drawing" Target="../drawings/drawing5.xml"/><Relationship Id="rId6" Type="http://schemas.openxmlformats.org/officeDocument/2006/relationships/image" Target="../media/image29.wmf"/><Relationship Id="rId11" Type="http://schemas.openxmlformats.org/officeDocument/2006/relationships/oleObject" Target="../embeddings/oleObject38.bin"/><Relationship Id="rId5" Type="http://schemas.openxmlformats.org/officeDocument/2006/relationships/oleObject" Target="../embeddings/oleObject35.bin"/><Relationship Id="rId15" Type="http://schemas.openxmlformats.org/officeDocument/2006/relationships/oleObject" Target="../embeddings/oleObject40.bin"/><Relationship Id="rId23" Type="http://schemas.openxmlformats.org/officeDocument/2006/relationships/oleObject" Target="../embeddings/oleObject44.bin"/><Relationship Id="rId10" Type="http://schemas.openxmlformats.org/officeDocument/2006/relationships/image" Target="../media/image34.wmf"/><Relationship Id="rId19" Type="http://schemas.openxmlformats.org/officeDocument/2006/relationships/oleObject" Target="../embeddings/oleObject42.bin"/><Relationship Id="rId4" Type="http://schemas.openxmlformats.org/officeDocument/2006/relationships/image" Target="../media/image28.wmf"/><Relationship Id="rId9" Type="http://schemas.openxmlformats.org/officeDocument/2006/relationships/oleObject" Target="../embeddings/oleObject37.bin"/><Relationship Id="rId14" Type="http://schemas.openxmlformats.org/officeDocument/2006/relationships/image" Target="../media/image35.wmf"/><Relationship Id="rId22" Type="http://schemas.openxmlformats.org/officeDocument/2006/relationships/image" Target="../media/image39.w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5"/>
  <sheetViews>
    <sheetView topLeftCell="B3" workbookViewId="0">
      <selection activeCell="L15" sqref="L15"/>
    </sheetView>
  </sheetViews>
  <sheetFormatPr defaultRowHeight="15" x14ac:dyDescent="0.25"/>
  <sheetData>
    <row r="1" spans="1:12" ht="16.5" thickTop="1" thickBot="1" x14ac:dyDescent="0.3">
      <c r="A1" s="16" t="s">
        <v>0</v>
      </c>
      <c r="B1" s="17"/>
      <c r="C1" s="18" t="s">
        <v>1</v>
      </c>
      <c r="D1" s="17"/>
      <c r="E1" s="18" t="s">
        <v>2</v>
      </c>
      <c r="F1" s="19"/>
    </row>
    <row r="2" spans="1:12" ht="21.75" thickTop="1" thickBot="1" x14ac:dyDescent="0.3">
      <c r="A2" s="1" t="s">
        <v>3</v>
      </c>
      <c r="B2" s="2" t="s">
        <v>4</v>
      </c>
      <c r="C2" s="3" t="s">
        <v>3</v>
      </c>
      <c r="D2" s="2" t="s">
        <v>5</v>
      </c>
      <c r="E2" s="3" t="s">
        <v>3</v>
      </c>
      <c r="F2" s="4" t="s">
        <v>4</v>
      </c>
    </row>
    <row r="3" spans="1:12" ht="16.5" thickTop="1" thickBot="1" x14ac:dyDescent="0.3">
      <c r="A3" s="5">
        <v>80</v>
      </c>
      <c r="B3" s="6">
        <v>10</v>
      </c>
      <c r="C3" s="6">
        <v>100</v>
      </c>
      <c r="D3" s="6">
        <v>20</v>
      </c>
      <c r="E3" s="6">
        <v>120</v>
      </c>
      <c r="F3" s="7">
        <v>50</v>
      </c>
      <c r="H3" t="s">
        <v>11</v>
      </c>
      <c r="J3" s="20">
        <v>100</v>
      </c>
    </row>
    <row r="4" spans="1:12" ht="15.75" thickBot="1" x14ac:dyDescent="0.3">
      <c r="A4" s="8">
        <v>100</v>
      </c>
      <c r="B4" s="9">
        <v>80</v>
      </c>
      <c r="C4" s="9">
        <v>120</v>
      </c>
      <c r="D4" s="9">
        <v>30</v>
      </c>
      <c r="E4" s="9">
        <v>160</v>
      </c>
      <c r="F4" s="10">
        <v>50</v>
      </c>
    </row>
    <row r="5" spans="1:12" ht="15.75" thickBot="1" x14ac:dyDescent="0.3">
      <c r="A5" s="11">
        <v>180</v>
      </c>
      <c r="B5" s="12">
        <v>10</v>
      </c>
      <c r="C5" s="12">
        <v>150</v>
      </c>
      <c r="D5" s="12">
        <v>50</v>
      </c>
      <c r="E5" s="12"/>
      <c r="F5" s="15"/>
    </row>
    <row r="6" spans="1:12" ht="15.75" thickTop="1" x14ac:dyDescent="0.25"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12</v>
      </c>
      <c r="J6" t="s">
        <v>14</v>
      </c>
      <c r="L6" t="s">
        <v>17</v>
      </c>
    </row>
    <row r="7" spans="1:12" x14ac:dyDescent="0.25">
      <c r="A7" s="20">
        <v>80</v>
      </c>
      <c r="B7" s="20">
        <v>10</v>
      </c>
      <c r="E7">
        <f>SUM(B7:D7)</f>
        <v>10</v>
      </c>
      <c r="F7">
        <f>E7/3/100</f>
        <v>3.3333333333333333E-2</v>
      </c>
      <c r="G7">
        <f>LN(A7/$J$3)</f>
        <v>-0.22314355131420971</v>
      </c>
      <c r="H7">
        <f>F7*G7</f>
        <v>-7.4381183771403238E-3</v>
      </c>
      <c r="J7">
        <f>(G7-$H$13)^2*F7</f>
        <v>6.1584282906948732E-3</v>
      </c>
      <c r="L7">
        <f>G7^2*F7</f>
        <v>1.6597681497705779E-3</v>
      </c>
    </row>
    <row r="8" spans="1:12" x14ac:dyDescent="0.25">
      <c r="A8" s="20">
        <v>100</v>
      </c>
      <c r="B8" s="20">
        <v>80</v>
      </c>
      <c r="C8" s="20">
        <v>20</v>
      </c>
      <c r="E8">
        <f t="shared" ref="E8:E12" si="0">SUM(B8:D8)</f>
        <v>100</v>
      </c>
      <c r="F8">
        <f t="shared" ref="F8:F12" si="1">E8/3/100</f>
        <v>0.33333333333333337</v>
      </c>
      <c r="G8">
        <f t="shared" ref="G8:G12" si="2">LN(A8/$J$3)</f>
        <v>0</v>
      </c>
      <c r="H8">
        <f t="shared" ref="H8:H12" si="3">F8*G8</f>
        <v>0</v>
      </c>
      <c r="J8">
        <f t="shared" ref="J8:J12" si="4">(G8-$H$13)^2*F8</f>
        <v>1.4239605581910376E-2</v>
      </c>
      <c r="L8">
        <f t="shared" ref="L8:L12" si="5">G8^2*F8</f>
        <v>0</v>
      </c>
    </row>
    <row r="9" spans="1:12" x14ac:dyDescent="0.25">
      <c r="A9" s="20">
        <v>120</v>
      </c>
      <c r="C9" s="20">
        <v>30</v>
      </c>
      <c r="D9">
        <v>50</v>
      </c>
      <c r="E9">
        <f t="shared" si="0"/>
        <v>80</v>
      </c>
      <c r="F9">
        <f t="shared" si="1"/>
        <v>0.26666666666666666</v>
      </c>
      <c r="G9">
        <f t="shared" si="2"/>
        <v>0.18232155679395459</v>
      </c>
      <c r="H9">
        <f t="shared" si="3"/>
        <v>4.8619081811721226E-2</v>
      </c>
      <c r="J9">
        <f t="shared" si="4"/>
        <v>1.5829130579233329E-4</v>
      </c>
      <c r="L9">
        <f t="shared" si="5"/>
        <v>8.8643066858056559E-3</v>
      </c>
    </row>
    <row r="10" spans="1:12" x14ac:dyDescent="0.25">
      <c r="A10" s="20">
        <v>150</v>
      </c>
      <c r="C10" s="20">
        <v>50</v>
      </c>
      <c r="E10">
        <f t="shared" si="0"/>
        <v>50</v>
      </c>
      <c r="F10">
        <f t="shared" si="1"/>
        <v>0.16666666666666669</v>
      </c>
      <c r="G10">
        <f t="shared" si="2"/>
        <v>0.40546510810816438</v>
      </c>
      <c r="H10">
        <f t="shared" si="3"/>
        <v>6.7577518018027402E-2</v>
      </c>
      <c r="J10">
        <f t="shared" si="4"/>
        <v>6.585568122686283E-3</v>
      </c>
      <c r="L10">
        <f t="shared" si="5"/>
        <v>2.7400325648860906E-2</v>
      </c>
    </row>
    <row r="11" spans="1:12" x14ac:dyDescent="0.25">
      <c r="A11" s="20">
        <v>160</v>
      </c>
      <c r="D11">
        <v>50</v>
      </c>
      <c r="E11">
        <f t="shared" si="0"/>
        <v>50</v>
      </c>
      <c r="F11">
        <f t="shared" si="1"/>
        <v>0.16666666666666669</v>
      </c>
      <c r="G11">
        <f t="shared" si="2"/>
        <v>0.47000362924573563</v>
      </c>
      <c r="H11">
        <f t="shared" si="3"/>
        <v>7.8333938207622619E-2</v>
      </c>
      <c r="J11">
        <f t="shared" si="4"/>
        <v>1.1556089674243609E-2</v>
      </c>
      <c r="L11">
        <f t="shared" si="5"/>
        <v>3.6817235250693824E-2</v>
      </c>
    </row>
    <row r="12" spans="1:12" x14ac:dyDescent="0.25">
      <c r="A12" s="20">
        <v>180</v>
      </c>
      <c r="B12">
        <v>10</v>
      </c>
      <c r="E12">
        <f t="shared" si="0"/>
        <v>10</v>
      </c>
      <c r="F12">
        <f t="shared" si="1"/>
        <v>3.3333333333333333E-2</v>
      </c>
      <c r="G12">
        <f t="shared" si="2"/>
        <v>0.58778666490211906</v>
      </c>
      <c r="H12">
        <f t="shared" si="3"/>
        <v>1.9592888830070637E-2</v>
      </c>
      <c r="J12">
        <f t="shared" si="4"/>
        <v>4.8412747952975722E-3</v>
      </c>
      <c r="L12">
        <f t="shared" si="5"/>
        <v>1.1516438781225199E-2</v>
      </c>
    </row>
    <row r="13" spans="1:12" x14ac:dyDescent="0.25">
      <c r="E13">
        <f>SUM(E7:E12)</f>
        <v>300</v>
      </c>
      <c r="G13" t="s">
        <v>13</v>
      </c>
      <c r="H13">
        <f>SUM(H7:H12)</f>
        <v>0.20668530849030156</v>
      </c>
      <c r="I13" s="21" t="s">
        <v>15</v>
      </c>
      <c r="J13" s="21">
        <f>SUM(J7:J12)</f>
        <v>4.3539257770625048E-2</v>
      </c>
      <c r="L13">
        <f>SUM(L7:L12)</f>
        <v>8.6258074516356156E-2</v>
      </c>
    </row>
    <row r="14" spans="1:12" x14ac:dyDescent="0.25">
      <c r="I14" t="s">
        <v>16</v>
      </c>
      <c r="J14">
        <f>J13^0.5</f>
        <v>0.20866062822349848</v>
      </c>
      <c r="K14" s="21" t="s">
        <v>15</v>
      </c>
      <c r="L14" s="21">
        <f>L13-H13^2</f>
        <v>4.3539257770625034E-2</v>
      </c>
    </row>
    <row r="15" spans="1:12" x14ac:dyDescent="0.25">
      <c r="L15">
        <f>L14^0.5</f>
        <v>0.20866062822349843</v>
      </c>
    </row>
  </sheetData>
  <mergeCells count="3">
    <mergeCell ref="A1:B1"/>
    <mergeCell ref="C1:D1"/>
    <mergeCell ref="E1:F1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1027" r:id="rId4">
          <objectPr defaultSize="0" autoPict="0" r:id="rId5">
            <anchor moveWithCells="1" siz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295275</xdr:colOff>
                <xdr:row>1</xdr:row>
                <xdr:rowOff>238125</xdr:rowOff>
              </to>
            </anchor>
          </objectPr>
        </oleObject>
      </mc:Choice>
      <mc:Fallback>
        <oleObject progId="Equation.3" shapeId="1027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7">
            <anchor moveWithCells="1" sizeWithCells="1">
              <from>
                <xdr:col>3</xdr:col>
                <xdr:colOff>0</xdr:colOff>
                <xdr:row>1</xdr:row>
                <xdr:rowOff>0</xdr:rowOff>
              </from>
              <to>
                <xdr:col>3</xdr:col>
                <xdr:colOff>295275</xdr:colOff>
                <xdr:row>1</xdr:row>
                <xdr:rowOff>238125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25" r:id="rId8">
          <objectPr defaultSize="0" autoPict="0" r:id="rId9">
            <anchor moveWithCells="1" sizeWithCells="1">
              <from>
                <xdr:col>5</xdr:col>
                <xdr:colOff>0</xdr:colOff>
                <xdr:row>1</xdr:row>
                <xdr:rowOff>0</xdr:rowOff>
              </from>
              <to>
                <xdr:col>5</xdr:col>
                <xdr:colOff>295275</xdr:colOff>
                <xdr:row>1</xdr:row>
                <xdr:rowOff>238125</xdr:rowOff>
              </to>
            </anchor>
          </objectPr>
        </oleObject>
      </mc:Choice>
      <mc:Fallback>
        <oleObject progId="Equation.3" shapeId="1025" r:id="rId8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8"/>
  <sheetViews>
    <sheetView topLeftCell="A10" workbookViewId="0">
      <selection activeCell="E14" sqref="E14"/>
    </sheetView>
  </sheetViews>
  <sheetFormatPr defaultRowHeight="15" x14ac:dyDescent="0.25"/>
  <sheetData>
    <row r="1" spans="1:9" ht="20.25" thickTop="1" thickBot="1" x14ac:dyDescent="0.3">
      <c r="B1" s="22"/>
      <c r="C1" s="23"/>
      <c r="D1" s="24"/>
      <c r="E1" s="25"/>
      <c r="F1" s="26"/>
    </row>
    <row r="2" spans="1:9" ht="20.25" thickTop="1" thickBot="1" x14ac:dyDescent="0.3">
      <c r="B2" s="27"/>
      <c r="C2" s="28">
        <v>0.05</v>
      </c>
      <c r="D2" s="29">
        <v>0.2</v>
      </c>
      <c r="E2" s="30"/>
      <c r="F2" s="31"/>
    </row>
    <row r="3" spans="1:9" x14ac:dyDescent="0.25">
      <c r="B3" s="32"/>
      <c r="C3" s="34">
        <v>0.15</v>
      </c>
      <c r="D3" s="36">
        <v>0.4</v>
      </c>
      <c r="E3" s="38" t="s">
        <v>18</v>
      </c>
      <c r="F3" s="39"/>
    </row>
    <row r="4" spans="1:9" ht="15.75" thickBot="1" x14ac:dyDescent="0.3">
      <c r="B4" s="33"/>
      <c r="C4" s="35"/>
      <c r="D4" s="37"/>
      <c r="E4" s="40"/>
      <c r="F4" s="41"/>
    </row>
    <row r="5" spans="1:9" ht="16.5" thickTop="1" thickBot="1" x14ac:dyDescent="0.3"/>
    <row r="6" spans="1:9" ht="16.5" thickTop="1" thickBot="1" x14ac:dyDescent="0.3">
      <c r="B6" s="42"/>
      <c r="C6" s="43"/>
      <c r="D6" s="43"/>
      <c r="E6" s="43"/>
      <c r="F6" s="43"/>
      <c r="G6" s="43"/>
      <c r="H6" s="43"/>
      <c r="I6" s="44"/>
    </row>
    <row r="7" spans="1:9" ht="16.5" thickTop="1" thickBot="1" x14ac:dyDescent="0.3">
      <c r="B7" s="45"/>
      <c r="C7" s="9">
        <v>1</v>
      </c>
      <c r="D7" s="9">
        <v>0.83</v>
      </c>
      <c r="E7" s="9">
        <v>0.67</v>
      </c>
      <c r="F7" s="9">
        <v>0.5</v>
      </c>
      <c r="G7" s="9">
        <v>0.33</v>
      </c>
      <c r="H7" s="9">
        <v>0.17</v>
      </c>
      <c r="I7" s="46">
        <v>0</v>
      </c>
    </row>
    <row r="8" spans="1:9" ht="15.75" thickBot="1" x14ac:dyDescent="0.3">
      <c r="B8" s="47"/>
      <c r="C8" s="48">
        <v>0</v>
      </c>
      <c r="D8" s="48">
        <v>0.17</v>
      </c>
      <c r="E8" s="48">
        <v>0.33</v>
      </c>
      <c r="F8" s="48">
        <v>0.5</v>
      </c>
      <c r="G8" s="48">
        <v>0.67</v>
      </c>
      <c r="H8" s="48">
        <v>0.83</v>
      </c>
      <c r="I8" s="49">
        <v>1</v>
      </c>
    </row>
    <row r="9" spans="1:9" ht="15.75" thickTop="1" x14ac:dyDescent="0.25">
      <c r="C9" t="s">
        <v>21</v>
      </c>
      <c r="D9" t="s">
        <v>22</v>
      </c>
      <c r="E9" t="s">
        <v>23</v>
      </c>
      <c r="F9" t="s">
        <v>24</v>
      </c>
      <c r="G9" t="s">
        <v>25</v>
      </c>
      <c r="H9" t="s">
        <v>26</v>
      </c>
      <c r="I9" t="s">
        <v>27</v>
      </c>
    </row>
    <row r="10" spans="1:9" x14ac:dyDescent="0.25">
      <c r="B10" t="s">
        <v>20</v>
      </c>
      <c r="C10">
        <f>C7*$C$2+C8*$C$3</f>
        <v>0.05</v>
      </c>
      <c r="D10">
        <f t="shared" ref="D10:I10" si="0">D7*$C$2+D8*$C$3</f>
        <v>6.7000000000000004E-2</v>
      </c>
      <c r="E10">
        <f t="shared" si="0"/>
        <v>8.3000000000000004E-2</v>
      </c>
      <c r="F10">
        <f t="shared" si="0"/>
        <v>0.1</v>
      </c>
      <c r="G10">
        <f t="shared" si="0"/>
        <v>0.11700000000000001</v>
      </c>
      <c r="H10">
        <f t="shared" si="0"/>
        <v>0.13299999999999998</v>
      </c>
      <c r="I10">
        <f t="shared" si="0"/>
        <v>0.15</v>
      </c>
    </row>
    <row r="12" spans="1:9" x14ac:dyDescent="0.25">
      <c r="G12">
        <f>D3/(D2+D3)</f>
        <v>0.66666666666666663</v>
      </c>
    </row>
    <row r="13" spans="1:9" x14ac:dyDescent="0.25">
      <c r="A13" t="s">
        <v>19</v>
      </c>
      <c r="B13" t="s">
        <v>28</v>
      </c>
    </row>
    <row r="14" spans="1:9" x14ac:dyDescent="0.25">
      <c r="A14">
        <v>-1</v>
      </c>
      <c r="C14">
        <f>C$7^2*$D$2^2+C$8^2*$D$3^2+2*C$7*C$8*$A14*$D$2*$D$3</f>
        <v>4.0000000000000008E-2</v>
      </c>
      <c r="D14">
        <f t="shared" ref="D14:I18" si="1">D$7^2*$D$2^2+D$8^2*$D$3^2+2*D$7*D$8*$A14*$D$2*$D$3</f>
        <v>9.6040000000000049E-3</v>
      </c>
      <c r="E14" s="50">
        <f t="shared" si="1"/>
        <v>3.9999999999970615E-6</v>
      </c>
      <c r="F14">
        <f t="shared" si="1"/>
        <v>1.0000000000000002E-2</v>
      </c>
      <c r="G14">
        <f t="shared" si="1"/>
        <v>4.0804000000000014E-2</v>
      </c>
      <c r="H14">
        <f t="shared" si="1"/>
        <v>8.8804000000000022E-2</v>
      </c>
      <c r="I14">
        <f t="shared" si="1"/>
        <v>0.16000000000000003</v>
      </c>
    </row>
    <row r="15" spans="1:9" x14ac:dyDescent="0.25">
      <c r="A15">
        <v>-0.5</v>
      </c>
      <c r="C15">
        <f t="shared" ref="C15:C18" si="2">C$7^2*$D$2^2+C$8^2*$D$3^2+2*C$7*C$8*$A15*$D$2*$D$3</f>
        <v>4.0000000000000008E-2</v>
      </c>
      <c r="D15">
        <f t="shared" si="1"/>
        <v>2.0892000000000008E-2</v>
      </c>
      <c r="E15">
        <f t="shared" si="1"/>
        <v>1.7692000000000003E-2</v>
      </c>
      <c r="F15">
        <f t="shared" si="1"/>
        <v>3.0000000000000006E-2</v>
      </c>
      <c r="G15">
        <f t="shared" si="1"/>
        <v>5.8492000000000016E-2</v>
      </c>
      <c r="H15">
        <f t="shared" si="1"/>
        <v>0.10009200000000001</v>
      </c>
      <c r="I15">
        <f t="shared" si="1"/>
        <v>0.16000000000000003</v>
      </c>
    </row>
    <row r="16" spans="1:9" x14ac:dyDescent="0.25">
      <c r="A16">
        <v>0</v>
      </c>
      <c r="C16">
        <f t="shared" si="2"/>
        <v>4.0000000000000008E-2</v>
      </c>
      <c r="D16">
        <f t="shared" si="1"/>
        <v>3.2180000000000007E-2</v>
      </c>
      <c r="E16">
        <f t="shared" si="1"/>
        <v>3.5380000000000009E-2</v>
      </c>
      <c r="F16">
        <f t="shared" si="1"/>
        <v>5.000000000000001E-2</v>
      </c>
      <c r="G16">
        <f t="shared" si="1"/>
        <v>7.6180000000000025E-2</v>
      </c>
      <c r="H16">
        <f t="shared" si="1"/>
        <v>0.11138000000000002</v>
      </c>
      <c r="I16">
        <f t="shared" si="1"/>
        <v>0.16000000000000003</v>
      </c>
    </row>
    <row r="17" spans="1:9" x14ac:dyDescent="0.25">
      <c r="A17">
        <v>0.5</v>
      </c>
      <c r="C17">
        <f t="shared" si="2"/>
        <v>4.0000000000000008E-2</v>
      </c>
      <c r="D17">
        <f t="shared" si="1"/>
        <v>4.3468000000000007E-2</v>
      </c>
      <c r="E17">
        <f t="shared" si="1"/>
        <v>5.3068000000000018E-2</v>
      </c>
      <c r="F17">
        <f t="shared" si="1"/>
        <v>7.0000000000000007E-2</v>
      </c>
      <c r="G17">
        <f t="shared" si="1"/>
        <v>9.3868000000000035E-2</v>
      </c>
      <c r="H17">
        <f t="shared" si="1"/>
        <v>0.12266800000000003</v>
      </c>
      <c r="I17">
        <f t="shared" si="1"/>
        <v>0.16000000000000003</v>
      </c>
    </row>
    <row r="18" spans="1:9" x14ac:dyDescent="0.25">
      <c r="A18">
        <v>1</v>
      </c>
      <c r="C18">
        <f t="shared" si="2"/>
        <v>4.0000000000000008E-2</v>
      </c>
      <c r="D18">
        <f t="shared" si="1"/>
        <v>5.4756000000000013E-2</v>
      </c>
      <c r="E18">
        <f t="shared" si="1"/>
        <v>7.0756000000000013E-2</v>
      </c>
      <c r="F18">
        <f t="shared" si="1"/>
        <v>9.0000000000000024E-2</v>
      </c>
      <c r="G18">
        <f t="shared" si="1"/>
        <v>0.11155600000000004</v>
      </c>
      <c r="H18">
        <f t="shared" si="1"/>
        <v>0.13395600000000002</v>
      </c>
      <c r="I18">
        <f t="shared" si="1"/>
        <v>0.16000000000000003</v>
      </c>
    </row>
  </sheetData>
  <mergeCells count="4">
    <mergeCell ref="B3:B4"/>
    <mergeCell ref="C3:C4"/>
    <mergeCell ref="D3:D4"/>
    <mergeCell ref="E3:F4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2057" r:id="rId3">
          <objectPr defaultSize="0" autoPict="0" r:id="rId4">
            <anchor moveWithCells="1" sizeWithCells="1">
              <from>
                <xdr:col>2</xdr:col>
                <xdr:colOff>0</xdr:colOff>
                <xdr:row>0</xdr:row>
                <xdr:rowOff>0</xdr:rowOff>
              </from>
              <to>
                <xdr:col>2</xdr:col>
                <xdr:colOff>142875</xdr:colOff>
                <xdr:row>0</xdr:row>
                <xdr:rowOff>200025</xdr:rowOff>
              </to>
            </anchor>
          </objectPr>
        </oleObject>
      </mc:Choice>
      <mc:Fallback>
        <oleObject progId="Equation.3" shapeId="2057" r:id="rId3"/>
      </mc:Fallback>
    </mc:AlternateContent>
    <mc:AlternateContent xmlns:mc="http://schemas.openxmlformats.org/markup-compatibility/2006">
      <mc:Choice Requires="x14">
        <oleObject progId="Equation.3" shapeId="2056" r:id="rId5">
          <objectPr defaultSize="0" autoPict="0" r:id="rId6">
            <anchor moveWithCells="1" sizeWithCells="1">
              <from>
                <xdr:col>3</xdr:col>
                <xdr:colOff>0</xdr:colOff>
                <xdr:row>0</xdr:row>
                <xdr:rowOff>0</xdr:rowOff>
              </from>
              <to>
                <xdr:col>3</xdr:col>
                <xdr:colOff>180975</xdr:colOff>
                <xdr:row>0</xdr:row>
                <xdr:rowOff>200025</xdr:rowOff>
              </to>
            </anchor>
          </objectPr>
        </oleObject>
      </mc:Choice>
      <mc:Fallback>
        <oleObject progId="Equation.3" shapeId="2056" r:id="rId5"/>
      </mc:Fallback>
    </mc:AlternateContent>
    <mc:AlternateContent xmlns:mc="http://schemas.openxmlformats.org/markup-compatibility/2006">
      <mc:Choice Requires="x14">
        <oleObject progId="Equation.3" shapeId="2055" r:id="rId7">
          <objectPr defaultSize="0" autoPict="0" r:id="rId8">
            <anchor moveWithCells="1" sizeWithCells="1">
              <from>
                <xdr:col>4</xdr:col>
                <xdr:colOff>0</xdr:colOff>
                <xdr:row>0</xdr:row>
                <xdr:rowOff>0</xdr:rowOff>
              </from>
              <to>
                <xdr:col>4</xdr:col>
                <xdr:colOff>457200</xdr:colOff>
                <xdr:row>0</xdr:row>
                <xdr:rowOff>219075</xdr:rowOff>
              </to>
            </anchor>
          </objectPr>
        </oleObject>
      </mc:Choice>
      <mc:Fallback>
        <oleObject progId="Equation.3" shapeId="2055" r:id="rId7"/>
      </mc:Fallback>
    </mc:AlternateContent>
    <mc:AlternateContent xmlns:mc="http://schemas.openxmlformats.org/markup-compatibility/2006">
      <mc:Choice Requires="x14">
        <oleObject progId="Equation.3" shapeId="2054" r:id="rId9">
          <objectPr defaultSize="0" autoPict="0" r:id="rId10">
            <anchor moveWithCells="1" sizeWithCells="1">
              <from>
                <xdr:col>5</xdr:col>
                <xdr:colOff>0</xdr:colOff>
                <xdr:row>0</xdr:row>
                <xdr:rowOff>0</xdr:rowOff>
              </from>
              <to>
                <xdr:col>5</xdr:col>
                <xdr:colOff>571500</xdr:colOff>
                <xdr:row>0</xdr:row>
                <xdr:rowOff>219075</xdr:rowOff>
              </to>
            </anchor>
          </objectPr>
        </oleObject>
      </mc:Choice>
      <mc:Fallback>
        <oleObject progId="Equation.3" shapeId="2054" r:id="rId9"/>
      </mc:Fallback>
    </mc:AlternateContent>
    <mc:AlternateContent xmlns:mc="http://schemas.openxmlformats.org/markup-compatibility/2006">
      <mc:Choice Requires="x14">
        <oleObject progId="Equation.3" shapeId="2053" r:id="rId11">
          <objectPr defaultSize="0" autoPict="0" r:id="rId12">
            <anchor moveWithCells="1" siz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190500</xdr:colOff>
                <xdr:row>1</xdr:row>
                <xdr:rowOff>200025</xdr:rowOff>
              </to>
            </anchor>
          </objectPr>
        </oleObject>
      </mc:Choice>
      <mc:Fallback>
        <oleObject progId="Equation.3" shapeId="2053" r:id="rId11"/>
      </mc:Fallback>
    </mc:AlternateContent>
    <mc:AlternateContent xmlns:mc="http://schemas.openxmlformats.org/markup-compatibility/2006">
      <mc:Choice Requires="x14">
        <oleObject progId="Equation.3" shapeId="2052" r:id="rId13">
          <objectPr defaultSize="0" autoPict="0" r:id="rId14">
            <anchor moveWithCells="1" sizeWithCells="1">
              <from>
                <xdr:col>4</xdr:col>
                <xdr:colOff>0</xdr:colOff>
                <xdr:row>1</xdr:row>
                <xdr:rowOff>0</xdr:rowOff>
              </from>
              <to>
                <xdr:col>4</xdr:col>
                <xdr:colOff>542925</xdr:colOff>
                <xdr:row>1</xdr:row>
                <xdr:rowOff>219075</xdr:rowOff>
              </to>
            </anchor>
          </objectPr>
        </oleObject>
      </mc:Choice>
      <mc:Fallback>
        <oleObject progId="Equation.3" shapeId="2052" r:id="rId13"/>
      </mc:Fallback>
    </mc:AlternateContent>
    <mc:AlternateContent xmlns:mc="http://schemas.openxmlformats.org/markup-compatibility/2006">
      <mc:Choice Requires="x14">
        <oleObject progId="Equation.3" shapeId="2051" r:id="rId15">
          <objectPr defaultSize="0" autoPict="0" r:id="rId16">
            <anchor moveWithCells="1" sizeWithCells="1">
              <from>
                <xdr:col>5</xdr:col>
                <xdr:colOff>0</xdr:colOff>
                <xdr:row>1</xdr:row>
                <xdr:rowOff>0</xdr:rowOff>
              </from>
              <to>
                <xdr:col>6</xdr:col>
                <xdr:colOff>38100</xdr:colOff>
                <xdr:row>1</xdr:row>
                <xdr:rowOff>219075</xdr:rowOff>
              </to>
            </anchor>
          </objectPr>
        </oleObject>
      </mc:Choice>
      <mc:Fallback>
        <oleObject progId="Equation.3" shapeId="2051" r:id="rId15"/>
      </mc:Fallback>
    </mc:AlternateContent>
    <mc:AlternateContent xmlns:mc="http://schemas.openxmlformats.org/markup-compatibility/2006">
      <mc:Choice Requires="x14">
        <oleObject progId="Equation.3" shapeId="2050" r:id="rId17">
          <objectPr defaultSize="0" autoPict="0" r:id="rId18">
            <anchor moveWithCells="1" sizeWithCells="1">
              <from>
                <xdr:col>1</xdr:col>
                <xdr:colOff>0</xdr:colOff>
                <xdr:row>2</xdr:row>
                <xdr:rowOff>0</xdr:rowOff>
              </from>
              <to>
                <xdr:col>1</xdr:col>
                <xdr:colOff>200025</xdr:colOff>
                <xdr:row>3</xdr:row>
                <xdr:rowOff>9525</xdr:rowOff>
              </to>
            </anchor>
          </objectPr>
        </oleObject>
      </mc:Choice>
      <mc:Fallback>
        <oleObject progId="Equation.3" shapeId="2050" r:id="rId17"/>
      </mc:Fallback>
    </mc:AlternateContent>
    <mc:AlternateContent xmlns:mc="http://schemas.openxmlformats.org/markup-compatibility/2006">
      <mc:Choice Requires="x14">
        <oleObject progId="Equation.3" shapeId="2049" r:id="rId19">
          <objectPr defaultSize="0" autoPict="0" r:id="rId20">
            <anchor moveWithCells="1" sizeWithCells="1">
              <from>
                <xdr:col>4</xdr:col>
                <xdr:colOff>0</xdr:colOff>
                <xdr:row>3</xdr:row>
                <xdr:rowOff>0</xdr:rowOff>
              </from>
              <to>
                <xdr:col>4</xdr:col>
                <xdr:colOff>466725</xdr:colOff>
                <xdr:row>4</xdr:row>
                <xdr:rowOff>19050</xdr:rowOff>
              </to>
            </anchor>
          </objectPr>
        </oleObject>
      </mc:Choice>
      <mc:Fallback>
        <oleObject progId="Equation.3" shapeId="2049" r:id="rId19"/>
      </mc:Fallback>
    </mc:AlternateContent>
    <mc:AlternateContent xmlns:mc="http://schemas.openxmlformats.org/markup-compatibility/2006">
      <mc:Choice Requires="x14">
        <oleObject progId="Equation.3" shapeId="2066" r:id="rId21">
          <objectPr defaultSize="0" autoPict="0" r:id="rId22">
            <anchor moveWithCells="1" sizeWithCells="1">
              <from>
                <xdr:col>2</xdr:col>
                <xdr:colOff>0</xdr:colOff>
                <xdr:row>5</xdr:row>
                <xdr:rowOff>0</xdr:rowOff>
              </from>
              <to>
                <xdr:col>2</xdr:col>
                <xdr:colOff>161925</xdr:colOff>
                <xdr:row>5</xdr:row>
                <xdr:rowOff>200025</xdr:rowOff>
              </to>
            </anchor>
          </objectPr>
        </oleObject>
      </mc:Choice>
      <mc:Fallback>
        <oleObject progId="Equation.3" shapeId="2066" r:id="rId21"/>
      </mc:Fallback>
    </mc:AlternateContent>
    <mc:AlternateContent xmlns:mc="http://schemas.openxmlformats.org/markup-compatibility/2006">
      <mc:Choice Requires="x14">
        <oleObject progId="Equation.3" shapeId="2065" r:id="rId23">
          <objectPr defaultSize="0" autoPict="0" r:id="rId24">
            <anchor moveWithCells="1" sizeWithCells="1">
              <from>
                <xdr:col>3</xdr:col>
                <xdr:colOff>0</xdr:colOff>
                <xdr:row>5</xdr:row>
                <xdr:rowOff>0</xdr:rowOff>
              </from>
              <to>
                <xdr:col>3</xdr:col>
                <xdr:colOff>180975</xdr:colOff>
                <xdr:row>5</xdr:row>
                <xdr:rowOff>200025</xdr:rowOff>
              </to>
            </anchor>
          </objectPr>
        </oleObject>
      </mc:Choice>
      <mc:Fallback>
        <oleObject progId="Equation.3" shapeId="2065" r:id="rId23"/>
      </mc:Fallback>
    </mc:AlternateContent>
    <mc:AlternateContent xmlns:mc="http://schemas.openxmlformats.org/markup-compatibility/2006">
      <mc:Choice Requires="x14">
        <oleObject progId="Equation.3" shapeId="2064" r:id="rId25">
          <objectPr defaultSize="0" autoPict="0" r:id="rId26">
            <anchor moveWithCells="1" sizeWithCells="1">
              <from>
                <xdr:col>4</xdr:col>
                <xdr:colOff>0</xdr:colOff>
                <xdr:row>5</xdr:row>
                <xdr:rowOff>0</xdr:rowOff>
              </from>
              <to>
                <xdr:col>4</xdr:col>
                <xdr:colOff>180975</xdr:colOff>
                <xdr:row>5</xdr:row>
                <xdr:rowOff>200025</xdr:rowOff>
              </to>
            </anchor>
          </objectPr>
        </oleObject>
      </mc:Choice>
      <mc:Fallback>
        <oleObject progId="Equation.3" shapeId="2064" r:id="rId25"/>
      </mc:Fallback>
    </mc:AlternateContent>
    <mc:AlternateContent xmlns:mc="http://schemas.openxmlformats.org/markup-compatibility/2006">
      <mc:Choice Requires="x14">
        <oleObject progId="Equation.3" shapeId="2063" r:id="rId27">
          <objectPr defaultSize="0" autoPict="0" r:id="rId28">
            <anchor moveWithCells="1" sizeWithCells="1">
              <from>
                <xdr:col>5</xdr:col>
                <xdr:colOff>0</xdr:colOff>
                <xdr:row>5</xdr:row>
                <xdr:rowOff>0</xdr:rowOff>
              </from>
              <to>
                <xdr:col>5</xdr:col>
                <xdr:colOff>180975</xdr:colOff>
                <xdr:row>5</xdr:row>
                <xdr:rowOff>200025</xdr:rowOff>
              </to>
            </anchor>
          </objectPr>
        </oleObject>
      </mc:Choice>
      <mc:Fallback>
        <oleObject progId="Equation.3" shapeId="2063" r:id="rId27"/>
      </mc:Fallback>
    </mc:AlternateContent>
    <mc:AlternateContent xmlns:mc="http://schemas.openxmlformats.org/markup-compatibility/2006">
      <mc:Choice Requires="x14">
        <oleObject progId="Equation.3" shapeId="2062" r:id="rId29">
          <objectPr defaultSize="0" autoPict="0" r:id="rId30">
            <anchor moveWithCells="1" sizeWithCells="1">
              <from>
                <xdr:col>6</xdr:col>
                <xdr:colOff>0</xdr:colOff>
                <xdr:row>5</xdr:row>
                <xdr:rowOff>0</xdr:rowOff>
              </from>
              <to>
                <xdr:col>6</xdr:col>
                <xdr:colOff>180975</xdr:colOff>
                <xdr:row>5</xdr:row>
                <xdr:rowOff>200025</xdr:rowOff>
              </to>
            </anchor>
          </objectPr>
        </oleObject>
      </mc:Choice>
      <mc:Fallback>
        <oleObject progId="Equation.3" shapeId="2062" r:id="rId29"/>
      </mc:Fallback>
    </mc:AlternateContent>
    <mc:AlternateContent xmlns:mc="http://schemas.openxmlformats.org/markup-compatibility/2006">
      <mc:Choice Requires="x14">
        <oleObject progId="Equation.3" shapeId="2061" r:id="rId31">
          <objectPr defaultSize="0" autoPict="0" r:id="rId32">
            <anchor moveWithCells="1" sizeWithCells="1">
              <from>
                <xdr:col>7</xdr:col>
                <xdr:colOff>0</xdr:colOff>
                <xdr:row>5</xdr:row>
                <xdr:rowOff>0</xdr:rowOff>
              </from>
              <to>
                <xdr:col>7</xdr:col>
                <xdr:colOff>180975</xdr:colOff>
                <xdr:row>5</xdr:row>
                <xdr:rowOff>200025</xdr:rowOff>
              </to>
            </anchor>
          </objectPr>
        </oleObject>
      </mc:Choice>
      <mc:Fallback>
        <oleObject progId="Equation.3" shapeId="2061" r:id="rId31"/>
      </mc:Fallback>
    </mc:AlternateContent>
    <mc:AlternateContent xmlns:mc="http://schemas.openxmlformats.org/markup-compatibility/2006">
      <mc:Choice Requires="x14">
        <oleObject progId="Equation.3" shapeId="2060" r:id="rId33">
          <objectPr defaultSize="0" autoPict="0" r:id="rId34">
            <anchor moveWithCells="1" sizeWithCells="1">
              <from>
                <xdr:col>8</xdr:col>
                <xdr:colOff>0</xdr:colOff>
                <xdr:row>5</xdr:row>
                <xdr:rowOff>0</xdr:rowOff>
              </from>
              <to>
                <xdr:col>8</xdr:col>
                <xdr:colOff>180975</xdr:colOff>
                <xdr:row>5</xdr:row>
                <xdr:rowOff>200025</xdr:rowOff>
              </to>
            </anchor>
          </objectPr>
        </oleObject>
      </mc:Choice>
      <mc:Fallback>
        <oleObject progId="Equation.3" shapeId="2060" r:id="rId33"/>
      </mc:Fallback>
    </mc:AlternateContent>
    <mc:AlternateContent xmlns:mc="http://schemas.openxmlformats.org/markup-compatibility/2006">
      <mc:Choice Requires="x14">
        <oleObject progId="Equation.3" shapeId="2059" r:id="rId35">
          <objectPr defaultSize="0" autoPict="0" r:id="rId36">
            <anchor moveWithCells="1" sizeWithCells="1">
              <from>
                <xdr:col>1</xdr:col>
                <xdr:colOff>0</xdr:colOff>
                <xdr:row>6</xdr:row>
                <xdr:rowOff>0</xdr:rowOff>
              </from>
              <to>
                <xdr:col>1</xdr:col>
                <xdr:colOff>200025</xdr:colOff>
                <xdr:row>6</xdr:row>
                <xdr:rowOff>200025</xdr:rowOff>
              </to>
            </anchor>
          </objectPr>
        </oleObject>
      </mc:Choice>
      <mc:Fallback>
        <oleObject progId="Equation.3" shapeId="2059" r:id="rId35"/>
      </mc:Fallback>
    </mc:AlternateContent>
    <mc:AlternateContent xmlns:mc="http://schemas.openxmlformats.org/markup-compatibility/2006">
      <mc:Choice Requires="x14">
        <oleObject progId="Equation.3" shapeId="2058" r:id="rId37">
          <objectPr defaultSize="0" autoPict="0" r:id="rId38">
            <anchor moveWithCells="1" siz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219075</xdr:colOff>
                <xdr:row>8</xdr:row>
                <xdr:rowOff>0</xdr:rowOff>
              </to>
            </anchor>
          </objectPr>
        </oleObject>
      </mc:Choice>
      <mc:Fallback>
        <oleObject progId="Equation.3" shapeId="2058" r:id="rId37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3"/>
  <sheetViews>
    <sheetView topLeftCell="A4" workbookViewId="0">
      <selection activeCell="B11" sqref="B11"/>
    </sheetView>
  </sheetViews>
  <sheetFormatPr defaultRowHeight="15" x14ac:dyDescent="0.25"/>
  <sheetData>
    <row r="1" spans="1:13" ht="17.25" thickTop="1" thickBot="1" x14ac:dyDescent="0.3">
      <c r="A1" s="51"/>
      <c r="B1" s="52" t="s">
        <v>29</v>
      </c>
      <c r="C1" s="53" t="s">
        <v>30</v>
      </c>
      <c r="D1" s="53" t="s">
        <v>31</v>
      </c>
      <c r="E1" s="53" t="s">
        <v>32</v>
      </c>
      <c r="F1" s="54" t="s">
        <v>33</v>
      </c>
    </row>
    <row r="2" spans="1:13" ht="17.25" thickTop="1" thickBot="1" x14ac:dyDescent="0.3">
      <c r="A2" s="55"/>
      <c r="B2" s="56">
        <v>0.2</v>
      </c>
      <c r="C2" s="57">
        <v>0.25</v>
      </c>
      <c r="D2" s="57">
        <v>0.5</v>
      </c>
      <c r="E2" s="57">
        <v>0.3</v>
      </c>
      <c r="F2" s="58">
        <v>0.1</v>
      </c>
    </row>
    <row r="3" spans="1:13" ht="16.5" thickBot="1" x14ac:dyDescent="0.3">
      <c r="A3" s="59"/>
      <c r="B3" s="60">
        <v>0.2</v>
      </c>
      <c r="C3" s="61">
        <v>0.25</v>
      </c>
      <c r="D3" s="61">
        <v>0.1</v>
      </c>
      <c r="E3" s="61">
        <v>0.4</v>
      </c>
      <c r="F3" s="62">
        <v>0.2</v>
      </c>
    </row>
    <row r="4" spans="1:13" ht="16.5" thickBot="1" x14ac:dyDescent="0.3">
      <c r="A4" s="63"/>
      <c r="B4" s="64">
        <v>0.6</v>
      </c>
      <c r="C4" s="65">
        <v>0.5</v>
      </c>
      <c r="D4" s="65">
        <v>0.4</v>
      </c>
      <c r="E4" s="65">
        <v>0.3</v>
      </c>
      <c r="F4" s="66">
        <v>0.7</v>
      </c>
    </row>
    <row r="5" spans="1:13" ht="15.75" thickTop="1" x14ac:dyDescent="0.25"/>
    <row r="6" spans="1:13" x14ac:dyDescent="0.25">
      <c r="A6" t="s">
        <v>20</v>
      </c>
      <c r="B6">
        <f>SUMPRODUCT(B2:B4,$M$6:$M$8)</f>
        <v>21.84</v>
      </c>
      <c r="C6">
        <f t="shared" ref="C6:F6" si="0">SUMPRODUCT(C2:C4,$M$6:$M$8)</f>
        <v>21.6</v>
      </c>
      <c r="D6">
        <f t="shared" si="0"/>
        <v>19.68</v>
      </c>
      <c r="E6">
        <f t="shared" si="0"/>
        <v>21.54</v>
      </c>
      <c r="F6">
        <f t="shared" si="0"/>
        <v>22.5</v>
      </c>
      <c r="I6">
        <v>459</v>
      </c>
      <c r="J6">
        <v>-211</v>
      </c>
      <c r="K6">
        <v>112</v>
      </c>
      <c r="M6">
        <v>16.2</v>
      </c>
    </row>
    <row r="7" spans="1:13" x14ac:dyDescent="0.25">
      <c r="J7">
        <v>312</v>
      </c>
      <c r="K7">
        <v>215</v>
      </c>
      <c r="M7">
        <v>24.6</v>
      </c>
    </row>
    <row r="8" spans="1:13" x14ac:dyDescent="0.25">
      <c r="A8" t="s">
        <v>28</v>
      </c>
      <c r="B8">
        <f>B2^2*$I$6+B3^2*$J$7+B4^2*$K$8+2*B2*B3*$J$6+2*B2*B4*$K$6+2*B3*B4*$K$7</f>
        <v>156.88</v>
      </c>
      <c r="C8">
        <f t="shared" ref="C8:F8" si="1">C2^2*$I$6+C3^2*$J$7+C4^2*$K$8+2*C2*C3*$J$6+2*C2*C4*$K$6+2*C3*C4*$K$7</f>
        <v>148.3125</v>
      </c>
      <c r="D8">
        <f t="shared" si="1"/>
        <v>187.41000000000003</v>
      </c>
      <c r="E8">
        <f t="shared" si="1"/>
        <v>128.46</v>
      </c>
      <c r="F8">
        <f t="shared" si="1"/>
        <v>172.22</v>
      </c>
      <c r="K8">
        <v>179</v>
      </c>
      <c r="M8">
        <v>22.8</v>
      </c>
    </row>
    <row r="10" spans="1:13" x14ac:dyDescent="0.25">
      <c r="A10" t="s">
        <v>34</v>
      </c>
      <c r="B10">
        <f>B2^2*$I$6+B3^2*$J$7+B4^2*$K$8</f>
        <v>95.28</v>
      </c>
      <c r="C10">
        <f t="shared" ref="C10:F10" si="2">C2^2*$I$6+C3^2*$J$7+C4^2*$K$8</f>
        <v>92.9375</v>
      </c>
      <c r="D10">
        <f t="shared" si="2"/>
        <v>146.51000000000002</v>
      </c>
      <c r="E10">
        <f t="shared" si="2"/>
        <v>107.34</v>
      </c>
      <c r="F10">
        <f t="shared" si="2"/>
        <v>104.78</v>
      </c>
    </row>
    <row r="11" spans="1:13" x14ac:dyDescent="0.25">
      <c r="A11" t="s">
        <v>35</v>
      </c>
      <c r="B11">
        <f>2*B2*B3*$J$6+2*B2*B4*$K$6+2*B3*B4*$K$7</f>
        <v>61.599999999999994</v>
      </c>
      <c r="C11">
        <f t="shared" ref="C11:F11" si="3">2*C2*C3*$J$6+2*C2*C4*$K$6+2*C3*C4*$K$7</f>
        <v>55.375</v>
      </c>
      <c r="D11">
        <f t="shared" si="3"/>
        <v>40.900000000000006</v>
      </c>
      <c r="E11">
        <f t="shared" si="3"/>
        <v>21.12</v>
      </c>
      <c r="F11">
        <f t="shared" si="3"/>
        <v>67.44</v>
      </c>
    </row>
    <row r="12" spans="1:13" x14ac:dyDescent="0.25">
      <c r="B12">
        <f>SUM(B10:B11)</f>
        <v>156.88</v>
      </c>
      <c r="C12">
        <f t="shared" ref="C12:F12" si="4">SUM(C10:C11)</f>
        <v>148.3125</v>
      </c>
      <c r="D12">
        <f t="shared" si="4"/>
        <v>187.41000000000003</v>
      </c>
      <c r="E12">
        <f t="shared" si="4"/>
        <v>128.46</v>
      </c>
      <c r="F12">
        <f t="shared" si="4"/>
        <v>172.22</v>
      </c>
    </row>
    <row r="13" spans="1:13" x14ac:dyDescent="0.25">
      <c r="A13" t="s">
        <v>36</v>
      </c>
      <c r="B13">
        <f>B8^0.5</f>
        <v>12.52517464948094</v>
      </c>
      <c r="C13">
        <f t="shared" ref="C13:F13" si="5">C8^0.5</f>
        <v>12.1783619588186</v>
      </c>
      <c r="D13">
        <f t="shared" si="5"/>
        <v>13.689777207829206</v>
      </c>
      <c r="E13">
        <f t="shared" si="5"/>
        <v>11.334019587066189</v>
      </c>
      <c r="F13">
        <f t="shared" si="5"/>
        <v>13.123261789661898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3073" r:id="rId3">
          <objectPr defaultSize="0" autoPict="0" r:id="rId4">
            <anchor moveWithCells="1" sizeWithCells="1">
              <from>
                <xdr:col>7</xdr:col>
                <xdr:colOff>0</xdr:colOff>
                <xdr:row>0</xdr:row>
                <xdr:rowOff>0</xdr:rowOff>
              </from>
              <to>
                <xdr:col>10</xdr:col>
                <xdr:colOff>47625</xdr:colOff>
                <xdr:row>3</xdr:row>
                <xdr:rowOff>114300</xdr:rowOff>
              </to>
            </anchor>
          </objectPr>
        </oleObject>
      </mc:Choice>
      <mc:Fallback>
        <oleObject progId="Equation.3" shapeId="3073" r:id="rId3"/>
      </mc:Fallback>
    </mc:AlternateContent>
    <mc:AlternateContent xmlns:mc="http://schemas.openxmlformats.org/markup-compatibility/2006">
      <mc:Choice Requires="x14">
        <oleObject progId="Equation.3" shapeId="3074" r:id="rId5">
          <objectPr defaultSize="0" autoPict="0" r:id="rId6">
            <anchor moveWithCells="1" sizeWithCells="1">
              <from>
                <xdr:col>11</xdr:col>
                <xdr:colOff>438150</xdr:colOff>
                <xdr:row>0</xdr:row>
                <xdr:rowOff>57150</xdr:rowOff>
              </from>
              <to>
                <xdr:col>13</xdr:col>
                <xdr:colOff>66675</xdr:colOff>
                <xdr:row>3</xdr:row>
                <xdr:rowOff>95250</xdr:rowOff>
              </to>
            </anchor>
          </objectPr>
        </oleObject>
      </mc:Choice>
      <mc:Fallback>
        <oleObject progId="Equation.3" shapeId="3074" r:id="rId5"/>
      </mc:Fallback>
    </mc:AlternateContent>
    <mc:AlternateContent xmlns:mc="http://schemas.openxmlformats.org/markup-compatibility/2006">
      <mc:Choice Requires="x14">
        <oleObject progId="Equation.3" shapeId="3078" r:id="rId7">
          <objectPr defaultSize="0" autoPict="0" r:id="rId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523875</xdr:colOff>
                <xdr:row>1</xdr:row>
                <xdr:rowOff>47625</xdr:rowOff>
              </to>
            </anchor>
          </objectPr>
        </oleObject>
      </mc:Choice>
      <mc:Fallback>
        <oleObject progId="Equation.3" shapeId="3078" r:id="rId7"/>
      </mc:Fallback>
    </mc:AlternateContent>
    <mc:AlternateContent xmlns:mc="http://schemas.openxmlformats.org/markup-compatibility/2006">
      <mc:Choice Requires="x14">
        <oleObject progId="Equation.3" shapeId="3077" r:id="rId9">
          <objectPr defaultSize="0" autoPict="0" r:id="rId10">
            <anchor moveWithCells="1" siz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257175</xdr:colOff>
                <xdr:row>2</xdr:row>
                <xdr:rowOff>47625</xdr:rowOff>
              </to>
            </anchor>
          </objectPr>
        </oleObject>
      </mc:Choice>
      <mc:Fallback>
        <oleObject progId="Equation.3" shapeId="3077" r:id="rId9"/>
      </mc:Fallback>
    </mc:AlternateContent>
    <mc:AlternateContent xmlns:mc="http://schemas.openxmlformats.org/markup-compatibility/2006">
      <mc:Choice Requires="x14">
        <oleObject progId="Equation.3" shapeId="3076" r:id="rId11">
          <objectPr defaultSize="0" autoPict="0" r:id="rId12">
            <anchor moveWithCells="1" siz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276225</xdr:colOff>
                <xdr:row>3</xdr:row>
                <xdr:rowOff>57150</xdr:rowOff>
              </to>
            </anchor>
          </objectPr>
        </oleObject>
      </mc:Choice>
      <mc:Fallback>
        <oleObject progId="Equation.3" shapeId="3076" r:id="rId11"/>
      </mc:Fallback>
    </mc:AlternateContent>
    <mc:AlternateContent xmlns:mc="http://schemas.openxmlformats.org/markup-compatibility/2006">
      <mc:Choice Requires="x14">
        <oleObject progId="Equation.3" shapeId="3075" r:id="rId13">
          <objectPr defaultSize="0" autoPict="0" r:id="rId14">
            <anchor moveWithCells="1" siz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276225</xdr:colOff>
                <xdr:row>4</xdr:row>
                <xdr:rowOff>57150</xdr:rowOff>
              </to>
            </anchor>
          </objectPr>
        </oleObject>
      </mc:Choice>
      <mc:Fallback>
        <oleObject progId="Equation.3" shapeId="3075" r:id="rId13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16"/>
  <sheetViews>
    <sheetView topLeftCell="A4" workbookViewId="0">
      <selection activeCell="B6" sqref="B6:B16"/>
    </sheetView>
  </sheetViews>
  <sheetFormatPr defaultRowHeight="15" x14ac:dyDescent="0.25"/>
  <sheetData>
    <row r="1" spans="1:6" ht="33" thickTop="1" thickBot="1" x14ac:dyDescent="0.3">
      <c r="C1" s="67" t="s">
        <v>37</v>
      </c>
      <c r="D1" s="68" t="s">
        <v>38</v>
      </c>
      <c r="E1" s="69" t="s">
        <v>39</v>
      </c>
      <c r="F1" s="70" t="s">
        <v>40</v>
      </c>
    </row>
    <row r="2" spans="1:6" ht="17.25" thickTop="1" thickBot="1" x14ac:dyDescent="0.3">
      <c r="C2" s="71"/>
      <c r="D2" s="72"/>
      <c r="E2" s="73"/>
      <c r="F2" s="74"/>
    </row>
    <row r="3" spans="1:6" ht="17.25" thickTop="1" thickBot="1" x14ac:dyDescent="0.3">
      <c r="C3" s="51"/>
      <c r="D3" s="75">
        <v>0.15</v>
      </c>
      <c r="E3" s="76">
        <v>0.28000000000000003</v>
      </c>
      <c r="F3" s="77">
        <v>0.6</v>
      </c>
    </row>
    <row r="4" spans="1:6" ht="16.5" thickBot="1" x14ac:dyDescent="0.3">
      <c r="C4" s="78"/>
      <c r="D4" s="79">
        <v>0.21</v>
      </c>
      <c r="E4" s="13">
        <v>0.42</v>
      </c>
      <c r="F4" s="14">
        <v>0.4</v>
      </c>
    </row>
    <row r="5" spans="1:6" ht="15.75" thickTop="1" x14ac:dyDescent="0.25">
      <c r="B5" t="s">
        <v>19</v>
      </c>
      <c r="D5" t="s">
        <v>20</v>
      </c>
    </row>
    <row r="6" spans="1:6" x14ac:dyDescent="0.25">
      <c r="A6">
        <v>1</v>
      </c>
      <c r="B6">
        <v>-1</v>
      </c>
      <c r="C6">
        <f>($F$3^2*$E$3^2+$F$4^2*$E$4^2+2*$F$3*$F$4*B6*$E$3*$E$4)^0.5</f>
        <v>0</v>
      </c>
      <c r="D6">
        <f>SUMPRODUCT(D3:D4,F3:F4)</f>
        <v>0.17399999999999999</v>
      </c>
      <c r="E6">
        <f>D3*F3+D4*F4</f>
        <v>0.17399999999999999</v>
      </c>
    </row>
    <row r="7" spans="1:6" x14ac:dyDescent="0.25">
      <c r="A7">
        <v>2</v>
      </c>
      <c r="B7">
        <f>B6+0.2</f>
        <v>-0.8</v>
      </c>
      <c r="C7">
        <f t="shared" ref="C7:C16" si="0">($F$3^2*$E$3^2+$F$4^2*$E$4^2+2*$F$3*$F$4*B7*$E$3*$E$4)^0.5</f>
        <v>0.10625252938165754</v>
      </c>
    </row>
    <row r="8" spans="1:6" x14ac:dyDescent="0.25">
      <c r="A8">
        <v>3</v>
      </c>
      <c r="B8">
        <f t="shared" ref="B8:B17" si="1">B7+0.2</f>
        <v>-0.60000000000000009</v>
      </c>
      <c r="C8">
        <f t="shared" si="0"/>
        <v>0.15026376808798586</v>
      </c>
    </row>
    <row r="9" spans="1:6" x14ac:dyDescent="0.25">
      <c r="A9">
        <v>4</v>
      </c>
      <c r="B9">
        <f t="shared" si="1"/>
        <v>-0.40000000000000008</v>
      </c>
      <c r="C9">
        <f t="shared" si="0"/>
        <v>0.18403477932173581</v>
      </c>
    </row>
    <row r="10" spans="1:6" x14ac:dyDescent="0.25">
      <c r="A10">
        <v>5</v>
      </c>
      <c r="B10">
        <f t="shared" si="1"/>
        <v>-0.20000000000000007</v>
      </c>
      <c r="C10">
        <f t="shared" si="0"/>
        <v>0.2125050587633151</v>
      </c>
    </row>
    <row r="11" spans="1:6" x14ac:dyDescent="0.25">
      <c r="A11">
        <v>6</v>
      </c>
      <c r="B11">
        <f t="shared" si="1"/>
        <v>0</v>
      </c>
      <c r="C11">
        <f t="shared" si="0"/>
        <v>0.23758787847867999</v>
      </c>
    </row>
    <row r="12" spans="1:6" x14ac:dyDescent="0.25">
      <c r="A12">
        <v>7</v>
      </c>
      <c r="B12">
        <f t="shared" si="1"/>
        <v>0.2</v>
      </c>
      <c r="C12">
        <f t="shared" si="0"/>
        <v>0.26026448086513843</v>
      </c>
    </row>
    <row r="13" spans="1:6" x14ac:dyDescent="0.25">
      <c r="A13">
        <v>8</v>
      </c>
      <c r="B13">
        <f t="shared" si="1"/>
        <v>0.4</v>
      </c>
      <c r="C13">
        <f t="shared" si="0"/>
        <v>0.28111776891544937</v>
      </c>
    </row>
    <row r="14" spans="1:6" x14ac:dyDescent="0.25">
      <c r="A14">
        <v>9</v>
      </c>
      <c r="B14">
        <f t="shared" si="1"/>
        <v>0.60000000000000009</v>
      </c>
      <c r="C14">
        <f t="shared" si="0"/>
        <v>0.30052753617597172</v>
      </c>
    </row>
    <row r="15" spans="1:6" x14ac:dyDescent="0.25">
      <c r="A15">
        <v>10</v>
      </c>
      <c r="B15">
        <f t="shared" si="1"/>
        <v>0.8</v>
      </c>
      <c r="C15">
        <f t="shared" si="0"/>
        <v>0.31875758814497268</v>
      </c>
    </row>
    <row r="16" spans="1:6" x14ac:dyDescent="0.25">
      <c r="A16">
        <v>11</v>
      </c>
      <c r="B16">
        <f t="shared" si="1"/>
        <v>1</v>
      </c>
      <c r="C16">
        <f t="shared" si="0"/>
        <v>0.33600000000000002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4102" r:id="rId3">
          <objectPr defaultSize="0" autoPict="0" r:id="rId4">
            <anchor moveWithCells="1" siz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228600</xdr:colOff>
                <xdr:row>2</xdr:row>
                <xdr:rowOff>47625</xdr:rowOff>
              </to>
            </anchor>
          </objectPr>
        </oleObject>
      </mc:Choice>
      <mc:Fallback>
        <oleObject progId="Equation.3" shapeId="4102" r:id="rId3"/>
      </mc:Fallback>
    </mc:AlternateContent>
    <mc:AlternateContent xmlns:mc="http://schemas.openxmlformats.org/markup-compatibility/2006">
      <mc:Choice Requires="x14">
        <oleObject progId="Equation.3" shapeId="4101" r:id="rId5">
          <objectPr defaultSize="0" autoPict="0" r:id="rId6">
            <anchor moveWithCells="1" sizeWithCells="1">
              <from>
                <xdr:col>3</xdr:col>
                <xdr:colOff>0</xdr:colOff>
                <xdr:row>1</xdr:row>
                <xdr:rowOff>0</xdr:rowOff>
              </from>
              <to>
                <xdr:col>3</xdr:col>
                <xdr:colOff>161925</xdr:colOff>
                <xdr:row>2</xdr:row>
                <xdr:rowOff>47625</xdr:rowOff>
              </to>
            </anchor>
          </objectPr>
        </oleObject>
      </mc:Choice>
      <mc:Fallback>
        <oleObject progId="Equation.3" shapeId="4101" r:id="rId5"/>
      </mc:Fallback>
    </mc:AlternateContent>
    <mc:AlternateContent xmlns:mc="http://schemas.openxmlformats.org/markup-compatibility/2006">
      <mc:Choice Requires="x14">
        <oleObject progId="Equation.3" shapeId="4100" r:id="rId7">
          <objectPr defaultSize="0" autoPict="0" r:id="rId8">
            <anchor moveWithCells="1" sizeWithCells="1">
              <from>
                <xdr:col>4</xdr:col>
                <xdr:colOff>0</xdr:colOff>
                <xdr:row>1</xdr:row>
                <xdr:rowOff>0</xdr:rowOff>
              </from>
              <to>
                <xdr:col>4</xdr:col>
                <xdr:colOff>228600</xdr:colOff>
                <xdr:row>2</xdr:row>
                <xdr:rowOff>19050</xdr:rowOff>
              </to>
            </anchor>
          </objectPr>
        </oleObject>
      </mc:Choice>
      <mc:Fallback>
        <oleObject progId="Equation.3" shapeId="4100" r:id="rId7"/>
      </mc:Fallback>
    </mc:AlternateContent>
    <mc:AlternateContent xmlns:mc="http://schemas.openxmlformats.org/markup-compatibility/2006">
      <mc:Choice Requires="x14">
        <oleObject progId="Equation.3" shapeId="4099" r:id="rId9">
          <objectPr defaultSize="0" autoPict="0" r:id="rId10">
            <anchor moveWithCells="1" sizeWithCells="1">
              <from>
                <xdr:col>5</xdr:col>
                <xdr:colOff>0</xdr:colOff>
                <xdr:row>1</xdr:row>
                <xdr:rowOff>0</xdr:rowOff>
              </from>
              <to>
                <xdr:col>5</xdr:col>
                <xdr:colOff>219075</xdr:colOff>
                <xdr:row>2</xdr:row>
                <xdr:rowOff>47625</xdr:rowOff>
              </to>
            </anchor>
          </objectPr>
        </oleObject>
      </mc:Choice>
      <mc:Fallback>
        <oleObject progId="Equation.3" shapeId="4099" r:id="rId9"/>
      </mc:Fallback>
    </mc:AlternateContent>
    <mc:AlternateContent xmlns:mc="http://schemas.openxmlformats.org/markup-compatibility/2006">
      <mc:Choice Requires="x14">
        <oleObject progId="Equation.3" shapeId="4098" r:id="rId11">
          <objectPr defaultSize="0" autoPict="0" r:id="rId12">
            <anchor moveWithCells="1" siz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257175</xdr:colOff>
                <xdr:row>3</xdr:row>
                <xdr:rowOff>47625</xdr:rowOff>
              </to>
            </anchor>
          </objectPr>
        </oleObject>
      </mc:Choice>
      <mc:Fallback>
        <oleObject progId="Equation.3" shapeId="4098" r:id="rId11"/>
      </mc:Fallback>
    </mc:AlternateContent>
    <mc:AlternateContent xmlns:mc="http://schemas.openxmlformats.org/markup-compatibility/2006">
      <mc:Choice Requires="x14">
        <oleObject progId="Equation.3" shapeId="4097" r:id="rId13">
          <objectPr defaultSize="0" autoPict="0" r:id="rId14">
            <anchor moveWithCells="1" sizeWithCells="1">
              <from>
                <xdr:col>2</xdr:col>
                <xdr:colOff>0</xdr:colOff>
                <xdr:row>3</xdr:row>
                <xdr:rowOff>0</xdr:rowOff>
              </from>
              <to>
                <xdr:col>2</xdr:col>
                <xdr:colOff>266700</xdr:colOff>
                <xdr:row>4</xdr:row>
                <xdr:rowOff>57150</xdr:rowOff>
              </to>
            </anchor>
          </objectPr>
        </oleObject>
      </mc:Choice>
      <mc:Fallback>
        <oleObject progId="Equation.3" shapeId="4097" r:id="rId13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1"/>
  <sheetViews>
    <sheetView tabSelected="1" topLeftCell="A4" workbookViewId="0">
      <selection activeCell="B11" sqref="B11"/>
    </sheetView>
  </sheetViews>
  <sheetFormatPr defaultRowHeight="15" x14ac:dyDescent="0.25"/>
  <sheetData>
    <row r="1" spans="1:12" ht="17.25" thickTop="1" thickBot="1" x14ac:dyDescent="0.3">
      <c r="A1" s="80" t="s">
        <v>37</v>
      </c>
      <c r="B1" s="81" t="s">
        <v>41</v>
      </c>
      <c r="C1" s="82" t="s">
        <v>39</v>
      </c>
      <c r="D1" s="83" t="s">
        <v>40</v>
      </c>
    </row>
    <row r="2" spans="1:12" ht="20.25" thickTop="1" thickBot="1" x14ac:dyDescent="0.3">
      <c r="A2" s="84"/>
      <c r="B2" s="85"/>
      <c r="C2" s="86"/>
      <c r="D2" s="87"/>
    </row>
    <row r="3" spans="1:12" ht="17.25" thickTop="1" thickBot="1" x14ac:dyDescent="0.3">
      <c r="A3" s="88"/>
      <c r="B3" s="75">
        <v>0.13</v>
      </c>
      <c r="C3" s="76">
        <v>0.28000000000000003</v>
      </c>
      <c r="D3" s="77">
        <v>0.2</v>
      </c>
    </row>
    <row r="4" spans="1:12" ht="16.5" thickBot="1" x14ac:dyDescent="0.3">
      <c r="A4" s="78"/>
      <c r="B4" s="79">
        <v>0.25</v>
      </c>
      <c r="C4" s="13">
        <v>0.42</v>
      </c>
      <c r="D4" s="14">
        <v>0.4</v>
      </c>
    </row>
    <row r="5" spans="1:12" ht="17.25" thickTop="1" thickBot="1" x14ac:dyDescent="0.3">
      <c r="A5" s="63"/>
      <c r="B5" s="79">
        <v>0.21</v>
      </c>
      <c r="C5" s="13">
        <v>0.35</v>
      </c>
      <c r="D5" s="14">
        <v>0.1</v>
      </c>
    </row>
    <row r="6" spans="1:12" ht="17.25" thickTop="1" thickBot="1" x14ac:dyDescent="0.3">
      <c r="A6" s="63"/>
      <c r="B6" s="79">
        <v>0.41</v>
      </c>
      <c r="C6" s="13">
        <v>0.48</v>
      </c>
      <c r="D6" s="14">
        <v>0.2</v>
      </c>
    </row>
    <row r="7" spans="1:12" ht="17.25" thickTop="1" thickBot="1" x14ac:dyDescent="0.3">
      <c r="A7" s="63"/>
      <c r="B7" s="79">
        <v>0.3</v>
      </c>
      <c r="C7" s="13">
        <v>0.39</v>
      </c>
      <c r="D7" s="14">
        <v>0.1</v>
      </c>
    </row>
    <row r="8" spans="1:12" ht="15.75" thickTop="1" x14ac:dyDescent="0.25">
      <c r="G8">
        <v>1</v>
      </c>
      <c r="H8">
        <v>0.3</v>
      </c>
      <c r="I8">
        <v>0.41</v>
      </c>
      <c r="J8">
        <v>-0.23</v>
      </c>
      <c r="K8">
        <v>0.13</v>
      </c>
    </row>
    <row r="9" spans="1:12" x14ac:dyDescent="0.25">
      <c r="A9" t="s">
        <v>20</v>
      </c>
      <c r="B9">
        <f>SUMPRODUCT(B3:B7,D3:D7)</f>
        <v>0.25900000000000001</v>
      </c>
      <c r="G9">
        <f t="array" ref="G9:G12">TRANSPOSE(H8:K8)</f>
        <v>0.3</v>
      </c>
      <c r="H9">
        <v>1</v>
      </c>
      <c r="I9">
        <v>0.25</v>
      </c>
      <c r="J9">
        <v>-0.09</v>
      </c>
      <c r="K9">
        <v>0</v>
      </c>
    </row>
    <row r="10" spans="1:12" x14ac:dyDescent="0.25">
      <c r="G10">
        <v>0.41</v>
      </c>
      <c r="H10">
        <f t="array" ref="H10:H12">TRANSPOSE(I9:K9)</f>
        <v>0.25</v>
      </c>
      <c r="I10">
        <v>1</v>
      </c>
      <c r="J10">
        <v>-0.22</v>
      </c>
      <c r="K10">
        <v>0.31</v>
      </c>
    </row>
    <row r="11" spans="1:12" x14ac:dyDescent="0.25">
      <c r="A11" t="s">
        <v>28</v>
      </c>
      <c r="B11">
        <f>D3^2*C3^2+D4^2*C4^2+D5^2*C5^2+D6^2*C6^2+D7^2*C7^2+2*D3*D4*H8*C3*C4+2*D3*D5*I8*C3*C5+2*D3*D6*J8*C3*C6+2*D3*D7*K8*C3*C7+2*D4*D5*I9*C4*C5+2*D4*D6*J9*C4*C6+2*D4*D7*K9*C4*C7+2*D5*D6*J10*C5*C6+2*D5*D7*K10*C5*C7+2*D6*D7*C6*C7*0.14</f>
        <v>4.9122060000000002E-2</v>
      </c>
      <c r="C11">
        <v>4.9122060000000002E-2</v>
      </c>
      <c r="G11">
        <v>-0.23</v>
      </c>
      <c r="H11">
        <v>-0.09</v>
      </c>
      <c r="I11">
        <f t="array" ref="I11:I12">TRANSPOSE(J10:K10)</f>
        <v>-0.22</v>
      </c>
      <c r="J11">
        <v>1</v>
      </c>
      <c r="K11">
        <v>0.14000000000000001</v>
      </c>
    </row>
    <row r="12" spans="1:12" x14ac:dyDescent="0.25">
      <c r="A12" t="s">
        <v>36</v>
      </c>
      <c r="B12">
        <f>B11^0.5</f>
        <v>0.22163497016490877</v>
      </c>
      <c r="G12">
        <v>0.13</v>
      </c>
      <c r="H12">
        <v>0</v>
      </c>
      <c r="I12">
        <v>0.31</v>
      </c>
      <c r="J12">
        <f>K11</f>
        <v>0.14000000000000001</v>
      </c>
      <c r="K12">
        <v>1</v>
      </c>
    </row>
    <row r="14" spans="1:12" x14ac:dyDescent="0.25">
      <c r="H14" t="s">
        <v>42</v>
      </c>
    </row>
    <row r="15" spans="1:12" x14ac:dyDescent="0.25">
      <c r="H15">
        <f t="array" ref="H15:L15">TRANSPOSE(F16:F20)</f>
        <v>0.28000000000000003</v>
      </c>
      <c r="I15">
        <v>0.42</v>
      </c>
      <c r="J15">
        <v>0.35</v>
      </c>
      <c r="K15">
        <v>0.48</v>
      </c>
      <c r="L15">
        <v>0.39</v>
      </c>
    </row>
    <row r="16" spans="1:12" x14ac:dyDescent="0.25">
      <c r="F16">
        <v>0.28000000000000003</v>
      </c>
      <c r="H16">
        <f>G8*$F16*H$15</f>
        <v>7.8400000000000011E-2</v>
      </c>
      <c r="I16">
        <f t="shared" ref="I16:L16" si="0">H8*$F16*I$15</f>
        <v>3.5279999999999999E-2</v>
      </c>
      <c r="J16">
        <f t="shared" si="0"/>
        <v>4.018E-2</v>
      </c>
      <c r="K16">
        <f t="shared" si="0"/>
        <v>-3.0912000000000005E-2</v>
      </c>
      <c r="L16">
        <f t="shared" si="0"/>
        <v>1.4196000000000002E-2</v>
      </c>
    </row>
    <row r="17" spans="6:12" x14ac:dyDescent="0.25">
      <c r="F17">
        <v>0.42</v>
      </c>
      <c r="H17">
        <f t="shared" ref="H17:L17" si="1">G9*$F17*H$15</f>
        <v>3.5280000000000006E-2</v>
      </c>
      <c r="I17">
        <f t="shared" si="1"/>
        <v>0.17639999999999997</v>
      </c>
      <c r="J17">
        <f t="shared" si="1"/>
        <v>3.6749999999999998E-2</v>
      </c>
      <c r="K17">
        <f t="shared" si="1"/>
        <v>-1.8144E-2</v>
      </c>
      <c r="L17">
        <f t="shared" si="1"/>
        <v>0</v>
      </c>
    </row>
    <row r="18" spans="6:12" x14ac:dyDescent="0.25">
      <c r="F18">
        <v>0.35</v>
      </c>
      <c r="H18">
        <f t="shared" ref="H18:L18" si="2">G10*$F18*H$15</f>
        <v>4.018E-2</v>
      </c>
      <c r="I18">
        <f t="shared" si="2"/>
        <v>3.6749999999999998E-2</v>
      </c>
      <c r="J18">
        <f t="shared" si="2"/>
        <v>0.12249999999999998</v>
      </c>
      <c r="K18">
        <f t="shared" si="2"/>
        <v>-3.696E-2</v>
      </c>
      <c r="L18">
        <f t="shared" si="2"/>
        <v>4.2314999999999998E-2</v>
      </c>
    </row>
    <row r="19" spans="6:12" x14ac:dyDescent="0.25">
      <c r="F19">
        <v>0.48</v>
      </c>
      <c r="H19">
        <f t="shared" ref="H19:L19" si="3">G11*$F19*H$15</f>
        <v>-3.0912000000000002E-2</v>
      </c>
      <c r="I19">
        <f t="shared" si="3"/>
        <v>-1.8143999999999997E-2</v>
      </c>
      <c r="J19">
        <f t="shared" si="3"/>
        <v>-3.696E-2</v>
      </c>
      <c r="K19">
        <f t="shared" si="3"/>
        <v>0.23039999999999999</v>
      </c>
      <c r="L19">
        <f t="shared" si="3"/>
        <v>2.6208000000000006E-2</v>
      </c>
    </row>
    <row r="20" spans="6:12" x14ac:dyDescent="0.25">
      <c r="F20">
        <v>0.39</v>
      </c>
      <c r="H20">
        <f t="shared" ref="H20:L20" si="4">G12*$F20*H$15</f>
        <v>1.4196000000000002E-2</v>
      </c>
      <c r="I20">
        <f t="shared" si="4"/>
        <v>0</v>
      </c>
      <c r="J20">
        <f t="shared" si="4"/>
        <v>4.2314999999999998E-2</v>
      </c>
      <c r="K20">
        <f t="shared" si="4"/>
        <v>2.6208000000000002E-2</v>
      </c>
      <c r="L20">
        <f t="shared" si="4"/>
        <v>0.15210000000000001</v>
      </c>
    </row>
    <row r="24" spans="6:12" ht="15.75" thickBot="1" x14ac:dyDescent="0.3">
      <c r="H24">
        <f t="array" ref="H24:L24">TRANSPOSE(F25:F29)</f>
        <v>0.2</v>
      </c>
      <c r="I24">
        <v>0.4</v>
      </c>
      <c r="J24">
        <v>0.1</v>
      </c>
      <c r="K24">
        <v>0.2</v>
      </c>
      <c r="L24">
        <v>0.1</v>
      </c>
    </row>
    <row r="25" spans="6:12" ht="17.25" thickTop="1" thickBot="1" x14ac:dyDescent="0.3">
      <c r="F25" s="77">
        <v>0.2</v>
      </c>
    </row>
    <row r="26" spans="6:12" ht="16.5" thickBot="1" x14ac:dyDescent="0.3">
      <c r="F26" s="14">
        <v>0.4</v>
      </c>
    </row>
    <row r="27" spans="6:12" ht="17.25" thickTop="1" thickBot="1" x14ac:dyDescent="0.3">
      <c r="F27" s="14">
        <v>0.1</v>
      </c>
      <c r="I27">
        <f t="array" ref="I27:I31">MMULT(H16:L20,F25:F29)</f>
        <v>2.9047199999999999E-2</v>
      </c>
      <c r="K27" t="s">
        <v>28</v>
      </c>
      <c r="L27">
        <f t="array" ref="L27">MMULT(H24:L24,I27:I31)</f>
        <v>4.9122060000000002E-2</v>
      </c>
    </row>
    <row r="28" spans="6:12" ht="17.25" thickTop="1" thickBot="1" x14ac:dyDescent="0.3">
      <c r="F28" s="14">
        <v>0.2</v>
      </c>
      <c r="I28">
        <v>7.7662200000000001E-2</v>
      </c>
    </row>
    <row r="29" spans="6:12" ht="17.25" thickTop="1" thickBot="1" x14ac:dyDescent="0.3">
      <c r="F29" s="14">
        <v>0.1</v>
      </c>
      <c r="I29">
        <v>3.18255E-2</v>
      </c>
    </row>
    <row r="30" spans="6:12" ht="15.75" thickTop="1" x14ac:dyDescent="0.25">
      <c r="I30">
        <v>3.1564800000000004E-2</v>
      </c>
    </row>
    <row r="31" spans="6:12" x14ac:dyDescent="0.25">
      <c r="I31">
        <v>2.7522300000000003E-2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5129" r:id="rId3">
          <objectPr defaultSize="0" autoPict="0" r:id="rId4">
            <anchor moveWithCells="1" siz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228600</xdr:colOff>
                <xdr:row>2</xdr:row>
                <xdr:rowOff>9525</xdr:rowOff>
              </to>
            </anchor>
          </objectPr>
        </oleObject>
      </mc:Choice>
      <mc:Fallback>
        <oleObject progId="Equation.3" shapeId="5129" r:id="rId3"/>
      </mc:Fallback>
    </mc:AlternateContent>
    <mc:AlternateContent xmlns:mc="http://schemas.openxmlformats.org/markup-compatibility/2006">
      <mc:Choice Requires="x14">
        <oleObject progId="Equation.3" shapeId="5128" r:id="rId5">
          <objectPr defaultSize="0" autoPict="0" r:id="rId6">
            <anchor moveWithCells="1" siz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161925</xdr:colOff>
                <xdr:row>2</xdr:row>
                <xdr:rowOff>9525</xdr:rowOff>
              </to>
            </anchor>
          </objectPr>
        </oleObject>
      </mc:Choice>
      <mc:Fallback>
        <oleObject progId="Equation.3" shapeId="5128" r:id="rId5"/>
      </mc:Fallback>
    </mc:AlternateContent>
    <mc:AlternateContent xmlns:mc="http://schemas.openxmlformats.org/markup-compatibility/2006">
      <mc:Choice Requires="x14">
        <oleObject progId="Equation.3" shapeId="5127" r:id="rId7">
          <objectPr defaultSize="0" autoPict="0" r:id="rId8">
            <anchor moveWithCells="1" siz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228600</xdr:colOff>
                <xdr:row>1</xdr:row>
                <xdr:rowOff>238125</xdr:rowOff>
              </to>
            </anchor>
          </objectPr>
        </oleObject>
      </mc:Choice>
      <mc:Fallback>
        <oleObject progId="Equation.3" shapeId="5127" r:id="rId7"/>
      </mc:Fallback>
    </mc:AlternateContent>
    <mc:AlternateContent xmlns:mc="http://schemas.openxmlformats.org/markup-compatibility/2006">
      <mc:Choice Requires="x14">
        <oleObject progId="Equation.3" shapeId="5126" r:id="rId9">
          <objectPr defaultSize="0" autoPict="0" r:id="rId10">
            <anchor moveWithCells="1" sizeWithCells="1">
              <from>
                <xdr:col>3</xdr:col>
                <xdr:colOff>0</xdr:colOff>
                <xdr:row>1</xdr:row>
                <xdr:rowOff>0</xdr:rowOff>
              </from>
              <to>
                <xdr:col>3</xdr:col>
                <xdr:colOff>219075</xdr:colOff>
                <xdr:row>2</xdr:row>
                <xdr:rowOff>9525</xdr:rowOff>
              </to>
            </anchor>
          </objectPr>
        </oleObject>
      </mc:Choice>
      <mc:Fallback>
        <oleObject progId="Equation.3" shapeId="5126" r:id="rId9"/>
      </mc:Fallback>
    </mc:AlternateContent>
    <mc:AlternateContent xmlns:mc="http://schemas.openxmlformats.org/markup-compatibility/2006">
      <mc:Choice Requires="x14">
        <oleObject progId="Equation.3" shapeId="5125" r:id="rId11">
          <objectPr defaultSize="0" autoPict="0" r:id="rId12">
            <anchor moveWithCells="1" siz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257175</xdr:colOff>
                <xdr:row>3</xdr:row>
                <xdr:rowOff>47625</xdr:rowOff>
              </to>
            </anchor>
          </objectPr>
        </oleObject>
      </mc:Choice>
      <mc:Fallback>
        <oleObject progId="Equation.3" shapeId="5125" r:id="rId11"/>
      </mc:Fallback>
    </mc:AlternateContent>
    <mc:AlternateContent xmlns:mc="http://schemas.openxmlformats.org/markup-compatibility/2006">
      <mc:Choice Requires="x14">
        <oleObject progId="Equation.3" shapeId="5124" r:id="rId13">
          <objectPr defaultSize="0" autoPict="0" r:id="rId14">
            <anchor moveWithCells="1" siz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266700</xdr:colOff>
                <xdr:row>4</xdr:row>
                <xdr:rowOff>57150</xdr:rowOff>
              </to>
            </anchor>
          </objectPr>
        </oleObject>
      </mc:Choice>
      <mc:Fallback>
        <oleObject progId="Equation.3" shapeId="5124" r:id="rId13"/>
      </mc:Fallback>
    </mc:AlternateContent>
    <mc:AlternateContent xmlns:mc="http://schemas.openxmlformats.org/markup-compatibility/2006">
      <mc:Choice Requires="x14">
        <oleObject progId="Equation.3" shapeId="5123" r:id="rId15">
          <objectPr defaultSize="0" autoPict="0" r:id="rId16">
            <anchor moveWithCells="1" sizeWithCells="1">
              <from>
                <xdr:col>0</xdr:col>
                <xdr:colOff>0</xdr:colOff>
                <xdr:row>4</xdr:row>
                <xdr:rowOff>0</xdr:rowOff>
              </from>
              <to>
                <xdr:col>0</xdr:col>
                <xdr:colOff>266700</xdr:colOff>
                <xdr:row>5</xdr:row>
                <xdr:rowOff>47625</xdr:rowOff>
              </to>
            </anchor>
          </objectPr>
        </oleObject>
      </mc:Choice>
      <mc:Fallback>
        <oleObject progId="Equation.3" shapeId="5123" r:id="rId15"/>
      </mc:Fallback>
    </mc:AlternateContent>
    <mc:AlternateContent xmlns:mc="http://schemas.openxmlformats.org/markup-compatibility/2006">
      <mc:Choice Requires="x14">
        <oleObject progId="Equation.3" shapeId="5122" r:id="rId17">
          <objectPr defaultSize="0" autoPict="0" r:id="rId18">
            <anchor moveWithCells="1" sizeWithCells="1">
              <from>
                <xdr:col>0</xdr:col>
                <xdr:colOff>0</xdr:colOff>
                <xdr:row>5</xdr:row>
                <xdr:rowOff>0</xdr:rowOff>
              </from>
              <to>
                <xdr:col>0</xdr:col>
                <xdr:colOff>266700</xdr:colOff>
                <xdr:row>6</xdr:row>
                <xdr:rowOff>47625</xdr:rowOff>
              </to>
            </anchor>
          </objectPr>
        </oleObject>
      </mc:Choice>
      <mc:Fallback>
        <oleObject progId="Equation.3" shapeId="5122" r:id="rId17"/>
      </mc:Fallback>
    </mc:AlternateContent>
    <mc:AlternateContent xmlns:mc="http://schemas.openxmlformats.org/markup-compatibility/2006">
      <mc:Choice Requires="x14">
        <oleObject progId="Equation.3" shapeId="5121" r:id="rId19">
          <objectPr defaultSize="0" autoPict="0" r:id="rId20">
            <anchor moveWithCells="1" sizeWithCells="1">
              <from>
                <xdr:col>0</xdr:col>
                <xdr:colOff>0</xdr:colOff>
                <xdr:row>6</xdr:row>
                <xdr:rowOff>0</xdr:rowOff>
              </from>
              <to>
                <xdr:col>0</xdr:col>
                <xdr:colOff>266700</xdr:colOff>
                <xdr:row>7</xdr:row>
                <xdr:rowOff>47625</xdr:rowOff>
              </to>
            </anchor>
          </objectPr>
        </oleObject>
      </mc:Choice>
      <mc:Fallback>
        <oleObject progId="Equation.3" shapeId="5121" r:id="rId19"/>
      </mc:Fallback>
    </mc:AlternateContent>
    <mc:AlternateContent xmlns:mc="http://schemas.openxmlformats.org/markup-compatibility/2006">
      <mc:Choice Requires="x14">
        <oleObject progId="Equation.3" shapeId="5130" r:id="rId21">
          <objectPr defaultSize="0" autoPict="0" r:id="rId22">
            <anchor moveWithCells="1" sizeWithCells="1">
              <from>
                <xdr:col>5</xdr:col>
                <xdr:colOff>0</xdr:colOff>
                <xdr:row>0</xdr:row>
                <xdr:rowOff>0</xdr:rowOff>
              </from>
              <to>
                <xdr:col>10</xdr:col>
                <xdr:colOff>28575</xdr:colOff>
                <xdr:row>5</xdr:row>
                <xdr:rowOff>180975</xdr:rowOff>
              </to>
            </anchor>
          </objectPr>
        </oleObject>
      </mc:Choice>
      <mc:Fallback>
        <oleObject progId="Equation.3" shapeId="5130" r:id="rId21"/>
      </mc:Fallback>
    </mc:AlternateContent>
    <mc:AlternateContent xmlns:mc="http://schemas.openxmlformats.org/markup-compatibility/2006">
      <mc:Choice Requires="x14">
        <oleObject progId="Equation.3" shapeId="5131" r:id="rId23">
          <objectPr defaultSize="0" autoPict="0" r:id="rId10">
            <anchor moveWithCells="1" sizeWithCells="1">
              <from>
                <xdr:col>5</xdr:col>
                <xdr:colOff>0</xdr:colOff>
                <xdr:row>23</xdr:row>
                <xdr:rowOff>0</xdr:rowOff>
              </from>
              <to>
                <xdr:col>5</xdr:col>
                <xdr:colOff>219075</xdr:colOff>
                <xdr:row>24</xdr:row>
                <xdr:rowOff>9525</xdr:rowOff>
              </to>
            </anchor>
          </objectPr>
        </oleObject>
      </mc:Choice>
      <mc:Fallback>
        <oleObject progId="Equation.3" shapeId="5131" r:id="rId2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Ex1</vt:lpstr>
      <vt:lpstr>Ex2</vt:lpstr>
      <vt:lpstr>Ex3</vt:lpstr>
      <vt:lpstr>Ex4</vt:lpstr>
      <vt:lpstr>Ex5</vt:lpstr>
    </vt:vector>
  </TitlesOfParts>
  <Company>Ekonomicko-správní fakulta Masarykovy univerzity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Benada Ludek</dc:creator>
  <cp:lastModifiedBy>Benada Ludek</cp:lastModifiedBy>
  <dcterms:created xsi:type="dcterms:W3CDTF">2018-03-06T17:15:22Z</dcterms:created>
  <dcterms:modified xsi:type="dcterms:W3CDTF">2018-03-06T18:31:35Z</dcterms:modified>
</cp:coreProperties>
</file>