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esktop\APOT_2022\"/>
    </mc:Choice>
  </mc:AlternateContent>
  <xr:revisionPtr revIDLastSave="0" documentId="8_{F09A1306-7335-472B-AC7A-810BC61A429A}" xr6:coauthVersionLast="36" xr6:coauthVersionMax="36" xr10:uidLastSave="{00000000-0000-0000-0000-000000000000}"/>
  <bookViews>
    <workbookView xWindow="0" yWindow="0" windowWidth="28800" windowHeight="14025" activeTab="3" xr2:uid="{4088E557-C98B-4E56-96A5-81B3F92600C8}"/>
  </bookViews>
  <sheets>
    <sheet name="Ex01" sheetId="1" r:id="rId1"/>
    <sheet name="Ex02" sheetId="2" r:id="rId2"/>
    <sheet name="Ex03" sheetId="3" r:id="rId3"/>
    <sheet name="Ex04" sheetId="4" r:id="rId4"/>
  </sheets>
  <definedNames>
    <definedName name="OLE_LINK1" localSheetId="2">'Ex03'!$A$1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4" l="1"/>
  <c r="C26" i="4"/>
  <c r="D26" i="4"/>
  <c r="E26" i="4"/>
  <c r="F26" i="4"/>
  <c r="B27" i="4"/>
  <c r="C27" i="4"/>
  <c r="D27" i="4"/>
  <c r="E27" i="4"/>
  <c r="F27" i="4"/>
  <c r="B28" i="4"/>
  <c r="C28" i="4"/>
  <c r="D28" i="4"/>
  <c r="E28" i="4"/>
  <c r="F28" i="4"/>
  <c r="C25" i="4"/>
  <c r="D25" i="4"/>
  <c r="E25" i="4"/>
  <c r="F25" i="4"/>
  <c r="B25" i="4"/>
  <c r="A23" i="4"/>
  <c r="A22" i="4"/>
  <c r="A21" i="4"/>
  <c r="A20" i="4"/>
  <c r="B21" i="4"/>
  <c r="C21" i="4"/>
  <c r="D21" i="4"/>
  <c r="E21" i="4"/>
  <c r="F21" i="4"/>
  <c r="B22" i="4"/>
  <c r="C22" i="4"/>
  <c r="D22" i="4"/>
  <c r="E22" i="4"/>
  <c r="F22" i="4"/>
  <c r="B23" i="4"/>
  <c r="C23" i="4"/>
  <c r="D23" i="4"/>
  <c r="E23" i="4"/>
  <c r="F23" i="4"/>
  <c r="C20" i="4"/>
  <c r="D20" i="4"/>
  <c r="E20" i="4"/>
  <c r="F20" i="4"/>
  <c r="B20" i="4"/>
  <c r="C18" i="4"/>
  <c r="D18" i="4"/>
  <c r="E18" i="4"/>
  <c r="F18" i="4"/>
  <c r="B18" i="4"/>
  <c r="C17" i="4"/>
  <c r="D17" i="4"/>
  <c r="E17" i="4"/>
  <c r="F17" i="4"/>
  <c r="B17" i="4"/>
  <c r="C16" i="4"/>
  <c r="D16" i="4"/>
  <c r="E16" i="4"/>
  <c r="F16" i="4"/>
  <c r="B16" i="4"/>
  <c r="C15" i="4"/>
  <c r="D15" i="4"/>
  <c r="E15" i="4"/>
  <c r="F15" i="4"/>
  <c r="B15" i="4"/>
  <c r="A16" i="4"/>
  <c r="A17" i="4"/>
  <c r="A18" i="4"/>
  <c r="A15" i="4"/>
  <c r="C13" i="4"/>
  <c r="D13" i="4"/>
  <c r="E13" i="4"/>
  <c r="F13" i="4"/>
  <c r="B13" i="4"/>
  <c r="C12" i="4"/>
  <c r="D12" i="4"/>
  <c r="E12" i="4"/>
  <c r="F12" i="4"/>
  <c r="B12" i="4"/>
  <c r="C11" i="4"/>
  <c r="D11" i="4"/>
  <c r="E11" i="4"/>
  <c r="F11" i="4"/>
  <c r="B11" i="4"/>
  <c r="C10" i="4"/>
  <c r="D10" i="4"/>
  <c r="E10" i="4"/>
  <c r="F10" i="4"/>
  <c r="B10" i="4"/>
  <c r="P21" i="3"/>
  <c r="L42" i="3" a="1"/>
  <c r="L42" i="3" s="1"/>
  <c r="B42" i="3" a="1"/>
  <c r="E42" i="3" s="1"/>
  <c r="I40" i="3"/>
  <c r="J40" i="3"/>
  <c r="J39" i="3"/>
  <c r="B40" i="3" a="1"/>
  <c r="C40" i="3" s="1"/>
  <c r="J33" i="3"/>
  <c r="J34" i="3"/>
  <c r="J35" i="3"/>
  <c r="J36" i="3"/>
  <c r="J37" i="3"/>
  <c r="J38" i="3"/>
  <c r="J32" i="3"/>
  <c r="B33" i="3"/>
  <c r="C33" i="3"/>
  <c r="D33" i="3"/>
  <c r="E33" i="3"/>
  <c r="F33" i="3"/>
  <c r="G33" i="3"/>
  <c r="H33" i="3"/>
  <c r="I33" i="3"/>
  <c r="B34" i="3"/>
  <c r="C34" i="3"/>
  <c r="D34" i="3"/>
  <c r="E34" i="3"/>
  <c r="F34" i="3"/>
  <c r="G34" i="3"/>
  <c r="H34" i="3"/>
  <c r="I34" i="3"/>
  <c r="B35" i="3"/>
  <c r="C35" i="3"/>
  <c r="D35" i="3"/>
  <c r="E35" i="3"/>
  <c r="F35" i="3"/>
  <c r="G35" i="3"/>
  <c r="H35" i="3"/>
  <c r="I35" i="3"/>
  <c r="B36" i="3"/>
  <c r="C36" i="3"/>
  <c r="D36" i="3"/>
  <c r="E36" i="3"/>
  <c r="F36" i="3"/>
  <c r="G36" i="3"/>
  <c r="H36" i="3"/>
  <c r="I36" i="3"/>
  <c r="B37" i="3"/>
  <c r="C37" i="3"/>
  <c r="D37" i="3"/>
  <c r="E37" i="3"/>
  <c r="F37" i="3"/>
  <c r="G37" i="3"/>
  <c r="H37" i="3"/>
  <c r="I37" i="3"/>
  <c r="B38" i="3"/>
  <c r="C38" i="3"/>
  <c r="D38" i="3"/>
  <c r="E38" i="3"/>
  <c r="F38" i="3"/>
  <c r="G38" i="3"/>
  <c r="H38" i="3"/>
  <c r="I38" i="3"/>
  <c r="B39" i="3"/>
  <c r="C39" i="3"/>
  <c r="D39" i="3"/>
  <c r="E39" i="3"/>
  <c r="F39" i="3"/>
  <c r="G39" i="3"/>
  <c r="H39" i="3"/>
  <c r="I39" i="3"/>
  <c r="C32" i="3"/>
  <c r="D32" i="3"/>
  <c r="E32" i="3"/>
  <c r="F32" i="3"/>
  <c r="G32" i="3"/>
  <c r="H32" i="3"/>
  <c r="I32" i="3"/>
  <c r="B32" i="3"/>
  <c r="O21" i="3"/>
  <c r="N21" i="3"/>
  <c r="O17" i="3"/>
  <c r="P17" i="3"/>
  <c r="Q17" i="3"/>
  <c r="R17" i="3"/>
  <c r="S17" i="3"/>
  <c r="T17" i="3"/>
  <c r="U17" i="3"/>
  <c r="O12" i="3"/>
  <c r="P12" i="3"/>
  <c r="Q12" i="3"/>
  <c r="R12" i="3"/>
  <c r="S12" i="3"/>
  <c r="T12" i="3"/>
  <c r="U12" i="3"/>
  <c r="O13" i="3"/>
  <c r="P13" i="3"/>
  <c r="Q13" i="3"/>
  <c r="R13" i="3"/>
  <c r="S13" i="3"/>
  <c r="T13" i="3"/>
  <c r="U13" i="3"/>
  <c r="O14" i="3"/>
  <c r="P14" i="3"/>
  <c r="Q14" i="3"/>
  <c r="R14" i="3"/>
  <c r="S14" i="3"/>
  <c r="T14" i="3"/>
  <c r="U14" i="3"/>
  <c r="O15" i="3"/>
  <c r="P15" i="3"/>
  <c r="Q15" i="3"/>
  <c r="R15" i="3"/>
  <c r="S15" i="3"/>
  <c r="T15" i="3"/>
  <c r="U15" i="3"/>
  <c r="O16" i="3"/>
  <c r="P16" i="3"/>
  <c r="Q16" i="3"/>
  <c r="R16" i="3"/>
  <c r="S16" i="3"/>
  <c r="T16" i="3"/>
  <c r="U16" i="3"/>
  <c r="P11" i="3"/>
  <c r="Q11" i="3"/>
  <c r="R11" i="3"/>
  <c r="S11" i="3"/>
  <c r="T11" i="3"/>
  <c r="U11" i="3"/>
  <c r="O11" i="3"/>
  <c r="O9" i="3" a="1"/>
  <c r="O9" i="3" s="1"/>
  <c r="M21" i="3"/>
  <c r="K29" i="3"/>
  <c r="K21" i="3" a="1"/>
  <c r="K21" i="3" s="1"/>
  <c r="B21" i="3" a="1"/>
  <c r="E21" i="3" s="1"/>
  <c r="B18" i="3" a="1"/>
  <c r="B18" i="3" s="1"/>
  <c r="E18" i="3"/>
  <c r="B12" i="3"/>
  <c r="C12" i="3"/>
  <c r="D12" i="3"/>
  <c r="E12" i="3"/>
  <c r="F12" i="3"/>
  <c r="G12" i="3"/>
  <c r="H12" i="3"/>
  <c r="B13" i="3"/>
  <c r="C13" i="3"/>
  <c r="D13" i="3"/>
  <c r="E13" i="3"/>
  <c r="F13" i="3"/>
  <c r="G13" i="3"/>
  <c r="H13" i="3"/>
  <c r="B14" i="3"/>
  <c r="C14" i="3"/>
  <c r="D14" i="3"/>
  <c r="E14" i="3"/>
  <c r="F14" i="3"/>
  <c r="G14" i="3"/>
  <c r="H14" i="3"/>
  <c r="B15" i="3"/>
  <c r="C15" i="3"/>
  <c r="D15" i="3"/>
  <c r="E15" i="3"/>
  <c r="F15" i="3"/>
  <c r="G15" i="3"/>
  <c r="H15" i="3"/>
  <c r="B16" i="3"/>
  <c r="C16" i="3"/>
  <c r="D16" i="3"/>
  <c r="E16" i="3"/>
  <c r="F16" i="3"/>
  <c r="G16" i="3"/>
  <c r="H16" i="3"/>
  <c r="B17" i="3"/>
  <c r="C17" i="3"/>
  <c r="D17" i="3"/>
  <c r="E17" i="3"/>
  <c r="F17" i="3"/>
  <c r="G17" i="3"/>
  <c r="H17" i="3"/>
  <c r="C11" i="3"/>
  <c r="D11" i="3"/>
  <c r="E11" i="3"/>
  <c r="F11" i="3"/>
  <c r="G11" i="3"/>
  <c r="H11" i="3"/>
  <c r="B11" i="3"/>
  <c r="L18" i="2"/>
  <c r="I30" i="2" a="1"/>
  <c r="I30" i="2" s="1"/>
  <c r="B30" i="2" a="1"/>
  <c r="B30" i="2" s="1"/>
  <c r="E28" i="2"/>
  <c r="F28" i="2"/>
  <c r="F27" i="2"/>
  <c r="F24" i="2" a="1"/>
  <c r="F24" i="2" s="1"/>
  <c r="C28" i="2"/>
  <c r="D28" i="2"/>
  <c r="B28" i="2"/>
  <c r="B25" i="2"/>
  <c r="C25" i="2"/>
  <c r="D25" i="2"/>
  <c r="E25" i="2"/>
  <c r="B26" i="2"/>
  <c r="C26" i="2"/>
  <c r="D26" i="2"/>
  <c r="E26" i="2"/>
  <c r="B27" i="2"/>
  <c r="C27" i="2"/>
  <c r="D27" i="2"/>
  <c r="E27" i="2"/>
  <c r="C24" i="2"/>
  <c r="D24" i="2"/>
  <c r="E24" i="2"/>
  <c r="B24" i="2"/>
  <c r="J20" i="2" a="1"/>
  <c r="J20" i="2" s="1"/>
  <c r="P17" i="2" a="1"/>
  <c r="P17" i="2" s="1"/>
  <c r="J19" i="2"/>
  <c r="J9" i="2"/>
  <c r="K9" i="2"/>
  <c r="L9" i="2"/>
  <c r="J10" i="2"/>
  <c r="K10" i="2"/>
  <c r="L10" i="2"/>
  <c r="K8" i="2"/>
  <c r="L8" i="2"/>
  <c r="J8" i="2"/>
  <c r="J6" i="2" a="1"/>
  <c r="J6" i="2" s="1"/>
  <c r="J18" i="2"/>
  <c r="K18" i="2" s="1"/>
  <c r="I19" i="2"/>
  <c r="I18" i="2" a="1"/>
  <c r="I18" i="2" s="1"/>
  <c r="G22" i="2"/>
  <c r="G18" i="2" a="1"/>
  <c r="G18" i="2" s="1"/>
  <c r="B18" i="2" a="1"/>
  <c r="B18" i="2" s="1"/>
  <c r="B13" i="2"/>
  <c r="C13" i="2"/>
  <c r="D13" i="2"/>
  <c r="B14" i="2"/>
  <c r="C14" i="2"/>
  <c r="D14" i="2"/>
  <c r="C12" i="2"/>
  <c r="D12" i="2"/>
  <c r="B12" i="2"/>
  <c r="B9" i="2" a="1"/>
  <c r="B9" i="2" s="1"/>
  <c r="C10" i="2"/>
  <c r="D9" i="2"/>
  <c r="D8" i="2"/>
  <c r="C8" i="2"/>
  <c r="C9" i="2"/>
  <c r="D10" i="2"/>
  <c r="B8" i="2"/>
  <c r="M4" i="1"/>
  <c r="M5" i="1"/>
  <c r="M3" i="1"/>
  <c r="L5" i="1"/>
  <c r="L4" i="1"/>
  <c r="L3" i="1"/>
  <c r="K5" i="1"/>
  <c r="K4" i="1"/>
  <c r="K3" i="1"/>
  <c r="K48" i="1"/>
  <c r="J48" i="1"/>
  <c r="I48" i="1"/>
  <c r="G51" i="1"/>
  <c r="G48" i="1" a="1"/>
  <c r="G48" i="1" s="1"/>
  <c r="C48" i="1" a="1"/>
  <c r="C48" i="1" s="1"/>
  <c r="C45" i="1"/>
  <c r="D45" i="1"/>
  <c r="D44" i="1"/>
  <c r="C44" i="1"/>
  <c r="C42" i="1"/>
  <c r="D41" i="1"/>
  <c r="D42" i="1"/>
  <c r="C41" i="1"/>
  <c r="K34" i="1"/>
  <c r="J34" i="1"/>
  <c r="I34" i="1"/>
  <c r="G37" i="1"/>
  <c r="G34" i="1" a="1"/>
  <c r="G34" i="1" s="1"/>
  <c r="C34" i="1" a="1"/>
  <c r="C34" i="1" s="1"/>
  <c r="C31" i="1"/>
  <c r="D31" i="1"/>
  <c r="D30" i="1"/>
  <c r="C30" i="1"/>
  <c r="C28" i="1"/>
  <c r="D27" i="1"/>
  <c r="D28" i="1"/>
  <c r="C27" i="1"/>
  <c r="J17" i="1"/>
  <c r="K17" i="1" s="1"/>
  <c r="I17" i="1"/>
  <c r="G20" i="1"/>
  <c r="G17" i="1" a="1"/>
  <c r="G17" i="1" s="1"/>
  <c r="C22" i="1" a="1"/>
  <c r="C22" i="1" s="1"/>
  <c r="C17" i="1" a="1"/>
  <c r="C17" i="1" s="1"/>
  <c r="C14" i="1"/>
  <c r="D14" i="1"/>
  <c r="D13" i="1"/>
  <c r="C13" i="1"/>
  <c r="C11" i="1"/>
  <c r="D10" i="1"/>
  <c r="D11" i="1"/>
  <c r="C10" i="1"/>
  <c r="L45" i="3" l="1"/>
  <c r="L44" i="3"/>
  <c r="L47" i="3"/>
  <c r="L43" i="3"/>
  <c r="L49" i="3"/>
  <c r="L48" i="3"/>
  <c r="L50" i="3"/>
  <c r="L46" i="3"/>
  <c r="H50" i="3"/>
  <c r="D50" i="3"/>
  <c r="I49" i="3"/>
  <c r="E49" i="3"/>
  <c r="J48" i="3"/>
  <c r="F48" i="3"/>
  <c r="B48" i="3"/>
  <c r="G47" i="3"/>
  <c r="C47" i="3"/>
  <c r="H46" i="3"/>
  <c r="D46" i="3"/>
  <c r="I45" i="3"/>
  <c r="E45" i="3"/>
  <c r="J44" i="3"/>
  <c r="F44" i="3"/>
  <c r="B44" i="3"/>
  <c r="G43" i="3"/>
  <c r="C43" i="3"/>
  <c r="H42" i="3"/>
  <c r="D42" i="3"/>
  <c r="G50" i="3"/>
  <c r="C50" i="3"/>
  <c r="H49" i="3"/>
  <c r="D49" i="3"/>
  <c r="I48" i="3"/>
  <c r="E48" i="3"/>
  <c r="J47" i="3"/>
  <c r="F47" i="3"/>
  <c r="B47" i="3"/>
  <c r="G46" i="3"/>
  <c r="C46" i="3"/>
  <c r="H45" i="3"/>
  <c r="D45" i="3"/>
  <c r="I44" i="3"/>
  <c r="E44" i="3"/>
  <c r="J43" i="3"/>
  <c r="F43" i="3"/>
  <c r="B43" i="3"/>
  <c r="G42" i="3"/>
  <c r="C42" i="3"/>
  <c r="J50" i="3"/>
  <c r="F50" i="3"/>
  <c r="B50" i="3"/>
  <c r="G49" i="3"/>
  <c r="C49" i="3"/>
  <c r="H48" i="3"/>
  <c r="D48" i="3"/>
  <c r="I47" i="3"/>
  <c r="E47" i="3"/>
  <c r="J46" i="3"/>
  <c r="F46" i="3"/>
  <c r="B46" i="3"/>
  <c r="G45" i="3"/>
  <c r="C45" i="3"/>
  <c r="H44" i="3"/>
  <c r="D44" i="3"/>
  <c r="I43" i="3"/>
  <c r="E43" i="3"/>
  <c r="J42" i="3"/>
  <c r="F42" i="3"/>
  <c r="B42" i="3"/>
  <c r="I50" i="3"/>
  <c r="E50" i="3"/>
  <c r="J49" i="3"/>
  <c r="F49" i="3"/>
  <c r="B49" i="3"/>
  <c r="G48" i="3"/>
  <c r="C48" i="3"/>
  <c r="H47" i="3"/>
  <c r="D47" i="3"/>
  <c r="I46" i="3"/>
  <c r="E46" i="3"/>
  <c r="J45" i="3"/>
  <c r="F45" i="3"/>
  <c r="B45" i="3"/>
  <c r="G44" i="3"/>
  <c r="C44" i="3"/>
  <c r="H43" i="3"/>
  <c r="D43" i="3"/>
  <c r="I42" i="3"/>
  <c r="F40" i="3"/>
  <c r="B40" i="3"/>
  <c r="E40" i="3"/>
  <c r="H40" i="3"/>
  <c r="D40" i="3"/>
  <c r="G40" i="3"/>
  <c r="R9" i="3"/>
  <c r="Q9" i="3"/>
  <c r="T9" i="3"/>
  <c r="P9" i="3"/>
  <c r="U9" i="3"/>
  <c r="S9" i="3"/>
  <c r="K24" i="3"/>
  <c r="K23" i="3"/>
  <c r="K26" i="3"/>
  <c r="K22" i="3"/>
  <c r="K28" i="3"/>
  <c r="K27" i="3"/>
  <c r="K25" i="3"/>
  <c r="H28" i="3"/>
  <c r="D28" i="3"/>
  <c r="H27" i="3"/>
  <c r="D27" i="3"/>
  <c r="H26" i="3"/>
  <c r="D26" i="3"/>
  <c r="H25" i="3"/>
  <c r="D25" i="3"/>
  <c r="H24" i="3"/>
  <c r="D24" i="3"/>
  <c r="H23" i="3"/>
  <c r="D23" i="3"/>
  <c r="H22" i="3"/>
  <c r="D22" i="3"/>
  <c r="H21" i="3"/>
  <c r="D21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F28" i="3"/>
  <c r="B28" i="3"/>
  <c r="F27" i="3"/>
  <c r="B27" i="3"/>
  <c r="F26" i="3"/>
  <c r="B26" i="3"/>
  <c r="F25" i="3"/>
  <c r="B25" i="3"/>
  <c r="F24" i="3"/>
  <c r="B24" i="3"/>
  <c r="F23" i="3"/>
  <c r="B23" i="3"/>
  <c r="F22" i="3"/>
  <c r="B22" i="3"/>
  <c r="F21" i="3"/>
  <c r="B21" i="3"/>
  <c r="I28" i="3"/>
  <c r="E28" i="3"/>
  <c r="I27" i="3"/>
  <c r="E27" i="3"/>
  <c r="I26" i="3"/>
  <c r="E26" i="3"/>
  <c r="I25" i="3"/>
  <c r="E25" i="3"/>
  <c r="I24" i="3"/>
  <c r="E24" i="3"/>
  <c r="I23" i="3"/>
  <c r="E23" i="3"/>
  <c r="I22" i="3"/>
  <c r="E22" i="3"/>
  <c r="I21" i="3"/>
  <c r="D18" i="3"/>
  <c r="G18" i="3"/>
  <c r="C18" i="3"/>
  <c r="H18" i="3"/>
  <c r="F18" i="3"/>
  <c r="I32" i="2"/>
  <c r="I31" i="2"/>
  <c r="I33" i="2"/>
  <c r="I34" i="2"/>
  <c r="F33" i="2"/>
  <c r="C32" i="2"/>
  <c r="E30" i="2"/>
  <c r="D34" i="2"/>
  <c r="F32" i="2"/>
  <c r="B32" i="2"/>
  <c r="D30" i="2"/>
  <c r="C34" i="2"/>
  <c r="D33" i="2"/>
  <c r="E32" i="2"/>
  <c r="F31" i="2"/>
  <c r="B31" i="2"/>
  <c r="C30" i="2"/>
  <c r="E34" i="2"/>
  <c r="B33" i="2"/>
  <c r="D31" i="2"/>
  <c r="E33" i="2"/>
  <c r="C31" i="2"/>
  <c r="F34" i="2"/>
  <c r="B34" i="2"/>
  <c r="C33" i="2"/>
  <c r="D32" i="2"/>
  <c r="E31" i="2"/>
  <c r="F30" i="2"/>
  <c r="F26" i="2"/>
  <c r="F25" i="2"/>
  <c r="R17" i="2"/>
  <c r="Q17" i="2"/>
  <c r="L6" i="2"/>
  <c r="K6" i="2"/>
  <c r="G21" i="2"/>
  <c r="G20" i="2"/>
  <c r="G19" i="2"/>
  <c r="E21" i="2"/>
  <c r="E20" i="2"/>
  <c r="E19" i="2"/>
  <c r="E18" i="2"/>
  <c r="D21" i="2"/>
  <c r="D20" i="2"/>
  <c r="D18" i="2"/>
  <c r="C21" i="2"/>
  <c r="C20" i="2"/>
  <c r="C19" i="2"/>
  <c r="C18" i="2"/>
  <c r="D19" i="2"/>
  <c r="B21" i="2"/>
  <c r="B20" i="2"/>
  <c r="B19" i="2"/>
  <c r="B10" i="2"/>
  <c r="G50" i="1"/>
  <c r="G49" i="1"/>
  <c r="D50" i="1"/>
  <c r="C49" i="1"/>
  <c r="E48" i="1"/>
  <c r="E49" i="1"/>
  <c r="D48" i="1"/>
  <c r="C50" i="1"/>
  <c r="E50" i="1"/>
  <c r="D49" i="1"/>
  <c r="G35" i="1"/>
  <c r="G36" i="1"/>
  <c r="E34" i="1"/>
  <c r="E35" i="1"/>
  <c r="D34" i="1"/>
  <c r="D36" i="1"/>
  <c r="C35" i="1"/>
  <c r="C36" i="1"/>
  <c r="E36" i="1"/>
  <c r="D35" i="1"/>
  <c r="G19" i="1"/>
  <c r="G18" i="1"/>
  <c r="C23" i="1"/>
  <c r="D22" i="1"/>
  <c r="D24" i="1"/>
  <c r="C24" i="1"/>
  <c r="E22" i="1"/>
  <c r="E23" i="1"/>
  <c r="E24" i="1"/>
  <c r="D23" i="1"/>
  <c r="C18" i="1"/>
  <c r="E17" i="1"/>
  <c r="E18" i="1"/>
  <c r="D17" i="1"/>
  <c r="D19" i="1"/>
  <c r="C19" i="1"/>
  <c r="E19" i="1"/>
  <c r="D18" i="1"/>
  <c r="O29" i="3" l="1" a="1"/>
  <c r="L51" i="3"/>
  <c r="N42" i="3"/>
  <c r="I35" i="2"/>
  <c r="M22" i="2" a="1"/>
  <c r="K30" i="2" a="1"/>
  <c r="K30" i="2" s="1"/>
  <c r="O29" i="3" l="1"/>
  <c r="Q29" i="3"/>
  <c r="U29" i="3"/>
  <c r="T29" i="3"/>
  <c r="S29" i="3"/>
  <c r="P29" i="3"/>
  <c r="R29" i="3"/>
  <c r="M22" i="2"/>
  <c r="N22" i="2"/>
  <c r="O22" i="2"/>
  <c r="S31" i="3" l="1"/>
  <c r="S35" i="3"/>
  <c r="S32" i="3"/>
  <c r="S36" i="3"/>
  <c r="S33" i="3"/>
  <c r="S37" i="3"/>
  <c r="S34" i="3"/>
  <c r="O31" i="3"/>
  <c r="O35" i="3"/>
  <c r="O32" i="3"/>
  <c r="O36" i="3"/>
  <c r="O33" i="3"/>
  <c r="O37" i="3"/>
  <c r="O34" i="3"/>
  <c r="T31" i="3"/>
  <c r="T32" i="3"/>
  <c r="T36" i="3"/>
  <c r="T33" i="3"/>
  <c r="T34" i="3"/>
  <c r="T37" i="3"/>
  <c r="T35" i="3"/>
  <c r="R31" i="3"/>
  <c r="R33" i="3"/>
  <c r="R37" i="3"/>
  <c r="R34" i="3"/>
  <c r="R35" i="3"/>
  <c r="R32" i="3"/>
  <c r="R36" i="3"/>
  <c r="U31" i="3"/>
  <c r="U37" i="3"/>
  <c r="U35" i="3"/>
  <c r="U32" i="3"/>
  <c r="U36" i="3"/>
  <c r="U33" i="3"/>
  <c r="U34" i="3"/>
  <c r="P31" i="3"/>
  <c r="P37" i="3"/>
  <c r="P34" i="3"/>
  <c r="P35" i="3"/>
  <c r="P33" i="3"/>
  <c r="P32" i="3"/>
  <c r="P36" i="3"/>
  <c r="Q31" i="3"/>
  <c r="Q35" i="3"/>
  <c r="Q32" i="3"/>
  <c r="Q36" i="3"/>
  <c r="Q33" i="3"/>
  <c r="Q34" i="3"/>
  <c r="Q37" i="3"/>
  <c r="O24" i="2"/>
  <c r="O25" i="2"/>
  <c r="O26" i="2"/>
  <c r="N24" i="2"/>
  <c r="N26" i="2"/>
  <c r="N25" i="2"/>
  <c r="M24" i="2"/>
  <c r="M25" i="2"/>
  <c r="M26" i="2"/>
  <c r="O42" i="3" l="1"/>
  <c r="P42" i="3" s="1"/>
  <c r="Q42" i="3" s="1"/>
  <c r="L30" i="2"/>
  <c r="M30" i="2" s="1"/>
  <c r="N30" i="2" s="1"/>
</calcChain>
</file>

<file path=xl/sharedStrings.xml><?xml version="1.0" encoding="utf-8"?>
<sst xmlns="http://schemas.openxmlformats.org/spreadsheetml/2006/main" count="122" uniqueCount="55">
  <si>
    <t>Market</t>
  </si>
  <si>
    <t>Security</t>
  </si>
  <si>
    <r>
      <t>r</t>
    </r>
    <r>
      <rPr>
        <b/>
        <vertAlign val="subscript"/>
        <sz val="12"/>
        <color theme="1"/>
        <rFont val="Times New Roman"/>
        <family val="1"/>
        <charset val="238"/>
      </rPr>
      <t>i</t>
    </r>
  </si>
  <si>
    <t>risk</t>
  </si>
  <si>
    <r>
      <t>Correlation</t>
    </r>
    <r>
      <rPr>
        <b/>
        <u/>
        <vertAlign val="subscript"/>
        <sz val="12"/>
        <color rgb="FF008080"/>
        <rFont val="Times New Roman"/>
        <family val="1"/>
        <charset val="238"/>
      </rPr>
      <t>A</t>
    </r>
    <r>
      <rPr>
        <b/>
        <vertAlign val="subscript"/>
        <sz val="12"/>
        <color theme="1"/>
        <rFont val="Times New Roman"/>
        <family val="1"/>
        <charset val="238"/>
      </rPr>
      <t>,B</t>
    </r>
  </si>
  <si>
    <t>I</t>
  </si>
  <si>
    <t>A</t>
  </si>
  <si>
    <t>B</t>
  </si>
  <si>
    <t>II</t>
  </si>
  <si>
    <t>III</t>
  </si>
  <si>
    <t>CovM</t>
  </si>
  <si>
    <t>VRS</t>
  </si>
  <si>
    <t>Proof</t>
  </si>
  <si>
    <t>wi</t>
  </si>
  <si>
    <t>lambda1</t>
  </si>
  <si>
    <t>Rp</t>
  </si>
  <si>
    <t>VarP</t>
  </si>
  <si>
    <t>Sigma_P</t>
  </si>
  <si>
    <t>Market I</t>
  </si>
  <si>
    <t>Market II</t>
  </si>
  <si>
    <t>CM</t>
  </si>
  <si>
    <t>Market III</t>
  </si>
  <si>
    <t>SigmaP</t>
  </si>
  <si>
    <t>ratio</t>
  </si>
  <si>
    <t>Company 1</t>
  </si>
  <si>
    <t>Company 2</t>
  </si>
  <si>
    <t>Company 3</t>
  </si>
  <si>
    <t>Correlation</t>
  </si>
  <si>
    <t>m</t>
  </si>
  <si>
    <t>s</t>
  </si>
  <si>
    <t>s1.2</t>
  </si>
  <si>
    <t>s1.3</t>
  </si>
  <si>
    <t>s2.3</t>
  </si>
  <si>
    <t>vrs</t>
  </si>
  <si>
    <t>lamba1</t>
  </si>
  <si>
    <t>E (Rp)=65%</t>
  </si>
  <si>
    <t>lambda2</t>
  </si>
  <si>
    <r>
      <t>Sec</t>
    </r>
    <r>
      <rPr>
        <vertAlign val="subscript"/>
        <sz val="10"/>
        <color theme="1"/>
        <rFont val="Arial"/>
        <family val="2"/>
        <charset val="238"/>
      </rPr>
      <t>1</t>
    </r>
  </si>
  <si>
    <r>
      <t>Sec</t>
    </r>
    <r>
      <rPr>
        <vertAlign val="subscript"/>
        <sz val="10"/>
        <color theme="1"/>
        <rFont val="Arial"/>
        <family val="2"/>
        <charset val="238"/>
      </rPr>
      <t xml:space="preserve"> 2</t>
    </r>
  </si>
  <si>
    <r>
      <t>Sec</t>
    </r>
    <r>
      <rPr>
        <vertAlign val="subscript"/>
        <sz val="10"/>
        <color theme="1"/>
        <rFont val="Arial"/>
        <family val="2"/>
        <charset val="238"/>
      </rPr>
      <t xml:space="preserve"> 3</t>
    </r>
  </si>
  <si>
    <r>
      <t>Sec</t>
    </r>
    <r>
      <rPr>
        <vertAlign val="subscript"/>
        <sz val="10"/>
        <color theme="1"/>
        <rFont val="Arial"/>
        <family val="2"/>
        <charset val="238"/>
      </rPr>
      <t xml:space="preserve"> 4</t>
    </r>
  </si>
  <si>
    <r>
      <t>Sec</t>
    </r>
    <r>
      <rPr>
        <vertAlign val="subscript"/>
        <sz val="10"/>
        <color theme="1"/>
        <rFont val="Arial"/>
        <family val="2"/>
        <charset val="238"/>
      </rPr>
      <t xml:space="preserve"> 5</t>
    </r>
  </si>
  <si>
    <r>
      <t>Sec</t>
    </r>
    <r>
      <rPr>
        <vertAlign val="subscript"/>
        <sz val="10"/>
        <color theme="1"/>
        <rFont val="Arial"/>
        <family val="2"/>
        <charset val="238"/>
      </rPr>
      <t xml:space="preserve"> 6</t>
    </r>
  </si>
  <si>
    <r>
      <t>Sec</t>
    </r>
    <r>
      <rPr>
        <vertAlign val="subscript"/>
        <sz val="10"/>
        <color theme="1"/>
        <rFont val="Arial"/>
        <family val="2"/>
        <charset val="238"/>
      </rPr>
      <t xml:space="preserve"> 7</t>
    </r>
  </si>
  <si>
    <r>
      <t>r</t>
    </r>
    <r>
      <rPr>
        <vertAlign val="subscript"/>
        <sz val="10"/>
        <color theme="1"/>
        <rFont val="Arial"/>
        <family val="2"/>
        <charset val="238"/>
      </rPr>
      <t>i</t>
    </r>
    <r>
      <rPr>
        <sz val="10"/>
        <color theme="1"/>
        <rFont val="Arial"/>
        <family val="2"/>
        <charset val="238"/>
      </rPr>
      <t xml:space="preserve"> (%)</t>
    </r>
  </si>
  <si>
    <r>
      <t>Sec</t>
    </r>
    <r>
      <rPr>
        <vertAlign val="subscript"/>
        <sz val="10"/>
        <color theme="1"/>
        <rFont val="Arial"/>
        <family val="2"/>
        <charset val="238"/>
      </rPr>
      <t xml:space="preserve"> 1</t>
    </r>
  </si>
  <si>
    <t>Invart_M</t>
  </si>
  <si>
    <t>proof</t>
  </si>
  <si>
    <t>E (Rp)=5%</t>
  </si>
  <si>
    <t xml:space="preserve">vrs </t>
  </si>
  <si>
    <t>Risky portfolio</t>
  </si>
  <si>
    <t>C</t>
  </si>
  <si>
    <t>D</t>
  </si>
  <si>
    <t>Portfolio</t>
  </si>
  <si>
    <t>r_f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</si>
</sst>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u/>
      <sz val="12"/>
      <color rgb="FF008080"/>
      <name val="Times New Roman"/>
      <family val="1"/>
      <charset val="238"/>
    </font>
    <font>
      <b/>
      <u/>
      <vertAlign val="subscript"/>
      <sz val="12"/>
      <color rgb="FF008080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Symbol"/>
      <family val="1"/>
      <charset val="2"/>
    </font>
    <font>
      <vertAlign val="subscript"/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0" fillId="0" borderId="0" xfId="0" applyNumberFormat="1"/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7" fillId="0" borderId="1" xfId="0" applyFont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171450</xdr:colOff>
          <xdr:row>2</xdr:row>
          <xdr:rowOff>38100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6BB78CD4-ED06-4AA0-B886-DBE367F65E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0</xdr:col>
          <xdr:colOff>209550</xdr:colOff>
          <xdr:row>3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D3D0F024-44B4-4A3D-A1B9-D0B56CFAC2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0</xdr:rowOff>
        </xdr:from>
        <xdr:to>
          <xdr:col>0</xdr:col>
          <xdr:colOff>152400</xdr:colOff>
          <xdr:row>7</xdr:row>
          <xdr:rowOff>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914BD6DA-8185-4F63-9D46-817B717DFF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1043A-5C67-4486-9511-68F638331C5E}">
  <dimension ref="A1:M51"/>
  <sheetViews>
    <sheetView workbookViewId="0">
      <selection activeCell="M3" sqref="M3:M5"/>
    </sheetView>
  </sheetViews>
  <sheetFormatPr defaultRowHeight="15" x14ac:dyDescent="0.25"/>
  <sheetData>
    <row r="1" spans="1:13" ht="18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13" ht="16.5" thickBot="1" x14ac:dyDescent="0.3">
      <c r="A2" s="6" t="s">
        <v>5</v>
      </c>
      <c r="B2" s="4" t="s">
        <v>6</v>
      </c>
      <c r="C2" s="5">
        <v>0.22</v>
      </c>
      <c r="D2" s="5">
        <v>0.3</v>
      </c>
      <c r="E2" s="8">
        <v>0.15</v>
      </c>
      <c r="J2" t="s">
        <v>0</v>
      </c>
      <c r="K2" t="s">
        <v>15</v>
      </c>
      <c r="L2" t="s">
        <v>22</v>
      </c>
      <c r="M2" t="s">
        <v>23</v>
      </c>
    </row>
    <row r="3" spans="1:13" ht="16.5" thickBot="1" x14ac:dyDescent="0.3">
      <c r="A3" s="7"/>
      <c r="B3" s="4" t="s">
        <v>7</v>
      </c>
      <c r="C3" s="5">
        <v>0.31</v>
      </c>
      <c r="D3" s="5">
        <v>0.32</v>
      </c>
      <c r="E3" s="9"/>
      <c r="J3" t="s">
        <v>5</v>
      </c>
      <c r="K3">
        <f>I17</f>
        <v>0.26158924205378975</v>
      </c>
      <c r="L3">
        <f>K17</f>
        <v>0.2346594056815465</v>
      </c>
      <c r="M3">
        <f>K3/L3</f>
        <v>1.1147613763617445</v>
      </c>
    </row>
    <row r="4" spans="1:13" ht="16.5" thickBot="1" x14ac:dyDescent="0.3">
      <c r="A4" s="6" t="s">
        <v>8</v>
      </c>
      <c r="B4" s="4" t="s">
        <v>6</v>
      </c>
      <c r="C4" s="5">
        <v>0.26</v>
      </c>
      <c r="D4" s="5">
        <v>0.28999999999999998</v>
      </c>
      <c r="E4" s="8">
        <v>-0.06</v>
      </c>
      <c r="J4" t="s">
        <v>8</v>
      </c>
      <c r="K4">
        <f>I34</f>
        <v>0.29514876469552631</v>
      </c>
      <c r="L4">
        <f>K34</f>
        <v>0.2112511740270491</v>
      </c>
      <c r="M4">
        <f t="shared" ref="M4:M5" si="0">K4/L4</f>
        <v>1.3971461510445133</v>
      </c>
    </row>
    <row r="5" spans="1:13" ht="16.5" thickBot="1" x14ac:dyDescent="0.3">
      <c r="A5" s="7"/>
      <c r="B5" s="4" t="s">
        <v>7</v>
      </c>
      <c r="C5" s="5">
        <v>0.34</v>
      </c>
      <c r="D5" s="5">
        <v>0.33</v>
      </c>
      <c r="E5" s="9"/>
      <c r="J5" t="s">
        <v>9</v>
      </c>
      <c r="K5">
        <f>I48</f>
        <v>0.22467432052483599</v>
      </c>
      <c r="L5">
        <f>K48</f>
        <v>0.18319150743791543</v>
      </c>
      <c r="M5">
        <f t="shared" si="0"/>
        <v>1.2264450665158662</v>
      </c>
    </row>
    <row r="6" spans="1:13" ht="16.5" thickBot="1" x14ac:dyDescent="0.3">
      <c r="A6" s="6" t="s">
        <v>9</v>
      </c>
      <c r="B6" s="4" t="s">
        <v>6</v>
      </c>
      <c r="C6" s="5">
        <v>0.18</v>
      </c>
      <c r="D6" s="5">
        <v>0.2</v>
      </c>
      <c r="E6" s="8">
        <v>0.09</v>
      </c>
    </row>
    <row r="7" spans="1:13" ht="16.5" thickBot="1" x14ac:dyDescent="0.3">
      <c r="A7" s="7"/>
      <c r="B7" s="4" t="s">
        <v>7</v>
      </c>
      <c r="C7" s="5">
        <v>0.41</v>
      </c>
      <c r="D7" s="5">
        <v>0.38</v>
      </c>
      <c r="E7" s="9"/>
    </row>
    <row r="9" spans="1:13" ht="15.75" x14ac:dyDescent="0.25">
      <c r="A9" t="s">
        <v>18</v>
      </c>
      <c r="C9" s="10" t="s">
        <v>10</v>
      </c>
    </row>
    <row r="10" spans="1:13" x14ac:dyDescent="0.25">
      <c r="C10">
        <f>D2^2</f>
        <v>0.09</v>
      </c>
      <c r="D10">
        <f>D2*D3*E2</f>
        <v>1.44E-2</v>
      </c>
    </row>
    <row r="11" spans="1:13" x14ac:dyDescent="0.25">
      <c r="C11">
        <f>D10</f>
        <v>1.44E-2</v>
      </c>
      <c r="D11">
        <f>D3^2</f>
        <v>0.1024</v>
      </c>
    </row>
    <row r="12" spans="1:13" x14ac:dyDescent="0.25">
      <c r="G12" t="s">
        <v>11</v>
      </c>
    </row>
    <row r="13" spans="1:13" x14ac:dyDescent="0.25">
      <c r="C13">
        <f>2*C10</f>
        <v>0.18</v>
      </c>
      <c r="D13">
        <f>2*D10</f>
        <v>2.8799999999999999E-2</v>
      </c>
      <c r="E13">
        <v>1</v>
      </c>
      <c r="G13">
        <v>0</v>
      </c>
    </row>
    <row r="14" spans="1:13" x14ac:dyDescent="0.25">
      <c r="C14">
        <f>2*C11</f>
        <v>2.8799999999999999E-2</v>
      </c>
      <c r="D14">
        <f>2*D11</f>
        <v>0.20480000000000001</v>
      </c>
      <c r="E14">
        <v>1</v>
      </c>
      <c r="G14">
        <v>0</v>
      </c>
    </row>
    <row r="15" spans="1:13" x14ac:dyDescent="0.25">
      <c r="C15">
        <v>1</v>
      </c>
      <c r="D15">
        <v>1</v>
      </c>
      <c r="E15">
        <v>0</v>
      </c>
      <c r="G15">
        <v>1</v>
      </c>
    </row>
    <row r="16" spans="1:13" x14ac:dyDescent="0.25">
      <c r="G16" t="s">
        <v>13</v>
      </c>
      <c r="I16" t="s">
        <v>15</v>
      </c>
      <c r="J16" t="s">
        <v>16</v>
      </c>
      <c r="K16" t="s">
        <v>17</v>
      </c>
    </row>
    <row r="17" spans="1:11" x14ac:dyDescent="0.25">
      <c r="C17">
        <f t="array" ref="C17:E19">MINVERSE(C13:E15)</f>
        <v>3.0562347188264058</v>
      </c>
      <c r="D17">
        <v>-3.0562347188264058</v>
      </c>
      <c r="E17">
        <v>0.53789731051344747</v>
      </c>
      <c r="F17">
        <v>1</v>
      </c>
      <c r="G17">
        <f t="array" ref="G17:G19">MMULT(C17:E19,G13:G15)</f>
        <v>0.53789731051344747</v>
      </c>
      <c r="I17">
        <f>G17*C2+G18*C3</f>
        <v>0.26158924205378975</v>
      </c>
      <c r="J17">
        <f>G17^2*D2^2+G18^2*D3^2+2*G17*G18*D10</f>
        <v>5.5065036674816624E-2</v>
      </c>
      <c r="K17">
        <f>J17^0.5</f>
        <v>0.2346594056815465</v>
      </c>
    </row>
    <row r="18" spans="1:11" x14ac:dyDescent="0.25">
      <c r="C18">
        <v>-3.0562347188264058</v>
      </c>
      <c r="D18">
        <v>3.0562347188264058</v>
      </c>
      <c r="E18">
        <v>0.46210268948655248</v>
      </c>
      <c r="F18">
        <v>2</v>
      </c>
      <c r="G18">
        <v>0.46210268948655248</v>
      </c>
    </row>
    <row r="19" spans="1:11" x14ac:dyDescent="0.25">
      <c r="C19">
        <v>0.53789731051344747</v>
      </c>
      <c r="D19">
        <v>0.46210268948655259</v>
      </c>
      <c r="E19">
        <v>-0.11013007334963325</v>
      </c>
      <c r="F19" t="s">
        <v>14</v>
      </c>
      <c r="G19">
        <v>-0.11013007334963325</v>
      </c>
    </row>
    <row r="20" spans="1:11" x14ac:dyDescent="0.25">
      <c r="F20" t="s">
        <v>12</v>
      </c>
      <c r="G20">
        <f>SUM(G17:G18)</f>
        <v>1</v>
      </c>
    </row>
    <row r="21" spans="1:11" x14ac:dyDescent="0.25">
      <c r="B21" t="s">
        <v>12</v>
      </c>
    </row>
    <row r="22" spans="1:11" x14ac:dyDescent="0.25">
      <c r="C22" s="11">
        <f t="array" ref="C22:E24">MMULT(C17:E19,C13:E15)</f>
        <v>1</v>
      </c>
      <c r="D22" s="11">
        <v>0</v>
      </c>
      <c r="E22" s="11">
        <v>0</v>
      </c>
    </row>
    <row r="23" spans="1:11" x14ac:dyDescent="0.25">
      <c r="C23" s="11">
        <v>0</v>
      </c>
      <c r="D23" s="11">
        <v>1</v>
      </c>
      <c r="E23" s="11">
        <v>0</v>
      </c>
    </row>
    <row r="24" spans="1:11" x14ac:dyDescent="0.25">
      <c r="C24" s="11">
        <v>0</v>
      </c>
      <c r="D24" s="11">
        <v>1.3877787807814457E-17</v>
      </c>
      <c r="E24" s="11">
        <v>1</v>
      </c>
    </row>
    <row r="26" spans="1:11" x14ac:dyDescent="0.25">
      <c r="A26" t="s">
        <v>19</v>
      </c>
      <c r="C26" t="s">
        <v>20</v>
      </c>
    </row>
    <row r="27" spans="1:11" x14ac:dyDescent="0.25">
      <c r="C27">
        <f>D4^2</f>
        <v>8.4099999999999994E-2</v>
      </c>
      <c r="D27">
        <f>D4*E4*D5</f>
        <v>-5.7419999999999997E-3</v>
      </c>
    </row>
    <row r="28" spans="1:11" x14ac:dyDescent="0.25">
      <c r="C28">
        <f>D27</f>
        <v>-5.7419999999999997E-3</v>
      </c>
      <c r="D28">
        <f>D5^2</f>
        <v>0.10890000000000001</v>
      </c>
    </row>
    <row r="29" spans="1:11" x14ac:dyDescent="0.25">
      <c r="G29" t="s">
        <v>11</v>
      </c>
    </row>
    <row r="30" spans="1:11" x14ac:dyDescent="0.25">
      <c r="C30">
        <f>2*C27</f>
        <v>0.16819999999999999</v>
      </c>
      <c r="D30">
        <f>2*D27</f>
        <v>-1.1483999999999999E-2</v>
      </c>
      <c r="E30">
        <v>1</v>
      </c>
      <c r="G30">
        <v>0</v>
      </c>
    </row>
    <row r="31" spans="1:11" x14ac:dyDescent="0.25">
      <c r="C31">
        <f>2*C28</f>
        <v>-1.1483999999999999E-2</v>
      </c>
      <c r="D31">
        <f>2*D28</f>
        <v>0.21780000000000002</v>
      </c>
      <c r="E31">
        <v>1</v>
      </c>
      <c r="G31">
        <v>0</v>
      </c>
    </row>
    <row r="32" spans="1:11" x14ac:dyDescent="0.25">
      <c r="C32">
        <v>1</v>
      </c>
      <c r="D32">
        <v>1</v>
      </c>
      <c r="E32">
        <v>0</v>
      </c>
      <c r="G32">
        <v>1</v>
      </c>
    </row>
    <row r="33" spans="1:11" x14ac:dyDescent="0.25">
      <c r="G33" t="s">
        <v>13</v>
      </c>
      <c r="I33" t="s">
        <v>15</v>
      </c>
      <c r="J33" t="s">
        <v>16</v>
      </c>
      <c r="K33" t="s">
        <v>17</v>
      </c>
    </row>
    <row r="34" spans="1:11" x14ac:dyDescent="0.25">
      <c r="C34">
        <f t="array" ref="C34:E36">MINVERSE(C30:E32)</f>
        <v>2.4451790849161794</v>
      </c>
      <c r="D34">
        <v>-2.4451790849161794</v>
      </c>
      <c r="E34">
        <v>0.56064044130592128</v>
      </c>
      <c r="G34">
        <f t="array" ref="G34:G36">MMULT(C34:E36,G30:G32)</f>
        <v>0.56064044130592128</v>
      </c>
      <c r="I34">
        <f>SUMPRODUCT(G34:G35,C4:C5)</f>
        <v>0.29514876469552631</v>
      </c>
      <c r="J34">
        <f>G34^2*D4^2+G35^2*D5^2+2*G34*G35*D27</f>
        <v>4.462705852780658E-2</v>
      </c>
      <c r="K34">
        <f>J34^0.5</f>
        <v>0.2112511740270491</v>
      </c>
    </row>
    <row r="35" spans="1:11" x14ac:dyDescent="0.25">
      <c r="C35">
        <v>-2.4451790849161794</v>
      </c>
      <c r="D35">
        <v>2.4451790849161794</v>
      </c>
      <c r="E35">
        <v>0.43935955869407872</v>
      </c>
      <c r="G35">
        <v>0.43935955869407872</v>
      </c>
    </row>
    <row r="36" spans="1:11" x14ac:dyDescent="0.25">
      <c r="C36">
        <v>0.56064044130592128</v>
      </c>
      <c r="D36">
        <v>0.43935955869407872</v>
      </c>
      <c r="E36">
        <v>-8.9254117055613161E-2</v>
      </c>
      <c r="G36">
        <v>-8.9254117055613161E-2</v>
      </c>
    </row>
    <row r="37" spans="1:11" x14ac:dyDescent="0.25">
      <c r="F37" t="s">
        <v>12</v>
      </c>
      <c r="G37">
        <f>SUM(G34:G35)</f>
        <v>1</v>
      </c>
    </row>
    <row r="40" spans="1:11" x14ac:dyDescent="0.25">
      <c r="A40" t="s">
        <v>21</v>
      </c>
      <c r="C40" t="s">
        <v>20</v>
      </c>
    </row>
    <row r="41" spans="1:11" x14ac:dyDescent="0.25">
      <c r="C41">
        <f>D6^2</f>
        <v>4.0000000000000008E-2</v>
      </c>
      <c r="D41">
        <f>D6*D7*E6</f>
        <v>6.8400000000000006E-3</v>
      </c>
    </row>
    <row r="42" spans="1:11" x14ac:dyDescent="0.25">
      <c r="C42">
        <f>D41</f>
        <v>6.8400000000000006E-3</v>
      </c>
      <c r="D42">
        <f>D7^2</f>
        <v>0.1444</v>
      </c>
    </row>
    <row r="43" spans="1:11" x14ac:dyDescent="0.25">
      <c r="G43" t="s">
        <v>11</v>
      </c>
    </row>
    <row r="44" spans="1:11" x14ac:dyDescent="0.25">
      <c r="C44">
        <f>2*C41</f>
        <v>8.0000000000000016E-2</v>
      </c>
      <c r="D44">
        <f>2*D41</f>
        <v>1.3680000000000001E-2</v>
      </c>
      <c r="E44">
        <v>1</v>
      </c>
      <c r="G44">
        <v>0</v>
      </c>
    </row>
    <row r="45" spans="1:11" x14ac:dyDescent="0.25">
      <c r="C45">
        <f>2*C42</f>
        <v>1.3680000000000001E-2</v>
      </c>
      <c r="D45">
        <f>2*D42</f>
        <v>0.2888</v>
      </c>
      <c r="E45">
        <v>1</v>
      </c>
      <c r="G45">
        <v>0</v>
      </c>
    </row>
    <row r="46" spans="1:11" x14ac:dyDescent="0.25">
      <c r="C46">
        <v>1</v>
      </c>
      <c r="D46">
        <v>1</v>
      </c>
      <c r="E46">
        <v>0</v>
      </c>
      <c r="G46">
        <v>1</v>
      </c>
    </row>
    <row r="47" spans="1:11" x14ac:dyDescent="0.25">
      <c r="G47" t="s">
        <v>13</v>
      </c>
      <c r="I47" t="s">
        <v>15</v>
      </c>
      <c r="J47" t="s">
        <v>16</v>
      </c>
      <c r="K47" t="s">
        <v>17</v>
      </c>
    </row>
    <row r="48" spans="1:11" x14ac:dyDescent="0.25">
      <c r="C48">
        <f t="array" ref="C48:E50">MINVERSE(C44:E46)</f>
        <v>2.9287722586691665</v>
      </c>
      <c r="D48">
        <v>-2.928772258669166</v>
      </c>
      <c r="E48">
        <v>0.80576382380506084</v>
      </c>
      <c r="G48">
        <f t="array" ref="G48:G50">MMULT(C48:E50,G44:G46)</f>
        <v>0.80576382380506084</v>
      </c>
      <c r="I48">
        <f>SUMPRODUCT(G48:G49,C6:C7)</f>
        <v>0.22467432052483599</v>
      </c>
      <c r="J48">
        <f>G48^2*C41+G49^2*D42+2*G48*G49*D41</f>
        <v>3.3559128397375827E-2</v>
      </c>
      <c r="K48">
        <f>J48^0.5</f>
        <v>0.18319150743791543</v>
      </c>
    </row>
    <row r="49" spans="3:7" x14ac:dyDescent="0.25">
      <c r="C49">
        <v>-2.9287722586691665</v>
      </c>
      <c r="D49">
        <v>2.928772258669166</v>
      </c>
      <c r="E49">
        <v>0.19423617619493916</v>
      </c>
      <c r="G49">
        <v>0.19423617619493916</v>
      </c>
    </row>
    <row r="50" spans="3:7" x14ac:dyDescent="0.25">
      <c r="C50">
        <v>0.80576382380506095</v>
      </c>
      <c r="D50">
        <v>0.19423617619493916</v>
      </c>
      <c r="E50">
        <v>-6.7118256794751655E-2</v>
      </c>
      <c r="G50">
        <v>-6.7118256794751655E-2</v>
      </c>
    </row>
    <row r="51" spans="3:7" x14ac:dyDescent="0.25">
      <c r="F51" t="s">
        <v>12</v>
      </c>
      <c r="G51">
        <f>SUM(G48:G49)</f>
        <v>1</v>
      </c>
    </row>
  </sheetData>
  <mergeCells count="6">
    <mergeCell ref="A2:A3"/>
    <mergeCell ref="E2:E3"/>
    <mergeCell ref="A4:A5"/>
    <mergeCell ref="E4:E5"/>
    <mergeCell ref="A6:A7"/>
    <mergeCell ref="E6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1D1E4-9FB3-4D52-A3A3-DA281B5D185D}">
  <dimension ref="A1:R35"/>
  <sheetViews>
    <sheetView workbookViewId="0">
      <selection activeCell="I28" sqref="I28"/>
    </sheetView>
  </sheetViews>
  <sheetFormatPr defaultRowHeight="15" x14ac:dyDescent="0.25"/>
  <sheetData>
    <row r="1" spans="1:12" ht="15.75" thickBot="1" x14ac:dyDescent="0.3">
      <c r="A1" s="12"/>
      <c r="B1" s="13" t="s">
        <v>24</v>
      </c>
      <c r="C1" s="13" t="s">
        <v>25</v>
      </c>
      <c r="D1" s="13" t="s">
        <v>26</v>
      </c>
      <c r="E1" s="14"/>
      <c r="F1" s="20" t="s">
        <v>27</v>
      </c>
      <c r="G1" s="21"/>
    </row>
    <row r="2" spans="1:12" ht="15.75" thickBot="1" x14ac:dyDescent="0.3">
      <c r="A2" s="15" t="s">
        <v>28</v>
      </c>
      <c r="B2" s="16">
        <v>0.8</v>
      </c>
      <c r="C2" s="16">
        <v>0.3</v>
      </c>
      <c r="D2" s="16">
        <v>0.6</v>
      </c>
      <c r="E2" s="17"/>
      <c r="F2" s="18" t="s">
        <v>30</v>
      </c>
      <c r="G2" s="16">
        <v>-0.1</v>
      </c>
    </row>
    <row r="3" spans="1:12" ht="15.75" thickBot="1" x14ac:dyDescent="0.3">
      <c r="A3" s="15" t="s">
        <v>29</v>
      </c>
      <c r="B3" s="16">
        <v>1.2</v>
      </c>
      <c r="C3" s="16">
        <v>0.8</v>
      </c>
      <c r="D3" s="16">
        <v>1.1000000000000001</v>
      </c>
      <c r="E3" s="17"/>
      <c r="F3" s="18" t="s">
        <v>31</v>
      </c>
      <c r="G3" s="16">
        <v>-0.5</v>
      </c>
    </row>
    <row r="4" spans="1:12" ht="15.75" thickBot="1" x14ac:dyDescent="0.3">
      <c r="A4" s="19"/>
      <c r="B4" s="17"/>
      <c r="C4" s="17"/>
      <c r="D4" s="17"/>
      <c r="E4" s="17"/>
      <c r="F4" s="18" t="s">
        <v>32</v>
      </c>
      <c r="G4" s="16">
        <v>0.3</v>
      </c>
    </row>
    <row r="6" spans="1:12" x14ac:dyDescent="0.25">
      <c r="J6">
        <f t="array" ref="J6:L6">TRANSPOSE(G18:G20)</f>
        <v>0.35161577230951685</v>
      </c>
      <c r="K6">
        <v>0.3139638304180255</v>
      </c>
      <c r="L6">
        <v>0.33442039727245781</v>
      </c>
    </row>
    <row r="7" spans="1:12" x14ac:dyDescent="0.25">
      <c r="B7" t="s">
        <v>10</v>
      </c>
    </row>
    <row r="8" spans="1:12" x14ac:dyDescent="0.25">
      <c r="B8" s="22">
        <f>B3^2</f>
        <v>1.44</v>
      </c>
      <c r="C8" s="22">
        <f>B3*C3*G2</f>
        <v>-9.6000000000000002E-2</v>
      </c>
      <c r="D8" s="22">
        <f>B3*D3*G3</f>
        <v>-0.66</v>
      </c>
      <c r="J8">
        <f>$G18*J$6*B8</f>
        <v>0.17803245792501793</v>
      </c>
      <c r="K8">
        <f t="shared" ref="K8:L8" si="0">$G18*K$6*C8</f>
        <v>-1.0597884932130069E-2</v>
      </c>
      <c r="L8">
        <f t="shared" si="0"/>
        <v>-7.7607740933587063E-2</v>
      </c>
    </row>
    <row r="9" spans="1:12" x14ac:dyDescent="0.25">
      <c r="B9" s="22">
        <f t="array" ref="B9:B10">TRANSPOSE(C8:D8)</f>
        <v>-9.6000000000000002E-2</v>
      </c>
      <c r="C9" s="22">
        <f>C3^2</f>
        <v>0.64000000000000012</v>
      </c>
      <c r="D9" s="22">
        <f>C3*D3*G4</f>
        <v>0.26400000000000001</v>
      </c>
      <c r="J9">
        <f t="shared" ref="J9:J10" si="1">$G19*J$6*B9</f>
        <v>-1.0597884932130069E-2</v>
      </c>
      <c r="K9">
        <f t="shared" ref="K9:K10" si="2">$G19*K$6*C9</f>
        <v>6.3086903558885563E-2</v>
      </c>
      <c r="L9">
        <f t="shared" ref="L9:L10" si="3">$G19*L$6*D9</f>
        <v>2.7718919948960769E-2</v>
      </c>
    </row>
    <row r="10" spans="1:12" x14ac:dyDescent="0.25">
      <c r="B10" s="22">
        <v>-0.66</v>
      </c>
      <c r="C10" s="22">
        <f>D9</f>
        <v>0.26400000000000001</v>
      </c>
      <c r="D10" s="22">
        <f>D3^2</f>
        <v>1.2100000000000002</v>
      </c>
      <c r="J10">
        <f t="shared" si="1"/>
        <v>-7.7607740933587063E-2</v>
      </c>
      <c r="K10">
        <f t="shared" si="2"/>
        <v>2.7718919948960769E-2</v>
      </c>
      <c r="L10">
        <f t="shared" si="3"/>
        <v>0.1353227725553609</v>
      </c>
    </row>
    <row r="11" spans="1:12" x14ac:dyDescent="0.25">
      <c r="G11" t="s">
        <v>33</v>
      </c>
    </row>
    <row r="12" spans="1:12" x14ac:dyDescent="0.25">
      <c r="B12">
        <f>2*B8</f>
        <v>2.88</v>
      </c>
      <c r="C12">
        <f t="shared" ref="C12:D12" si="4">2*C8</f>
        <v>-0.192</v>
      </c>
      <c r="D12">
        <f t="shared" si="4"/>
        <v>-1.32</v>
      </c>
      <c r="E12">
        <v>1</v>
      </c>
      <c r="G12">
        <v>0</v>
      </c>
    </row>
    <row r="13" spans="1:12" x14ac:dyDescent="0.25">
      <c r="B13">
        <f t="shared" ref="B13:D13" si="5">2*B9</f>
        <v>-0.192</v>
      </c>
      <c r="C13">
        <f t="shared" si="5"/>
        <v>1.2800000000000002</v>
      </c>
      <c r="D13">
        <f t="shared" si="5"/>
        <v>0.52800000000000002</v>
      </c>
      <c r="E13">
        <v>1</v>
      </c>
      <c r="G13">
        <v>0</v>
      </c>
    </row>
    <row r="14" spans="1:12" x14ac:dyDescent="0.25">
      <c r="B14">
        <f t="shared" ref="B14:D14" si="6">2*B10</f>
        <v>-1.32</v>
      </c>
      <c r="C14">
        <f t="shared" si="6"/>
        <v>0.52800000000000002</v>
      </c>
      <c r="D14">
        <f t="shared" si="6"/>
        <v>2.4200000000000004</v>
      </c>
      <c r="E14">
        <v>1</v>
      </c>
      <c r="G14">
        <v>0</v>
      </c>
    </row>
    <row r="15" spans="1:12" x14ac:dyDescent="0.25">
      <c r="B15">
        <v>1</v>
      </c>
      <c r="C15">
        <v>1</v>
      </c>
      <c r="D15">
        <v>1</v>
      </c>
      <c r="E15">
        <v>0</v>
      </c>
      <c r="G15">
        <v>1</v>
      </c>
    </row>
    <row r="17" spans="1:18" x14ac:dyDescent="0.25">
      <c r="G17" t="s">
        <v>13</v>
      </c>
      <c r="I17" t="s">
        <v>15</v>
      </c>
      <c r="J17" t="s">
        <v>16</v>
      </c>
      <c r="K17" t="s">
        <v>22</v>
      </c>
      <c r="L17" t="s">
        <v>23</v>
      </c>
      <c r="P17">
        <f t="array" ref="P17:R17">MMULT(J6:L6,B8:D10)</f>
        <v>0.25546872220575167</v>
      </c>
      <c r="Q17">
        <v>0.25546872220575162</v>
      </c>
      <c r="R17">
        <v>0.25546872220575162</v>
      </c>
    </row>
    <row r="18" spans="1:18" x14ac:dyDescent="0.25">
      <c r="B18">
        <f t="array" ref="B18:E21">MINVERSE(B12:E15)</f>
        <v>0.22269088752931027</v>
      </c>
      <c r="C18">
        <v>-0.25435948575586875</v>
      </c>
      <c r="D18">
        <v>3.1668598226558431E-2</v>
      </c>
      <c r="E18">
        <v>0.35161577230951685</v>
      </c>
      <c r="F18">
        <v>1</v>
      </c>
      <c r="G18">
        <f t="array" ref="G18:G21">MMULT(B18:E21,G12:G15)</f>
        <v>0.35161577230951685</v>
      </c>
      <c r="I18">
        <f t="array" ref="I18">MMULT(B2:D2,G18:G20)</f>
        <v>0.57613400533649584</v>
      </c>
      <c r="J18">
        <f>G18^2*B8+G19^2*C9+G20^2*D10+2*G18*G19*C8+2*G18*G20*D8+2*G19*G20*D9</f>
        <v>0.25546872220575167</v>
      </c>
      <c r="K18">
        <f>J18^0.5</f>
        <v>0.5054391379837454</v>
      </c>
      <c r="L18">
        <f>I18/K18</f>
        <v>1.1398682097210762</v>
      </c>
    </row>
    <row r="19" spans="1:18" x14ac:dyDescent="0.25">
      <c r="B19">
        <v>-0.25435948575586875</v>
      </c>
      <c r="C19">
        <v>0.66874646255019787</v>
      </c>
      <c r="D19">
        <v>-0.41438697679432912</v>
      </c>
      <c r="E19">
        <v>0.3139638304180255</v>
      </c>
      <c r="F19">
        <v>2</v>
      </c>
      <c r="G19">
        <v>0.3139638304180255</v>
      </c>
      <c r="I19">
        <f>G18*B2+G19*C2+G20*D2</f>
        <v>0.57613400533649584</v>
      </c>
      <c r="J19">
        <f>SUM(J8:L10)</f>
        <v>0.25546872220575167</v>
      </c>
    </row>
    <row r="20" spans="1:18" x14ac:dyDescent="0.25">
      <c r="B20">
        <v>3.1668598226558438E-2</v>
      </c>
      <c r="C20">
        <v>-0.41438697679432912</v>
      </c>
      <c r="D20">
        <v>0.38271837856777063</v>
      </c>
      <c r="E20">
        <v>0.33442039727245781</v>
      </c>
      <c r="F20">
        <v>3</v>
      </c>
      <c r="G20">
        <v>0.33442039727245781</v>
      </c>
      <c r="J20">
        <f t="array" ref="J20">MMULT(P17:R17,G18:G20)</f>
        <v>0.25546872220575167</v>
      </c>
    </row>
    <row r="21" spans="1:18" x14ac:dyDescent="0.25">
      <c r="B21">
        <v>0.35161577230951679</v>
      </c>
      <c r="C21">
        <v>0.31396383041802545</v>
      </c>
      <c r="D21">
        <v>0.33442039727245776</v>
      </c>
      <c r="E21">
        <v>-0.51093744441150324</v>
      </c>
      <c r="F21" t="s">
        <v>34</v>
      </c>
      <c r="G21">
        <v>-0.51093744441150324</v>
      </c>
    </row>
    <row r="22" spans="1:18" x14ac:dyDescent="0.25">
      <c r="G22">
        <f>SUM(G18:G20)</f>
        <v>1.0000000000000002</v>
      </c>
      <c r="M22">
        <f t="array" ref="M22:O22">TRANSPOSE(I30:I32)</f>
        <v>0.44122222597991118</v>
      </c>
      <c r="N22">
        <v>0.12748148398660741</v>
      </c>
      <c r="O22">
        <v>0.43129629003348041</v>
      </c>
    </row>
    <row r="23" spans="1:18" x14ac:dyDescent="0.25">
      <c r="A23" t="s">
        <v>35</v>
      </c>
      <c r="I23" t="s">
        <v>11</v>
      </c>
    </row>
    <row r="24" spans="1:18" x14ac:dyDescent="0.25">
      <c r="B24" s="23">
        <f>B12</f>
        <v>2.88</v>
      </c>
      <c r="C24" s="23">
        <f t="shared" ref="C24:E24" si="7">C12</f>
        <v>-0.192</v>
      </c>
      <c r="D24" s="23">
        <f t="shared" si="7"/>
        <v>-1.32</v>
      </c>
      <c r="E24" s="23">
        <f t="shared" si="7"/>
        <v>1</v>
      </c>
      <c r="F24" s="23">
        <f t="array" ref="F24:F26">TRANSPOSE(B28:D28)</f>
        <v>0.8</v>
      </c>
      <c r="I24">
        <v>0</v>
      </c>
      <c r="M24">
        <f>$I30*M$22*B8</f>
        <v>0.28033495588608165</v>
      </c>
      <c r="N24">
        <f t="shared" ref="N24:O24" si="8">$I30*N$22*C8</f>
        <v>-5.3997757570361593E-3</v>
      </c>
      <c r="O24">
        <f t="shared" si="8"/>
        <v>-0.12559635603599675</v>
      </c>
    </row>
    <row r="25" spans="1:18" x14ac:dyDescent="0.25">
      <c r="B25" s="23">
        <f t="shared" ref="B25:E25" si="9">B13</f>
        <v>-0.192</v>
      </c>
      <c r="C25" s="23">
        <f t="shared" si="9"/>
        <v>1.2800000000000002</v>
      </c>
      <c r="D25" s="23">
        <f t="shared" si="9"/>
        <v>0.52800000000000002</v>
      </c>
      <c r="E25" s="23">
        <f t="shared" si="9"/>
        <v>1</v>
      </c>
      <c r="F25" s="23">
        <v>0.3</v>
      </c>
      <c r="I25">
        <v>0</v>
      </c>
      <c r="M25">
        <f t="shared" ref="M25:M26" si="10">$I31*M$22*B9</f>
        <v>-5.3997757570361593E-3</v>
      </c>
      <c r="N25">
        <f t="shared" ref="N25:N26" si="11">$I31*N$22*C9</f>
        <v>1.0400978406033694E-2</v>
      </c>
      <c r="O25">
        <f t="shared" ref="O25:O26" si="12">$I31*O$22*D9</f>
        <v>1.4515324848125989E-2</v>
      </c>
    </row>
    <row r="26" spans="1:18" x14ac:dyDescent="0.25">
      <c r="B26" s="23">
        <f t="shared" ref="B26:E26" si="13">B14</f>
        <v>-1.32</v>
      </c>
      <c r="C26" s="23">
        <f t="shared" si="13"/>
        <v>0.52800000000000002</v>
      </c>
      <c r="D26" s="23">
        <f t="shared" si="13"/>
        <v>2.4200000000000004</v>
      </c>
      <c r="E26" s="23">
        <f t="shared" si="13"/>
        <v>1</v>
      </c>
      <c r="F26" s="23">
        <v>0.6</v>
      </c>
      <c r="I26">
        <v>0</v>
      </c>
      <c r="M26">
        <f t="shared" si="10"/>
        <v>-0.12559635603599675</v>
      </c>
      <c r="N26">
        <f t="shared" si="11"/>
        <v>1.4515324848125989E-2</v>
      </c>
      <c r="O26">
        <f t="shared" si="12"/>
        <v>0.22507995265393935</v>
      </c>
    </row>
    <row r="27" spans="1:18" x14ac:dyDescent="0.25">
      <c r="B27" s="23">
        <f t="shared" ref="B27:F28" si="14">B15</f>
        <v>1</v>
      </c>
      <c r="C27" s="23">
        <f t="shared" si="14"/>
        <v>1</v>
      </c>
      <c r="D27" s="23">
        <f t="shared" si="14"/>
        <v>1</v>
      </c>
      <c r="E27" s="23">
        <f t="shared" si="14"/>
        <v>0</v>
      </c>
      <c r="F27" s="23">
        <f t="shared" si="14"/>
        <v>0</v>
      </c>
      <c r="I27">
        <v>1</v>
      </c>
    </row>
    <row r="28" spans="1:18" x14ac:dyDescent="0.25">
      <c r="B28" s="23">
        <f>B2</f>
        <v>0.8</v>
      </c>
      <c r="C28" s="23">
        <f t="shared" ref="C28:D28" si="15">C2</f>
        <v>0.3</v>
      </c>
      <c r="D28" s="23">
        <f t="shared" si="15"/>
        <v>0.6</v>
      </c>
      <c r="E28" s="23">
        <f t="shared" si="14"/>
        <v>0</v>
      </c>
      <c r="F28" s="23">
        <f t="shared" si="14"/>
        <v>0</v>
      </c>
      <c r="I28">
        <v>0.65</v>
      </c>
    </row>
    <row r="29" spans="1:18" x14ac:dyDescent="0.25">
      <c r="I29" t="s">
        <v>13</v>
      </c>
      <c r="K29" t="s">
        <v>15</v>
      </c>
      <c r="L29" t="s">
        <v>16</v>
      </c>
      <c r="M29" t="s">
        <v>22</v>
      </c>
      <c r="N29" t="s">
        <v>23</v>
      </c>
    </row>
    <row r="30" spans="1:18" x14ac:dyDescent="0.25">
      <c r="B30">
        <f t="array" ref="B30:F34">MINVERSE(B24:F28)</f>
        <v>7.6093205722208831E-2</v>
      </c>
      <c r="C30">
        <v>5.0728803814806732E-2</v>
      </c>
      <c r="D30">
        <v>-0.12682200953701528</v>
      </c>
      <c r="E30">
        <v>-0.34728939091616379</v>
      </c>
      <c r="F30">
        <v>1.2130947952247306</v>
      </c>
      <c r="H30">
        <v>1</v>
      </c>
      <c r="I30">
        <f t="array" ref="I30:I34">MMULT(B30:F34,I24:I28)</f>
        <v>0.44122222597991118</v>
      </c>
      <c r="K30">
        <f t="array" ref="K30">MMULT(B2:D2,I30:I32)</f>
        <v>0.64999999999999947</v>
      </c>
      <c r="L30">
        <f>SUM(M24:O26)</f>
        <v>0.28285427305624083</v>
      </c>
      <c r="M30">
        <f>L30^0.5</f>
        <v>0.53184045827319382</v>
      </c>
      <c r="N30">
        <f>K30/M30</f>
        <v>1.2221710287149872</v>
      </c>
    </row>
    <row r="31" spans="1:18" x14ac:dyDescent="0.25">
      <c r="B31">
        <v>5.0728803814806843E-2</v>
      </c>
      <c r="C31">
        <v>3.3819202543202052E-2</v>
      </c>
      <c r="D31">
        <v>-8.4548006358009201E-2</v>
      </c>
      <c r="E31">
        <v>1.7684737393892302</v>
      </c>
      <c r="F31">
        <v>-2.5246034698501889</v>
      </c>
      <c r="H31">
        <v>2</v>
      </c>
      <c r="I31">
        <v>0.12748148398660741</v>
      </c>
    </row>
    <row r="32" spans="1:18" x14ac:dyDescent="0.25">
      <c r="B32">
        <v>-0.12682200953701531</v>
      </c>
      <c r="C32">
        <v>-8.4548006358009409E-2</v>
      </c>
      <c r="D32">
        <v>0.21137001589502499</v>
      </c>
      <c r="E32">
        <v>-0.42118434847306457</v>
      </c>
      <c r="F32">
        <v>1.3115086746254538</v>
      </c>
      <c r="H32">
        <v>3</v>
      </c>
      <c r="I32">
        <v>0.43129629003348041</v>
      </c>
    </row>
    <row r="33" spans="2:9" x14ac:dyDescent="0.25">
      <c r="B33">
        <v>-0.34728939091616401</v>
      </c>
      <c r="C33">
        <v>1.7684737393892298</v>
      </c>
      <c r="D33">
        <v>-0.42118434847306496</v>
      </c>
      <c r="E33">
        <v>-3.8429712198586481</v>
      </c>
      <c r="F33">
        <v>5.7834353545943591</v>
      </c>
      <c r="H33" t="s">
        <v>14</v>
      </c>
      <c r="I33">
        <v>-8.3738239372314727E-2</v>
      </c>
    </row>
    <row r="34" spans="2:9" x14ac:dyDescent="0.25">
      <c r="B34">
        <v>1.2130947952247315</v>
      </c>
      <c r="C34">
        <v>-2.5246034698501885</v>
      </c>
      <c r="D34">
        <v>1.3115086746254554</v>
      </c>
      <c r="E34">
        <v>5.7834353545943582</v>
      </c>
      <c r="F34">
        <v>-10.038350975684025</v>
      </c>
      <c r="H34" t="s">
        <v>36</v>
      </c>
      <c r="I34">
        <v>-0.74149277960025817</v>
      </c>
    </row>
    <row r="35" spans="2:9" x14ac:dyDescent="0.25">
      <c r="I35">
        <f>SUM(I30:I32)</f>
        <v>0.99999999999999911</v>
      </c>
    </row>
  </sheetData>
  <mergeCells count="1"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10E24-9010-4964-9BDD-377F6A1EB907}">
  <dimension ref="A1:U51"/>
  <sheetViews>
    <sheetView topLeftCell="A13" workbookViewId="0">
      <selection activeCell="L41" sqref="L41"/>
    </sheetView>
  </sheetViews>
  <sheetFormatPr defaultRowHeight="15" x14ac:dyDescent="0.25"/>
  <sheetData>
    <row r="1" spans="1:21" ht="16.5" thickBot="1" x14ac:dyDescent="0.3">
      <c r="A1" s="24"/>
      <c r="B1" s="13" t="s">
        <v>37</v>
      </c>
      <c r="C1" s="13" t="s">
        <v>38</v>
      </c>
      <c r="D1" s="13" t="s">
        <v>39</v>
      </c>
      <c r="E1" s="13" t="s">
        <v>40</v>
      </c>
      <c r="F1" s="13" t="s">
        <v>41</v>
      </c>
      <c r="G1" s="13" t="s">
        <v>42</v>
      </c>
      <c r="H1" s="13" t="s">
        <v>43</v>
      </c>
      <c r="I1" s="13" t="s">
        <v>44</v>
      </c>
    </row>
    <row r="2" spans="1:21" ht="16.5" thickBot="1" x14ac:dyDescent="0.3">
      <c r="A2" s="19" t="s">
        <v>45</v>
      </c>
      <c r="B2" s="25">
        <v>80.5</v>
      </c>
      <c r="C2" s="25">
        <v>82.7</v>
      </c>
      <c r="D2" s="25">
        <v>85.3</v>
      </c>
      <c r="E2" s="25">
        <v>85.1</v>
      </c>
      <c r="F2" s="25">
        <v>123.9</v>
      </c>
      <c r="G2" s="25">
        <v>22</v>
      </c>
      <c r="H2" s="25">
        <v>3.5</v>
      </c>
      <c r="I2" s="16">
        <v>1.9</v>
      </c>
    </row>
    <row r="3" spans="1:21" ht="16.5" thickBot="1" x14ac:dyDescent="0.3">
      <c r="A3" s="19" t="s">
        <v>38</v>
      </c>
      <c r="B3" s="25">
        <v>82.7</v>
      </c>
      <c r="C3" s="25">
        <v>184.7</v>
      </c>
      <c r="D3" s="25">
        <v>131.5</v>
      </c>
      <c r="E3" s="25">
        <v>69.400000000000006</v>
      </c>
      <c r="F3" s="25">
        <v>49.5</v>
      </c>
      <c r="G3" s="25">
        <v>58</v>
      </c>
      <c r="H3" s="25">
        <v>-9.9</v>
      </c>
      <c r="I3" s="16">
        <v>6.1</v>
      </c>
    </row>
    <row r="4" spans="1:21" ht="16.5" thickBot="1" x14ac:dyDescent="0.3">
      <c r="A4" s="19" t="s">
        <v>39</v>
      </c>
      <c r="B4" s="25">
        <v>85.3</v>
      </c>
      <c r="C4" s="25">
        <v>131.5</v>
      </c>
      <c r="D4" s="25">
        <v>374.2</v>
      </c>
      <c r="E4" s="25">
        <v>384.5</v>
      </c>
      <c r="F4" s="25">
        <v>366.5</v>
      </c>
      <c r="G4" s="25">
        <v>103.8</v>
      </c>
      <c r="H4" s="25">
        <v>343.5</v>
      </c>
      <c r="I4" s="16">
        <v>2.9</v>
      </c>
    </row>
    <row r="5" spans="1:21" ht="16.5" thickBot="1" x14ac:dyDescent="0.3">
      <c r="A5" s="19" t="s">
        <v>40</v>
      </c>
      <c r="B5" s="25">
        <v>85.1</v>
      </c>
      <c r="C5" s="25">
        <v>69.400000000000006</v>
      </c>
      <c r="D5" s="25">
        <v>384.5</v>
      </c>
      <c r="E5" s="25">
        <v>684.8</v>
      </c>
      <c r="F5" s="25">
        <v>599.1</v>
      </c>
      <c r="G5" s="25">
        <v>51.6</v>
      </c>
      <c r="H5" s="25">
        <v>502.7</v>
      </c>
      <c r="I5" s="16">
        <v>4</v>
      </c>
    </row>
    <row r="6" spans="1:21" ht="16.5" thickBot="1" x14ac:dyDescent="0.3">
      <c r="A6" s="19" t="s">
        <v>41</v>
      </c>
      <c r="B6" s="25">
        <v>123.9</v>
      </c>
      <c r="C6" s="25">
        <v>49.5</v>
      </c>
      <c r="D6" s="25">
        <v>366.5</v>
      </c>
      <c r="E6" s="25">
        <v>599.1</v>
      </c>
      <c r="F6" s="25">
        <v>871.4</v>
      </c>
      <c r="G6" s="25">
        <v>-21.2</v>
      </c>
      <c r="H6" s="25">
        <v>520.4</v>
      </c>
      <c r="I6" s="16">
        <v>5.7</v>
      </c>
    </row>
    <row r="7" spans="1:21" ht="16.5" thickBot="1" x14ac:dyDescent="0.3">
      <c r="A7" s="19" t="s">
        <v>42</v>
      </c>
      <c r="B7" s="25">
        <v>22</v>
      </c>
      <c r="C7" s="25">
        <v>58</v>
      </c>
      <c r="D7" s="25">
        <v>103.8</v>
      </c>
      <c r="E7" s="25">
        <v>51.6</v>
      </c>
      <c r="F7" s="25">
        <v>-21.2</v>
      </c>
      <c r="G7" s="25">
        <v>89.7</v>
      </c>
      <c r="H7" s="25">
        <v>74.400000000000006</v>
      </c>
      <c r="I7" s="16">
        <v>3.4</v>
      </c>
    </row>
    <row r="8" spans="1:21" ht="16.5" thickBot="1" x14ac:dyDescent="0.3">
      <c r="A8" s="19" t="s">
        <v>43</v>
      </c>
      <c r="B8" s="25">
        <v>3.5</v>
      </c>
      <c r="C8" s="25">
        <v>-9.9</v>
      </c>
      <c r="D8" s="25">
        <v>343.5</v>
      </c>
      <c r="E8" s="25">
        <v>502.7</v>
      </c>
      <c r="F8" s="25">
        <v>520.4</v>
      </c>
      <c r="G8" s="25">
        <v>74.400000000000006</v>
      </c>
      <c r="H8" s="25">
        <v>574.6</v>
      </c>
      <c r="I8" s="16">
        <v>4.9000000000000004</v>
      </c>
    </row>
    <row r="9" spans="1:21" x14ac:dyDescent="0.25">
      <c r="O9">
        <f t="array" ref="O9:U9">TRANSPOSE(K21:K27)</f>
        <v>2.1371997706364434</v>
      </c>
      <c r="P9">
        <v>4.4434719551724663E-2</v>
      </c>
      <c r="Q9">
        <v>-0.29066879751558022</v>
      </c>
      <c r="R9">
        <v>-0.23027284839811862</v>
      </c>
      <c r="S9">
        <v>-0.7733258714631146</v>
      </c>
      <c r="T9">
        <v>-1.1224034096525217</v>
      </c>
      <c r="U9">
        <v>1.2350364368411666</v>
      </c>
    </row>
    <row r="10" spans="1:21" x14ac:dyDescent="0.25">
      <c r="K10" t="s">
        <v>33</v>
      </c>
    </row>
    <row r="11" spans="1:21" x14ac:dyDescent="0.25">
      <c r="B11">
        <f>2*B2</f>
        <v>161</v>
      </c>
      <c r="C11">
        <f t="shared" ref="C11:H11" si="0">2*C2</f>
        <v>165.4</v>
      </c>
      <c r="D11">
        <f t="shared" si="0"/>
        <v>170.6</v>
      </c>
      <c r="E11">
        <f t="shared" si="0"/>
        <v>170.2</v>
      </c>
      <c r="F11">
        <f t="shared" si="0"/>
        <v>247.8</v>
      </c>
      <c r="G11">
        <f t="shared" si="0"/>
        <v>44</v>
      </c>
      <c r="H11">
        <f t="shared" si="0"/>
        <v>7</v>
      </c>
      <c r="I11" s="26">
        <v>1</v>
      </c>
      <c r="K11">
        <v>0</v>
      </c>
      <c r="O11">
        <f>$K21*O$9*B2</f>
        <v>367.69364019848155</v>
      </c>
      <c r="P11">
        <f t="shared" ref="P11:U11" si="1">$K21*P$9*C2</f>
        <v>7.8536776503117007</v>
      </c>
      <c r="Q11">
        <f t="shared" si="1"/>
        <v>-52.989834613639289</v>
      </c>
      <c r="R11">
        <f t="shared" si="1"/>
        <v>-41.881035604200093</v>
      </c>
      <c r="S11">
        <f t="shared" si="1"/>
        <v>-204.77595732714451</v>
      </c>
      <c r="T11">
        <f t="shared" si="1"/>
        <v>-52.773606812760498</v>
      </c>
      <c r="U11">
        <f t="shared" si="1"/>
        <v>9.2383185634060716</v>
      </c>
    </row>
    <row r="12" spans="1:21" x14ac:dyDescent="0.25">
      <c r="B12">
        <f t="shared" ref="B12:H12" si="2">2*B3</f>
        <v>165.4</v>
      </c>
      <c r="C12">
        <f t="shared" si="2"/>
        <v>369.4</v>
      </c>
      <c r="D12">
        <f t="shared" si="2"/>
        <v>263</v>
      </c>
      <c r="E12">
        <f t="shared" si="2"/>
        <v>138.80000000000001</v>
      </c>
      <c r="F12">
        <f t="shared" si="2"/>
        <v>99</v>
      </c>
      <c r="G12">
        <f t="shared" si="2"/>
        <v>116</v>
      </c>
      <c r="H12">
        <f t="shared" si="2"/>
        <v>-19.8</v>
      </c>
      <c r="I12" s="26">
        <v>1</v>
      </c>
      <c r="K12">
        <v>0</v>
      </c>
      <c r="O12">
        <f t="shared" ref="O12:O16" si="3">$K22*O$9*B3</f>
        <v>7.8536776503117007</v>
      </c>
      <c r="P12">
        <f t="shared" ref="P12:P17" si="4">$K22*P$9*C3</f>
        <v>0.3646798625129859</v>
      </c>
      <c r="Q12">
        <f t="shared" ref="Q12:Q17" si="5">$K22*Q$9*D3</f>
        <v>-1.6984259247555034</v>
      </c>
      <c r="R12">
        <f t="shared" ref="R12:R17" si="6">$K22*R$9*E3</f>
        <v>-0.71010839506293655</v>
      </c>
      <c r="S12">
        <f t="shared" ref="S12:S17" si="7">$K22*S$9*F3</f>
        <v>-1.7009446519175504</v>
      </c>
      <c r="T12">
        <f t="shared" ref="T12:T17" si="8">$K22*T$9*G3</f>
        <v>-2.8926734824449412</v>
      </c>
      <c r="U12">
        <f t="shared" ref="U12:U17" si="9">$K22*U$9*H3</f>
        <v>-0.54329712730126567</v>
      </c>
    </row>
    <row r="13" spans="1:21" x14ac:dyDescent="0.25">
      <c r="B13">
        <f t="shared" ref="B13:H13" si="10">2*B4</f>
        <v>170.6</v>
      </c>
      <c r="C13">
        <f t="shared" si="10"/>
        <v>263</v>
      </c>
      <c r="D13">
        <f t="shared" si="10"/>
        <v>748.4</v>
      </c>
      <c r="E13">
        <f t="shared" si="10"/>
        <v>769</v>
      </c>
      <c r="F13">
        <f t="shared" si="10"/>
        <v>733</v>
      </c>
      <c r="G13">
        <f t="shared" si="10"/>
        <v>207.6</v>
      </c>
      <c r="H13">
        <f t="shared" si="10"/>
        <v>687</v>
      </c>
      <c r="I13" s="26">
        <v>1</v>
      </c>
      <c r="K13">
        <v>0</v>
      </c>
      <c r="O13">
        <f t="shared" si="3"/>
        <v>-52.989834613639289</v>
      </c>
      <c r="P13">
        <f t="shared" si="4"/>
        <v>-1.6984259247555034</v>
      </c>
      <c r="Q13">
        <f t="shared" si="5"/>
        <v>31.615540513553192</v>
      </c>
      <c r="R13">
        <f t="shared" si="6"/>
        <v>25.735789232609743</v>
      </c>
      <c r="S13">
        <f t="shared" si="7"/>
        <v>82.382493469961972</v>
      </c>
      <c r="T13">
        <f t="shared" si="8"/>
        <v>33.864506008870691</v>
      </c>
      <c r="U13">
        <f t="shared" si="9"/>
        <v>-123.3118819806925</v>
      </c>
    </row>
    <row r="14" spans="1:21" x14ac:dyDescent="0.25">
      <c r="B14">
        <f t="shared" ref="B14:H14" si="11">2*B5</f>
        <v>170.2</v>
      </c>
      <c r="C14">
        <f t="shared" si="11"/>
        <v>138.80000000000001</v>
      </c>
      <c r="D14">
        <f t="shared" si="11"/>
        <v>769</v>
      </c>
      <c r="E14">
        <f t="shared" si="11"/>
        <v>1369.6</v>
      </c>
      <c r="F14">
        <f t="shared" si="11"/>
        <v>1198.2</v>
      </c>
      <c r="G14">
        <f t="shared" si="11"/>
        <v>103.2</v>
      </c>
      <c r="H14">
        <f t="shared" si="11"/>
        <v>1005.4</v>
      </c>
      <c r="I14" s="26">
        <v>1</v>
      </c>
      <c r="K14">
        <v>0</v>
      </c>
      <c r="O14">
        <f t="shared" si="3"/>
        <v>-41.881035604200093</v>
      </c>
      <c r="P14">
        <f t="shared" si="4"/>
        <v>-0.71010839506293655</v>
      </c>
      <c r="Q14">
        <f t="shared" si="5"/>
        <v>25.735789232609743</v>
      </c>
      <c r="R14">
        <f t="shared" si="6"/>
        <v>36.311920408985422</v>
      </c>
      <c r="S14">
        <f t="shared" si="7"/>
        <v>106.68530234101566</v>
      </c>
      <c r="T14">
        <f t="shared" si="8"/>
        <v>13.336485957930245</v>
      </c>
      <c r="U14">
        <f t="shared" si="9"/>
        <v>-142.96554656054386</v>
      </c>
    </row>
    <row r="15" spans="1:21" x14ac:dyDescent="0.25">
      <c r="B15">
        <f t="shared" ref="B15:H15" si="12">2*B6</f>
        <v>247.8</v>
      </c>
      <c r="C15">
        <f t="shared" si="12"/>
        <v>99</v>
      </c>
      <c r="D15">
        <f t="shared" si="12"/>
        <v>733</v>
      </c>
      <c r="E15">
        <f t="shared" si="12"/>
        <v>1198.2</v>
      </c>
      <c r="F15">
        <f t="shared" si="12"/>
        <v>1742.8</v>
      </c>
      <c r="G15">
        <f t="shared" si="12"/>
        <v>-42.4</v>
      </c>
      <c r="H15">
        <f t="shared" si="12"/>
        <v>1040.8</v>
      </c>
      <c r="I15" s="26">
        <v>1</v>
      </c>
      <c r="K15">
        <v>0</v>
      </c>
      <c r="O15">
        <f t="shared" si="3"/>
        <v>-204.77595732714451</v>
      </c>
      <c r="P15">
        <f t="shared" si="4"/>
        <v>-1.7009446519175504</v>
      </c>
      <c r="Q15">
        <f t="shared" si="5"/>
        <v>82.382493469961972</v>
      </c>
      <c r="R15">
        <f t="shared" si="6"/>
        <v>106.68530234101566</v>
      </c>
      <c r="S15">
        <f t="shared" si="7"/>
        <v>521.12587208740536</v>
      </c>
      <c r="T15">
        <f t="shared" si="8"/>
        <v>-18.4012522119374</v>
      </c>
      <c r="U15">
        <f t="shared" si="9"/>
        <v>-497.02656123214894</v>
      </c>
    </row>
    <row r="16" spans="1:21" x14ac:dyDescent="0.25">
      <c r="B16">
        <f t="shared" ref="B16:H16" si="13">2*B7</f>
        <v>44</v>
      </c>
      <c r="C16">
        <f t="shared" si="13"/>
        <v>116</v>
      </c>
      <c r="D16">
        <f t="shared" si="13"/>
        <v>207.6</v>
      </c>
      <c r="E16">
        <f t="shared" si="13"/>
        <v>103.2</v>
      </c>
      <c r="F16">
        <f t="shared" si="13"/>
        <v>-42.4</v>
      </c>
      <c r="G16">
        <f t="shared" si="13"/>
        <v>179.4</v>
      </c>
      <c r="H16">
        <f t="shared" si="13"/>
        <v>148.80000000000001</v>
      </c>
      <c r="I16" s="26">
        <v>1</v>
      </c>
      <c r="K16">
        <v>0</v>
      </c>
      <c r="O16">
        <f t="shared" si="3"/>
        <v>-52.773606812760498</v>
      </c>
      <c r="P16">
        <f t="shared" si="4"/>
        <v>-2.8926734824449412</v>
      </c>
      <c r="Q16">
        <f t="shared" si="5"/>
        <v>33.864506008870691</v>
      </c>
      <c r="R16">
        <f t="shared" si="6"/>
        <v>13.336485957930245</v>
      </c>
      <c r="S16">
        <f t="shared" si="7"/>
        <v>-18.4012522119374</v>
      </c>
      <c r="T16">
        <f t="shared" si="8"/>
        <v>113.0031104357647</v>
      </c>
      <c r="U16">
        <f t="shared" si="9"/>
        <v>-103.13395761701864</v>
      </c>
    </row>
    <row r="17" spans="1:21" x14ac:dyDescent="0.25">
      <c r="B17">
        <f t="shared" ref="B17:H17" si="14">2*B8</f>
        <v>7</v>
      </c>
      <c r="C17">
        <f t="shared" si="14"/>
        <v>-19.8</v>
      </c>
      <c r="D17">
        <f t="shared" si="14"/>
        <v>687</v>
      </c>
      <c r="E17">
        <f t="shared" si="14"/>
        <v>1005.4</v>
      </c>
      <c r="F17">
        <f t="shared" si="14"/>
        <v>1040.8</v>
      </c>
      <c r="G17">
        <f t="shared" si="14"/>
        <v>148.80000000000001</v>
      </c>
      <c r="H17">
        <f t="shared" si="14"/>
        <v>1149.2</v>
      </c>
      <c r="I17" s="26">
        <v>1</v>
      </c>
      <c r="K17">
        <v>0</v>
      </c>
      <c r="O17">
        <f>$K27*O$9*B8</f>
        <v>9.2383185634060716</v>
      </c>
      <c r="P17">
        <f t="shared" si="4"/>
        <v>-0.54329712730126567</v>
      </c>
      <c r="Q17">
        <f t="shared" si="5"/>
        <v>-123.3118819806925</v>
      </c>
      <c r="R17">
        <f t="shared" si="6"/>
        <v>-142.96554656054386</v>
      </c>
      <c r="S17">
        <f t="shared" si="7"/>
        <v>-497.02656123214894</v>
      </c>
      <c r="T17">
        <f t="shared" si="8"/>
        <v>-103.13395761701864</v>
      </c>
      <c r="U17">
        <f t="shared" si="9"/>
        <v>876.44599918693166</v>
      </c>
    </row>
    <row r="18" spans="1:21" x14ac:dyDescent="0.25">
      <c r="B18">
        <f t="array" ref="B18:H18">TRANSPOSE(I11:I17)</f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 s="26">
        <v>0</v>
      </c>
      <c r="K18">
        <v>1</v>
      </c>
    </row>
    <row r="20" spans="1:21" x14ac:dyDescent="0.25">
      <c r="B20" t="s">
        <v>46</v>
      </c>
      <c r="K20" t="s">
        <v>13</v>
      </c>
      <c r="M20" t="s">
        <v>15</v>
      </c>
      <c r="N20" t="s">
        <v>16</v>
      </c>
      <c r="O20" t="s">
        <v>22</v>
      </c>
      <c r="P20" t="s">
        <v>23</v>
      </c>
    </row>
    <row r="21" spans="1:21" x14ac:dyDescent="0.25">
      <c r="B21">
        <f t="array" ref="B21:I28">MINVERSE(B11:I18)</f>
        <v>7.7541972135672932E-2</v>
      </c>
      <c r="C21">
        <v>-6.1867287801396819E-3</v>
      </c>
      <c r="D21">
        <v>8.7884370989865148E-3</v>
      </c>
      <c r="E21">
        <v>-9.7098519637296276E-3</v>
      </c>
      <c r="F21">
        <v>-3.7687458357494111E-2</v>
      </c>
      <c r="G21">
        <v>-7.7748273977969518E-2</v>
      </c>
      <c r="H21">
        <v>4.5001903844673563E-2</v>
      </c>
      <c r="I21">
        <v>2.1371997706364434</v>
      </c>
      <c r="J21">
        <v>1</v>
      </c>
      <c r="K21">
        <f t="array" ref="K21:K28">MMULT(B21:I28,K11:K18)</f>
        <v>2.1371997706364434</v>
      </c>
      <c r="M21">
        <f>SUMPRODUCT(K21:K27,I2:I8)</f>
        <v>0.3952499274504957</v>
      </c>
      <c r="N21">
        <f>SUM(O11:U17)</f>
        <v>15.143742058711155</v>
      </c>
      <c r="O21">
        <f>N21^0.5</f>
        <v>3.8914961208654897</v>
      </c>
      <c r="P21">
        <f>M21/O21</f>
        <v>0.10156760155335579</v>
      </c>
    </row>
    <row r="22" spans="1:21" x14ac:dyDescent="0.25">
      <c r="B22">
        <v>-6.1867287801396758E-3</v>
      </c>
      <c r="C22">
        <v>7.8030964488774862E-3</v>
      </c>
      <c r="D22">
        <v>-3.6166669747582608E-3</v>
      </c>
      <c r="E22">
        <v>1.6749741242662311E-4</v>
      </c>
      <c r="F22">
        <v>1.0562122322255593E-3</v>
      </c>
      <c r="G22">
        <v>-4.7766840729457241E-4</v>
      </c>
      <c r="H22">
        <v>1.2542580686628064E-3</v>
      </c>
      <c r="I22">
        <v>4.4434719551724663E-2</v>
      </c>
      <c r="J22">
        <v>2</v>
      </c>
      <c r="K22">
        <v>4.4434719551724663E-2</v>
      </c>
    </row>
    <row r="23" spans="1:21" x14ac:dyDescent="0.25">
      <c r="B23">
        <v>8.7884370989864923E-3</v>
      </c>
      <c r="C23">
        <v>-3.6166669747582638E-3</v>
      </c>
      <c r="D23">
        <v>7.5439437839265409E-3</v>
      </c>
      <c r="E23">
        <v>-2.2862793656756196E-3</v>
      </c>
      <c r="F23">
        <v>-4.259006318125153E-3</v>
      </c>
      <c r="G23">
        <v>-8.7937880025464495E-3</v>
      </c>
      <c r="H23">
        <v>2.6233597781924281E-3</v>
      </c>
      <c r="I23">
        <v>-0.29066879751558022</v>
      </c>
      <c r="J23">
        <v>3</v>
      </c>
      <c r="K23">
        <v>-0.29066879751558022</v>
      </c>
    </row>
    <row r="24" spans="1:21" x14ac:dyDescent="0.25">
      <c r="B24">
        <v>-9.7098519637296172E-3</v>
      </c>
      <c r="C24">
        <v>1.6749741242662834E-4</v>
      </c>
      <c r="D24">
        <v>-2.28627936567562E-3</v>
      </c>
      <c r="E24">
        <v>4.2780444048604272E-3</v>
      </c>
      <c r="F24">
        <v>4.0717684774882702E-3</v>
      </c>
      <c r="G24">
        <v>1.0660407260979341E-2</v>
      </c>
      <c r="H24">
        <v>-7.1815862263494264E-3</v>
      </c>
      <c r="I24">
        <v>-0.23027284839811862</v>
      </c>
      <c r="J24">
        <v>4</v>
      </c>
      <c r="K24">
        <v>-0.23027284839811862</v>
      </c>
    </row>
    <row r="25" spans="1:21" x14ac:dyDescent="0.25">
      <c r="B25">
        <v>-3.7687458357494166E-2</v>
      </c>
      <c r="C25">
        <v>1.0562122322255671E-3</v>
      </c>
      <c r="D25">
        <v>-4.2590063181251513E-3</v>
      </c>
      <c r="E25">
        <v>4.071768477488278E-3</v>
      </c>
      <c r="F25">
        <v>2.0580109972797054E-2</v>
      </c>
      <c r="G25">
        <v>4.0174615610874098E-2</v>
      </c>
      <c r="H25">
        <v>-2.3936241617765686E-2</v>
      </c>
      <c r="I25">
        <v>-0.7733258714631146</v>
      </c>
      <c r="J25">
        <v>5</v>
      </c>
      <c r="K25">
        <v>-0.7733258714631146</v>
      </c>
    </row>
    <row r="26" spans="1:21" x14ac:dyDescent="0.25">
      <c r="B26">
        <v>-7.7748273977969531E-2</v>
      </c>
      <c r="C26">
        <v>-4.7766840729452932E-4</v>
      </c>
      <c r="D26">
        <v>-8.7937880025464755E-3</v>
      </c>
      <c r="E26">
        <v>1.0660407260979351E-2</v>
      </c>
      <c r="F26">
        <v>4.017461561087407E-2</v>
      </c>
      <c r="G26">
        <v>8.6382110570312823E-2</v>
      </c>
      <c r="H26">
        <v>-5.0197403054355737E-2</v>
      </c>
      <c r="I26">
        <v>-1.1224034096525217</v>
      </c>
      <c r="J26">
        <v>6</v>
      </c>
      <c r="K26">
        <v>-1.1224034096525217</v>
      </c>
    </row>
    <row r="27" spans="1:21" x14ac:dyDescent="0.25">
      <c r="B27">
        <v>4.5001903844673612E-2</v>
      </c>
      <c r="C27">
        <v>1.2542580686627908E-3</v>
      </c>
      <c r="D27">
        <v>2.6233597781924545E-3</v>
      </c>
      <c r="E27">
        <v>-7.1815862263494403E-3</v>
      </c>
      <c r="F27">
        <v>-2.3936241617765686E-2</v>
      </c>
      <c r="G27">
        <v>-5.0197403054355771E-2</v>
      </c>
      <c r="H27">
        <v>3.2435709206942061E-2</v>
      </c>
      <c r="I27">
        <v>1.2350364368411666</v>
      </c>
      <c r="J27">
        <v>7</v>
      </c>
      <c r="K27">
        <v>1.2350364368411666</v>
      </c>
    </row>
    <row r="28" spans="1:21" x14ac:dyDescent="0.25">
      <c r="B28">
        <v>2.1371997706364412</v>
      </c>
      <c r="C28">
        <v>4.4434719551724261E-2</v>
      </c>
      <c r="D28">
        <v>-0.29066879751558017</v>
      </c>
      <c r="E28">
        <v>-0.23027284839811846</v>
      </c>
      <c r="F28">
        <v>-0.77332587146311238</v>
      </c>
      <c r="G28">
        <v>-1.1224034096525184</v>
      </c>
      <c r="H28">
        <v>1.2350364368411642</v>
      </c>
      <c r="I28">
        <v>-30.287484117422572</v>
      </c>
      <c r="J28" t="s">
        <v>14</v>
      </c>
      <c r="K28">
        <v>-30.287484117422572</v>
      </c>
    </row>
    <row r="29" spans="1:21" x14ac:dyDescent="0.25">
      <c r="J29" t="s">
        <v>47</v>
      </c>
      <c r="K29">
        <f>SUM(K21:K27)</f>
        <v>0.99999999999999956</v>
      </c>
      <c r="O29">
        <f t="array" ref="O29:U29">TRANSPOSE(L42:L48)</f>
        <v>0.39350039050604058</v>
      </c>
      <c r="P29">
        <v>0.43702969517304963</v>
      </c>
      <c r="Q29">
        <v>-0.65517948269339199</v>
      </c>
      <c r="R29">
        <v>-4.4328173925622744E-2</v>
      </c>
      <c r="S29">
        <v>3.6014728320210798E-2</v>
      </c>
      <c r="T29">
        <v>0.41533371151037213</v>
      </c>
      <c r="U29">
        <v>0.41762913110934397</v>
      </c>
    </row>
    <row r="31" spans="1:21" x14ac:dyDescent="0.25">
      <c r="A31" t="s">
        <v>48</v>
      </c>
      <c r="L31" t="s">
        <v>49</v>
      </c>
      <c r="O31">
        <f>$L42*O$29*B2</f>
        <v>12.464825864936717</v>
      </c>
      <c r="P31">
        <f t="shared" ref="P31:U31" si="15">$L42*P$29*C2</f>
        <v>14.222031117492467</v>
      </c>
      <c r="Q31">
        <f t="shared" si="15"/>
        <v>-21.991481509456026</v>
      </c>
      <c r="R31">
        <f t="shared" si="15"/>
        <v>-1.4844123841379551</v>
      </c>
      <c r="S31">
        <f t="shared" si="15"/>
        <v>1.7558872166227195</v>
      </c>
      <c r="T31">
        <f t="shared" si="15"/>
        <v>3.5955475087324023</v>
      </c>
      <c r="U31">
        <f t="shared" si="15"/>
        <v>0.57518029162378848</v>
      </c>
    </row>
    <row r="32" spans="1:21" x14ac:dyDescent="0.25">
      <c r="B32">
        <f>B11</f>
        <v>161</v>
      </c>
      <c r="C32">
        <f t="shared" ref="C32:I32" si="16">C11</f>
        <v>165.4</v>
      </c>
      <c r="D32">
        <f t="shared" si="16"/>
        <v>170.6</v>
      </c>
      <c r="E32">
        <f t="shared" si="16"/>
        <v>170.2</v>
      </c>
      <c r="F32">
        <f t="shared" si="16"/>
        <v>247.8</v>
      </c>
      <c r="G32">
        <f t="shared" si="16"/>
        <v>44</v>
      </c>
      <c r="H32">
        <f t="shared" si="16"/>
        <v>7</v>
      </c>
      <c r="I32">
        <f t="shared" si="16"/>
        <v>1</v>
      </c>
      <c r="J32">
        <f>I2</f>
        <v>1.9</v>
      </c>
      <c r="L32">
        <v>0</v>
      </c>
      <c r="O32">
        <f t="shared" ref="O32:O38" si="17">$L43*O$29*B3</f>
        <v>14.222031117492467</v>
      </c>
      <c r="P32">
        <f t="shared" ref="P32:P38" si="18">$L43*P$29*C3</f>
        <v>35.276768089325088</v>
      </c>
      <c r="Q32">
        <f t="shared" ref="Q32:Q38" si="19">$L43*Q$29*D3</f>
        <v>-37.652774983074522</v>
      </c>
      <c r="R32">
        <f t="shared" ref="R32:R38" si="20">$L43*R$29*E3</f>
        <v>-1.3444673466775228</v>
      </c>
      <c r="S32">
        <f t="shared" ref="S32:S38" si="21">$L43*S$29*F3</f>
        <v>0.77910553410633521</v>
      </c>
      <c r="T32">
        <f t="shared" ref="T32:T38" si="22">$L43*T$29*G3</f>
        <v>10.527763589515217</v>
      </c>
      <c r="U32">
        <f t="shared" ref="U32:U38" si="23">$L43*U$29*H3</f>
        <v>-1.8069116854546117</v>
      </c>
    </row>
    <row r="33" spans="2:21" x14ac:dyDescent="0.25">
      <c r="B33">
        <f t="shared" ref="B33:I33" si="24">B12</f>
        <v>165.4</v>
      </c>
      <c r="C33">
        <f t="shared" si="24"/>
        <v>369.4</v>
      </c>
      <c r="D33">
        <f t="shared" si="24"/>
        <v>263</v>
      </c>
      <c r="E33">
        <f t="shared" si="24"/>
        <v>138.80000000000001</v>
      </c>
      <c r="F33">
        <f t="shared" si="24"/>
        <v>99</v>
      </c>
      <c r="G33">
        <f t="shared" si="24"/>
        <v>116</v>
      </c>
      <c r="H33">
        <f t="shared" si="24"/>
        <v>-19.8</v>
      </c>
      <c r="I33">
        <f t="shared" si="24"/>
        <v>1</v>
      </c>
      <c r="J33">
        <f t="shared" ref="J33:J38" si="25">I3</f>
        <v>6.1</v>
      </c>
      <c r="L33">
        <v>0</v>
      </c>
      <c r="O33">
        <f t="shared" si="17"/>
        <v>-21.991481509456026</v>
      </c>
      <c r="P33">
        <f t="shared" si="18"/>
        <v>-37.652774983074522</v>
      </c>
      <c r="Q33">
        <f t="shared" si="19"/>
        <v>160.62914982975889</v>
      </c>
      <c r="R33">
        <f t="shared" si="20"/>
        <v>11.166998918582237</v>
      </c>
      <c r="S33">
        <f t="shared" si="21"/>
        <v>-8.6479747072205182</v>
      </c>
      <c r="T33">
        <f t="shared" si="22"/>
        <v>-28.24586150500868</v>
      </c>
      <c r="U33">
        <f t="shared" si="23"/>
        <v>-93.989170079762346</v>
      </c>
    </row>
    <row r="34" spans="2:21" x14ac:dyDescent="0.25">
      <c r="B34">
        <f t="shared" ref="B34:I34" si="26">B13</f>
        <v>170.6</v>
      </c>
      <c r="C34">
        <f t="shared" si="26"/>
        <v>263</v>
      </c>
      <c r="D34">
        <f t="shared" si="26"/>
        <v>748.4</v>
      </c>
      <c r="E34">
        <f t="shared" si="26"/>
        <v>769</v>
      </c>
      <c r="F34">
        <f t="shared" si="26"/>
        <v>733</v>
      </c>
      <c r="G34">
        <f t="shared" si="26"/>
        <v>207.6</v>
      </c>
      <c r="H34">
        <f t="shared" si="26"/>
        <v>687</v>
      </c>
      <c r="I34">
        <f t="shared" si="26"/>
        <v>1</v>
      </c>
      <c r="J34">
        <f t="shared" si="25"/>
        <v>2.9</v>
      </c>
      <c r="L34">
        <v>0</v>
      </c>
      <c r="O34">
        <f t="shared" si="17"/>
        <v>-1.4844123841379551</v>
      </c>
      <c r="P34">
        <f t="shared" si="18"/>
        <v>-1.3444673466775228</v>
      </c>
      <c r="Q34">
        <f t="shared" si="19"/>
        <v>11.166998918582237</v>
      </c>
      <c r="R34">
        <f t="shared" si="20"/>
        <v>1.3456231000517622</v>
      </c>
      <c r="S34">
        <f t="shared" si="21"/>
        <v>-0.95644346409063707</v>
      </c>
      <c r="T34">
        <f t="shared" si="22"/>
        <v>-0.95000682605191977</v>
      </c>
      <c r="U34">
        <f t="shared" si="23"/>
        <v>-9.3063527693634498</v>
      </c>
    </row>
    <row r="35" spans="2:21" x14ac:dyDescent="0.25">
      <c r="B35">
        <f t="shared" ref="B35:I35" si="27">B14</f>
        <v>170.2</v>
      </c>
      <c r="C35">
        <f t="shared" si="27"/>
        <v>138.80000000000001</v>
      </c>
      <c r="D35">
        <f t="shared" si="27"/>
        <v>769</v>
      </c>
      <c r="E35">
        <f t="shared" si="27"/>
        <v>1369.6</v>
      </c>
      <c r="F35">
        <f t="shared" si="27"/>
        <v>1198.2</v>
      </c>
      <c r="G35">
        <f t="shared" si="27"/>
        <v>103.2</v>
      </c>
      <c r="H35">
        <f t="shared" si="27"/>
        <v>1005.4</v>
      </c>
      <c r="I35">
        <f t="shared" si="27"/>
        <v>1</v>
      </c>
      <c r="J35">
        <f t="shared" si="25"/>
        <v>4</v>
      </c>
      <c r="L35">
        <v>0</v>
      </c>
      <c r="O35">
        <f t="shared" si="17"/>
        <v>1.7558872166227195</v>
      </c>
      <c r="P35">
        <f t="shared" si="18"/>
        <v>0.77910553410633521</v>
      </c>
      <c r="Q35">
        <f t="shared" si="19"/>
        <v>-8.6479747072205182</v>
      </c>
      <c r="R35">
        <f t="shared" si="20"/>
        <v>-0.95644346409063707</v>
      </c>
      <c r="S35">
        <f t="shared" si="21"/>
        <v>1.1302586556197465</v>
      </c>
      <c r="T35">
        <f t="shared" si="22"/>
        <v>-0.31711237258414227</v>
      </c>
      <c r="U35">
        <f t="shared" si="23"/>
        <v>7.8272321615427369</v>
      </c>
    </row>
    <row r="36" spans="2:21" x14ac:dyDescent="0.25">
      <c r="B36">
        <f t="shared" ref="B36:I36" si="28">B15</f>
        <v>247.8</v>
      </c>
      <c r="C36">
        <f t="shared" si="28"/>
        <v>99</v>
      </c>
      <c r="D36">
        <f t="shared" si="28"/>
        <v>733</v>
      </c>
      <c r="E36">
        <f t="shared" si="28"/>
        <v>1198.2</v>
      </c>
      <c r="F36">
        <f t="shared" si="28"/>
        <v>1742.8</v>
      </c>
      <c r="G36">
        <f t="shared" si="28"/>
        <v>-42.4</v>
      </c>
      <c r="H36">
        <f t="shared" si="28"/>
        <v>1040.8</v>
      </c>
      <c r="I36">
        <f t="shared" si="28"/>
        <v>1</v>
      </c>
      <c r="J36">
        <f t="shared" si="25"/>
        <v>5.7</v>
      </c>
      <c r="L36">
        <v>0</v>
      </c>
      <c r="O36">
        <f t="shared" si="17"/>
        <v>3.5955475087324023</v>
      </c>
      <c r="P36">
        <f t="shared" si="18"/>
        <v>10.527763589515217</v>
      </c>
      <c r="Q36">
        <f t="shared" si="19"/>
        <v>-28.24586150500868</v>
      </c>
      <c r="R36">
        <f t="shared" si="20"/>
        <v>-0.95000682605191977</v>
      </c>
      <c r="S36">
        <f t="shared" si="21"/>
        <v>-0.31711237258414227</v>
      </c>
      <c r="T36">
        <f t="shared" si="22"/>
        <v>15.473437644953197</v>
      </c>
      <c r="U36">
        <f t="shared" si="23"/>
        <v>12.905086005152077</v>
      </c>
    </row>
    <row r="37" spans="2:21" x14ac:dyDescent="0.25">
      <c r="B37">
        <f t="shared" ref="B37:I37" si="29">B16</f>
        <v>44</v>
      </c>
      <c r="C37">
        <f t="shared" si="29"/>
        <v>116</v>
      </c>
      <c r="D37">
        <f t="shared" si="29"/>
        <v>207.6</v>
      </c>
      <c r="E37">
        <f t="shared" si="29"/>
        <v>103.2</v>
      </c>
      <c r="F37">
        <f t="shared" si="29"/>
        <v>-42.4</v>
      </c>
      <c r="G37">
        <f t="shared" si="29"/>
        <v>179.4</v>
      </c>
      <c r="H37">
        <f t="shared" si="29"/>
        <v>148.80000000000001</v>
      </c>
      <c r="I37">
        <f t="shared" si="29"/>
        <v>1</v>
      </c>
      <c r="J37">
        <f t="shared" si="25"/>
        <v>3.4</v>
      </c>
      <c r="L37">
        <v>0</v>
      </c>
      <c r="O37">
        <f t="shared" si="17"/>
        <v>0.57518029162378848</v>
      </c>
      <c r="P37">
        <f t="shared" si="18"/>
        <v>-1.8069116854546117</v>
      </c>
      <c r="Q37">
        <f t="shared" si="19"/>
        <v>-93.989170079762346</v>
      </c>
      <c r="R37">
        <f t="shared" si="20"/>
        <v>-9.3063527693634498</v>
      </c>
      <c r="S37">
        <f t="shared" si="21"/>
        <v>7.8272321615427369</v>
      </c>
      <c r="T37">
        <f t="shared" si="22"/>
        <v>12.905086005152077</v>
      </c>
      <c r="U37">
        <f t="shared" si="23"/>
        <v>100.21833677544828</v>
      </c>
    </row>
    <row r="38" spans="2:21" x14ac:dyDescent="0.25">
      <c r="B38">
        <f t="shared" ref="B38:I38" si="30">B17</f>
        <v>7</v>
      </c>
      <c r="C38">
        <f t="shared" si="30"/>
        <v>-19.8</v>
      </c>
      <c r="D38">
        <f t="shared" si="30"/>
        <v>687</v>
      </c>
      <c r="E38">
        <f t="shared" si="30"/>
        <v>1005.4</v>
      </c>
      <c r="F38">
        <f t="shared" si="30"/>
        <v>1040.8</v>
      </c>
      <c r="G38">
        <f t="shared" si="30"/>
        <v>148.80000000000001</v>
      </c>
      <c r="H38">
        <f t="shared" si="30"/>
        <v>1149.2</v>
      </c>
      <c r="I38">
        <f t="shared" si="30"/>
        <v>1</v>
      </c>
      <c r="J38">
        <f t="shared" si="25"/>
        <v>4.9000000000000004</v>
      </c>
      <c r="L38">
        <v>0</v>
      </c>
    </row>
    <row r="39" spans="2:21" x14ac:dyDescent="0.25">
      <c r="B39">
        <f t="shared" ref="B39:J40" si="31">B18</f>
        <v>1</v>
      </c>
      <c r="C39">
        <f t="shared" si="31"/>
        <v>1</v>
      </c>
      <c r="D39">
        <f t="shared" si="31"/>
        <v>1</v>
      </c>
      <c r="E39">
        <f t="shared" si="31"/>
        <v>1</v>
      </c>
      <c r="F39">
        <f t="shared" si="31"/>
        <v>1</v>
      </c>
      <c r="G39">
        <f t="shared" si="31"/>
        <v>1</v>
      </c>
      <c r="H39">
        <f t="shared" si="31"/>
        <v>1</v>
      </c>
      <c r="I39">
        <f t="shared" si="31"/>
        <v>0</v>
      </c>
      <c r="J39">
        <f t="shared" si="31"/>
        <v>0</v>
      </c>
      <c r="L39">
        <v>1</v>
      </c>
    </row>
    <row r="40" spans="2:21" x14ac:dyDescent="0.25">
      <c r="B40">
        <f t="array" ref="B40:H40">TRANSPOSE(J32:J38)</f>
        <v>1.9</v>
      </c>
      <c r="C40">
        <v>6.1</v>
      </c>
      <c r="D40">
        <v>2.9</v>
      </c>
      <c r="E40">
        <v>4</v>
      </c>
      <c r="F40">
        <v>5.7</v>
      </c>
      <c r="G40">
        <v>3.4</v>
      </c>
      <c r="H40">
        <v>4.9000000000000004</v>
      </c>
      <c r="I40">
        <f t="shared" si="31"/>
        <v>0</v>
      </c>
      <c r="J40">
        <f t="shared" si="31"/>
        <v>0</v>
      </c>
      <c r="L40">
        <v>5</v>
      </c>
    </row>
    <row r="41" spans="2:21" x14ac:dyDescent="0.25">
      <c r="L41" t="s">
        <v>13</v>
      </c>
      <c r="N41" t="s">
        <v>15</v>
      </c>
      <c r="O41" t="s">
        <v>16</v>
      </c>
      <c r="P41" t="s">
        <v>22</v>
      </c>
      <c r="Q41" t="s">
        <v>23</v>
      </c>
    </row>
    <row r="42" spans="2:21" x14ac:dyDescent="0.25">
      <c r="B42">
        <f t="array" ref="B42:J50">MINVERSE(B32:J40)</f>
        <v>1.6039415746455687E-2</v>
      </c>
      <c r="C42">
        <v>7.6606091850020732E-3</v>
      </c>
      <c r="D42">
        <v>-4.0683312322288834E-3</v>
      </c>
      <c r="E42">
        <v>-3.1513402401296326E-3</v>
      </c>
      <c r="F42">
        <v>-9.1409574850019066E-3</v>
      </c>
      <c r="G42">
        <v>-2.351027568319447E-2</v>
      </c>
      <c r="H42">
        <v>1.61708797090971E-2</v>
      </c>
      <c r="I42">
        <v>2.2868706632220293</v>
      </c>
      <c r="J42">
        <v>-0.37867405454319775</v>
      </c>
      <c r="K42">
        <v>1</v>
      </c>
      <c r="L42">
        <f t="array" ref="L42:L50">MMULT(B42:J50,L32:L40)</f>
        <v>0.39350039050604058</v>
      </c>
      <c r="N42">
        <f>SUMPRODUCT(L42:L48,I2:I8)</f>
        <v>5.0000000000000053</v>
      </c>
      <c r="O42">
        <f>SUM(O31:U37)</f>
        <v>39.862125381068971</v>
      </c>
      <c r="P42">
        <f>O42^0.5</f>
        <v>6.313645965768826</v>
      </c>
      <c r="Q42">
        <f>N42/P42</f>
        <v>0.79193544064853894</v>
      </c>
    </row>
    <row r="43" spans="2:21" x14ac:dyDescent="0.25">
      <c r="B43">
        <v>7.6606091850020576E-3</v>
      </c>
      <c r="C43">
        <v>4.6853598867193386E-3</v>
      </c>
      <c r="D43">
        <v>-7.2195776795390832E-4</v>
      </c>
      <c r="E43">
        <v>-1.3091554897762462E-3</v>
      </c>
      <c r="F43">
        <v>-5.3710497957462945E-3</v>
      </c>
      <c r="G43">
        <v>-1.2689386700555723E-2</v>
      </c>
      <c r="H43">
        <v>7.7455806823107818E-3</v>
      </c>
      <c r="I43">
        <v>1.0736227084827217E-2</v>
      </c>
      <c r="J43">
        <v>8.5258693617644474E-2</v>
      </c>
      <c r="K43">
        <v>2</v>
      </c>
      <c r="L43">
        <v>0.43702969517304963</v>
      </c>
    </row>
    <row r="44" spans="2:21" x14ac:dyDescent="0.25">
      <c r="B44">
        <v>-4.0683312322288799E-3</v>
      </c>
      <c r="C44">
        <v>-7.2195776795390919E-4</v>
      </c>
      <c r="D44">
        <v>4.8563076655761287E-3</v>
      </c>
      <c r="E44">
        <v>-9.1525886216580474E-4</v>
      </c>
      <c r="F44">
        <v>1.7084813755866655E-3</v>
      </c>
      <c r="G44">
        <v>2.5443647469388462E-3</v>
      </c>
      <c r="H44">
        <v>-3.4036059257530481E-3</v>
      </c>
      <c r="I44">
        <v>-0.25938092746801222</v>
      </c>
      <c r="J44">
        <v>-7.9159711045075951E-2</v>
      </c>
      <c r="K44">
        <v>3</v>
      </c>
      <c r="L44">
        <v>-0.65517948269339199</v>
      </c>
    </row>
    <row r="45" spans="2:21" x14ac:dyDescent="0.25">
      <c r="B45">
        <v>-3.1513402401296231E-3</v>
      </c>
      <c r="C45">
        <v>-1.3091554897762454E-3</v>
      </c>
      <c r="D45">
        <v>-9.152588621658055E-4</v>
      </c>
      <c r="E45">
        <v>3.57865760610063E-3</v>
      </c>
      <c r="F45">
        <v>1.0276257355969424E-3</v>
      </c>
      <c r="G45">
        <v>4.8765737333173204E-3</v>
      </c>
      <c r="H45">
        <v>-4.1071024829432137E-3</v>
      </c>
      <c r="I45">
        <v>-0.24623345818955697</v>
      </c>
      <c r="J45">
        <v>4.0381056852786847E-2</v>
      </c>
      <c r="K45">
        <v>4</v>
      </c>
      <c r="L45">
        <v>-4.4328173925622744E-2</v>
      </c>
    </row>
    <row r="46" spans="2:21" x14ac:dyDescent="0.25">
      <c r="B46">
        <v>-9.1409574850019135E-3</v>
      </c>
      <c r="C46">
        <v>-5.3710497957462989E-3</v>
      </c>
      <c r="D46">
        <v>1.7084813755866735E-3</v>
      </c>
      <c r="E46">
        <v>1.0276257355969457E-3</v>
      </c>
      <c r="F46">
        <v>7.3302101327625858E-3</v>
      </c>
      <c r="G46">
        <v>1.4999969928739787E-2</v>
      </c>
      <c r="H46">
        <v>-1.0554279891937763E-2</v>
      </c>
      <c r="I46">
        <v>-0.84279583363415322</v>
      </c>
      <c r="J46">
        <v>0.1757621123908728</v>
      </c>
      <c r="K46">
        <v>5</v>
      </c>
      <c r="L46">
        <v>3.6014728320210798E-2</v>
      </c>
    </row>
    <row r="47" spans="2:21" x14ac:dyDescent="0.25">
      <c r="B47">
        <v>-2.3510275683194422E-2</v>
      </c>
      <c r="C47">
        <v>-1.2689386700555746E-2</v>
      </c>
      <c r="D47">
        <v>2.5443647469388553E-3</v>
      </c>
      <c r="E47">
        <v>4.8765737333173213E-3</v>
      </c>
      <c r="F47">
        <v>1.4999969928739762E-2</v>
      </c>
      <c r="G47">
        <v>3.855059539869661E-2</v>
      </c>
      <c r="H47">
        <v>-2.4771841423942363E-2</v>
      </c>
      <c r="I47">
        <v>-1.2543954778433273</v>
      </c>
      <c r="J47">
        <v>0.33394583787073989</v>
      </c>
      <c r="K47">
        <v>6</v>
      </c>
      <c r="L47">
        <v>0.41533371151037213</v>
      </c>
    </row>
    <row r="48" spans="2:21" x14ac:dyDescent="0.25">
      <c r="B48">
        <v>1.6170879709097093E-2</v>
      </c>
      <c r="C48">
        <v>7.7455806823107896E-3</v>
      </c>
      <c r="D48">
        <v>-3.4036059257530572E-3</v>
      </c>
      <c r="E48">
        <v>-4.1071024829432163E-3</v>
      </c>
      <c r="F48">
        <v>-1.0554279891937756E-2</v>
      </c>
      <c r="G48">
        <v>-2.4771841423942384E-2</v>
      </c>
      <c r="H48">
        <v>1.8920369333168513E-2</v>
      </c>
      <c r="I48">
        <v>1.3051988068281941</v>
      </c>
      <c r="J48">
        <v>-0.17751393514377004</v>
      </c>
      <c r="K48">
        <v>7</v>
      </c>
      <c r="L48">
        <v>0.41762913110934397</v>
      </c>
    </row>
    <row r="49" spans="2:12" x14ac:dyDescent="0.25">
      <c r="B49">
        <v>2.286870663222027</v>
      </c>
      <c r="C49">
        <v>1.0736227084825831E-2</v>
      </c>
      <c r="D49">
        <v>-0.25938092746801139</v>
      </c>
      <c r="E49">
        <v>-0.24623345818955694</v>
      </c>
      <c r="F49">
        <v>-0.84279583363415123</v>
      </c>
      <c r="G49">
        <v>-1.2543954778433242</v>
      </c>
      <c r="H49">
        <v>1.3051988068281917</v>
      </c>
      <c r="I49">
        <v>-30.651718994841318</v>
      </c>
      <c r="J49">
        <v>0.92153053580094491</v>
      </c>
      <c r="K49" t="s">
        <v>14</v>
      </c>
      <c r="L49">
        <v>-26.044066315836595</v>
      </c>
    </row>
    <row r="50" spans="2:12" x14ac:dyDescent="0.25">
      <c r="B50">
        <v>-0.37867405454319786</v>
      </c>
      <c r="C50">
        <v>8.525869361764471E-2</v>
      </c>
      <c r="D50">
        <v>-7.9159711045075937E-2</v>
      </c>
      <c r="E50">
        <v>4.0381056852786854E-2</v>
      </c>
      <c r="F50">
        <v>0.1757621123908725</v>
      </c>
      <c r="G50">
        <v>0.33394583787073939</v>
      </c>
      <c r="H50">
        <v>-0.17751393514376965</v>
      </c>
      <c r="I50">
        <v>0.92153053580093713</v>
      </c>
      <c r="J50">
        <v>-2.3315134850122301</v>
      </c>
      <c r="K50" t="s">
        <v>36</v>
      </c>
      <c r="L50">
        <v>-10.736036889260214</v>
      </c>
    </row>
    <row r="51" spans="2:12" x14ac:dyDescent="0.25">
      <c r="K51" t="s">
        <v>47</v>
      </c>
      <c r="L51">
        <f>SUM(L42:L48)</f>
        <v>1.0000000000000024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8320D-EE2E-4A6D-A583-7C7DBB2601AB}">
  <dimension ref="A1:I28"/>
  <sheetViews>
    <sheetView tabSelected="1" workbookViewId="0">
      <selection activeCell="F26" sqref="F26"/>
    </sheetView>
  </sheetViews>
  <sheetFormatPr defaultRowHeight="15" x14ac:dyDescent="0.25"/>
  <sheetData>
    <row r="1" spans="1:9" ht="26.25" thickBot="1" x14ac:dyDescent="0.3">
      <c r="A1" s="27" t="s">
        <v>50</v>
      </c>
      <c r="B1" s="28" t="s">
        <v>6</v>
      </c>
      <c r="C1" s="28" t="s">
        <v>7</v>
      </c>
      <c r="D1" s="28" t="s">
        <v>51</v>
      </c>
      <c r="E1" s="28" t="s">
        <v>52</v>
      </c>
    </row>
    <row r="2" spans="1:9" ht="16.5" thickBot="1" x14ac:dyDescent="0.3">
      <c r="A2" s="29"/>
      <c r="B2" s="34">
        <v>6.2E-2</v>
      </c>
      <c r="C2" s="31">
        <v>0.04</v>
      </c>
      <c r="D2" s="34">
        <v>7.4999999999999997E-2</v>
      </c>
      <c r="E2" s="34">
        <v>8.4000000000000005E-2</v>
      </c>
      <c r="H2" t="s">
        <v>54</v>
      </c>
      <c r="I2">
        <v>3.5000000000000003E-2</v>
      </c>
    </row>
    <row r="3" spans="1:9" ht="16.5" thickBot="1" x14ac:dyDescent="0.3">
      <c r="A3" s="29"/>
      <c r="B3" s="34">
        <v>0.14499999999999999</v>
      </c>
      <c r="C3" s="34">
        <v>9.7000000000000003E-2</v>
      </c>
      <c r="D3" s="31">
        <v>0.17</v>
      </c>
      <c r="E3" s="31">
        <v>0.2</v>
      </c>
    </row>
    <row r="5" spans="1:9" ht="15.75" thickBot="1" x14ac:dyDescent="0.3"/>
    <row r="6" spans="1:9" ht="16.5" thickBot="1" x14ac:dyDescent="0.3">
      <c r="A6" s="32"/>
      <c r="B6" s="28">
        <v>1</v>
      </c>
      <c r="C6" s="28">
        <v>2</v>
      </c>
      <c r="D6" s="28">
        <v>3</v>
      </c>
      <c r="E6" s="28">
        <v>4</v>
      </c>
      <c r="F6" s="28">
        <v>5</v>
      </c>
    </row>
    <row r="7" spans="1:9" ht="16.5" thickBot="1" x14ac:dyDescent="0.3">
      <c r="A7" s="29"/>
      <c r="B7" s="30">
        <v>0.2</v>
      </c>
      <c r="C7" s="30">
        <v>0.4</v>
      </c>
      <c r="D7" s="30">
        <v>0.5</v>
      </c>
      <c r="E7" s="30">
        <v>0.6</v>
      </c>
      <c r="F7" s="30">
        <v>0.8</v>
      </c>
    </row>
    <row r="8" spans="1:9" ht="16.5" thickBot="1" x14ac:dyDescent="0.3">
      <c r="A8" s="33" t="s">
        <v>53</v>
      </c>
      <c r="B8" s="30">
        <v>0.8</v>
      </c>
      <c r="C8" s="30">
        <v>0.6</v>
      </c>
      <c r="D8" s="30">
        <v>0.5</v>
      </c>
      <c r="E8" s="30">
        <v>0.4</v>
      </c>
      <c r="F8" s="30">
        <v>0.2</v>
      </c>
    </row>
    <row r="9" spans="1:9" x14ac:dyDescent="0.25">
      <c r="A9" t="s">
        <v>15</v>
      </c>
    </row>
    <row r="10" spans="1:9" x14ac:dyDescent="0.25">
      <c r="A10" t="s">
        <v>6</v>
      </c>
      <c r="B10">
        <f>B$7*$I$2+B$8*$B$2</f>
        <v>5.6600000000000004E-2</v>
      </c>
      <c r="C10">
        <f t="shared" ref="C10:F13" si="0">C$7*$I$2+C$8*$B$2</f>
        <v>5.1199999999999996E-2</v>
      </c>
      <c r="D10">
        <f t="shared" si="0"/>
        <v>4.8500000000000001E-2</v>
      </c>
      <c r="E10">
        <f t="shared" si="0"/>
        <v>4.5800000000000007E-2</v>
      </c>
      <c r="F10">
        <f t="shared" si="0"/>
        <v>4.0400000000000005E-2</v>
      </c>
    </row>
    <row r="11" spans="1:9" x14ac:dyDescent="0.25">
      <c r="A11" t="s">
        <v>7</v>
      </c>
      <c r="B11">
        <f>B$7*$I$2+B$8*$C$2</f>
        <v>3.9E-2</v>
      </c>
      <c r="C11">
        <f t="shared" ref="C11:F11" si="1">C$7*$I$2+C$8*$C$2</f>
        <v>3.8000000000000006E-2</v>
      </c>
      <c r="D11">
        <f t="shared" si="1"/>
        <v>3.7500000000000006E-2</v>
      </c>
      <c r="E11">
        <f t="shared" si="1"/>
        <v>3.7000000000000005E-2</v>
      </c>
      <c r="F11">
        <f t="shared" si="1"/>
        <v>3.6000000000000004E-2</v>
      </c>
    </row>
    <row r="12" spans="1:9" x14ac:dyDescent="0.25">
      <c r="A12" t="s">
        <v>51</v>
      </c>
      <c r="B12">
        <f>B$7*$I$2+B$8*$D$2</f>
        <v>6.7000000000000004E-2</v>
      </c>
      <c r="C12">
        <f t="shared" ref="C12:F12" si="2">C$7*$I$2+C$8*$D$2</f>
        <v>5.8999999999999997E-2</v>
      </c>
      <c r="D12">
        <f t="shared" si="2"/>
        <v>5.5E-2</v>
      </c>
      <c r="E12">
        <f t="shared" si="2"/>
        <v>5.1000000000000004E-2</v>
      </c>
      <c r="F12">
        <f t="shared" si="2"/>
        <v>4.3000000000000003E-2</v>
      </c>
    </row>
    <row r="13" spans="1:9" x14ac:dyDescent="0.25">
      <c r="A13" t="s">
        <v>52</v>
      </c>
      <c r="B13">
        <f>B$7*$I$2+B$8*$E$2</f>
        <v>7.4200000000000016E-2</v>
      </c>
      <c r="C13">
        <f t="shared" ref="C13:F13" si="3">C$7*$I$2+C$8*$E$2</f>
        <v>6.4399999999999999E-2</v>
      </c>
      <c r="D13">
        <f t="shared" si="3"/>
        <v>5.9500000000000004E-2</v>
      </c>
      <c r="E13">
        <f t="shared" si="3"/>
        <v>5.460000000000001E-2</v>
      </c>
      <c r="F13">
        <f t="shared" si="3"/>
        <v>4.4800000000000006E-2</v>
      </c>
    </row>
    <row r="14" spans="1:9" x14ac:dyDescent="0.25">
      <c r="A14" t="s">
        <v>16</v>
      </c>
    </row>
    <row r="15" spans="1:9" x14ac:dyDescent="0.25">
      <c r="A15" t="str">
        <f>A10</f>
        <v>A</v>
      </c>
      <c r="B15">
        <f>B$8^2*$B$3^2</f>
        <v>1.3456000000000001E-2</v>
      </c>
      <c r="C15">
        <f t="shared" ref="C15:F15" si="4">C$8^2*$B$3^2</f>
        <v>7.5689999999999993E-3</v>
      </c>
      <c r="D15">
        <f t="shared" si="4"/>
        <v>5.2562499999999996E-3</v>
      </c>
      <c r="E15">
        <f t="shared" si="4"/>
        <v>3.3640000000000002E-3</v>
      </c>
      <c r="F15">
        <f t="shared" si="4"/>
        <v>8.4100000000000006E-4</v>
      </c>
    </row>
    <row r="16" spans="1:9" x14ac:dyDescent="0.25">
      <c r="A16" t="str">
        <f t="shared" ref="A16:A18" si="5">A11</f>
        <v>B</v>
      </c>
      <c r="B16">
        <f>B$8^2*$C$3^2</f>
        <v>6.0217600000000019E-3</v>
      </c>
      <c r="C16">
        <f t="shared" ref="C16:F16" si="6">C$8^2*$C$3^2</f>
        <v>3.3872400000000001E-3</v>
      </c>
      <c r="D16">
        <f t="shared" si="6"/>
        <v>2.3522500000000002E-3</v>
      </c>
      <c r="E16">
        <f t="shared" si="6"/>
        <v>1.5054400000000005E-3</v>
      </c>
      <c r="F16">
        <f t="shared" si="6"/>
        <v>3.7636000000000012E-4</v>
      </c>
    </row>
    <row r="17" spans="1:6" x14ac:dyDescent="0.25">
      <c r="A17" t="str">
        <f t="shared" si="5"/>
        <v>C</v>
      </c>
      <c r="B17">
        <f>B$8^2*$D$3^2</f>
        <v>1.8496000000000005E-2</v>
      </c>
      <c r="C17">
        <f t="shared" ref="C17:F17" si="7">C$8^2*$D$3^2</f>
        <v>1.0404000000000002E-2</v>
      </c>
      <c r="D17">
        <f t="shared" si="7"/>
        <v>7.2250000000000014E-3</v>
      </c>
      <c r="E17">
        <f t="shared" si="7"/>
        <v>4.6240000000000014E-3</v>
      </c>
      <c r="F17">
        <f t="shared" si="7"/>
        <v>1.1560000000000003E-3</v>
      </c>
    </row>
    <row r="18" spans="1:6" x14ac:dyDescent="0.25">
      <c r="A18" t="str">
        <f t="shared" si="5"/>
        <v>D</v>
      </c>
      <c r="B18">
        <f>B$8^2*$E$3^2</f>
        <v>2.5600000000000012E-2</v>
      </c>
      <c r="C18">
        <f t="shared" ref="C18:F18" si="8">C$8^2*$E$3^2</f>
        <v>1.4400000000000003E-2</v>
      </c>
      <c r="D18">
        <f t="shared" si="8"/>
        <v>1.0000000000000002E-2</v>
      </c>
      <c r="E18">
        <f t="shared" si="8"/>
        <v>6.4000000000000029E-3</v>
      </c>
      <c r="F18">
        <f t="shared" si="8"/>
        <v>1.6000000000000007E-3</v>
      </c>
    </row>
    <row r="19" spans="1:6" x14ac:dyDescent="0.25">
      <c r="A19" t="s">
        <v>22</v>
      </c>
    </row>
    <row r="20" spans="1:6" x14ac:dyDescent="0.25">
      <c r="A20" t="str">
        <f>A15</f>
        <v>A</v>
      </c>
      <c r="B20">
        <f>B15^0.5</f>
        <v>0.11600000000000001</v>
      </c>
      <c r="C20">
        <f t="shared" ref="C20:F20" si="9">C15^0.5</f>
        <v>8.6999999999999994E-2</v>
      </c>
      <c r="D20">
        <f t="shared" si="9"/>
        <v>7.2499999999999995E-2</v>
      </c>
      <c r="E20">
        <f t="shared" si="9"/>
        <v>5.8000000000000003E-2</v>
      </c>
      <c r="F20">
        <f t="shared" si="9"/>
        <v>2.9000000000000001E-2</v>
      </c>
    </row>
    <row r="21" spans="1:6" x14ac:dyDescent="0.25">
      <c r="A21" t="str">
        <f t="shared" ref="A21:A23" si="10">A16</f>
        <v>B</v>
      </c>
      <c r="B21">
        <f t="shared" ref="B21:F21" si="11">B16^0.5</f>
        <v>7.7600000000000016E-2</v>
      </c>
      <c r="C21">
        <f t="shared" si="11"/>
        <v>5.8200000000000002E-2</v>
      </c>
      <c r="D21">
        <f t="shared" si="11"/>
        <v>4.8500000000000001E-2</v>
      </c>
      <c r="E21">
        <f t="shared" si="11"/>
        <v>3.8800000000000008E-2</v>
      </c>
      <c r="F21">
        <f t="shared" si="11"/>
        <v>1.9400000000000004E-2</v>
      </c>
    </row>
    <row r="22" spans="1:6" x14ac:dyDescent="0.25">
      <c r="A22" t="str">
        <f t="shared" si="10"/>
        <v>C</v>
      </c>
      <c r="B22">
        <f t="shared" ref="B22:F22" si="12">B17^0.5</f>
        <v>0.13600000000000001</v>
      </c>
      <c r="C22">
        <f t="shared" si="12"/>
        <v>0.10200000000000001</v>
      </c>
      <c r="D22">
        <f t="shared" si="12"/>
        <v>8.5000000000000006E-2</v>
      </c>
      <c r="E22">
        <f t="shared" si="12"/>
        <v>6.8000000000000005E-2</v>
      </c>
      <c r="F22">
        <f t="shared" si="12"/>
        <v>3.4000000000000002E-2</v>
      </c>
    </row>
    <row r="23" spans="1:6" x14ac:dyDescent="0.25">
      <c r="A23" t="str">
        <f t="shared" si="10"/>
        <v>D</v>
      </c>
      <c r="B23">
        <f t="shared" ref="B23:F23" si="13">B18^0.5</f>
        <v>0.16000000000000003</v>
      </c>
      <c r="C23">
        <f t="shared" si="13"/>
        <v>0.12000000000000001</v>
      </c>
      <c r="D23">
        <f t="shared" si="13"/>
        <v>0.1</v>
      </c>
      <c r="E23">
        <f t="shared" si="13"/>
        <v>8.0000000000000016E-2</v>
      </c>
      <c r="F23">
        <f t="shared" si="13"/>
        <v>4.0000000000000008E-2</v>
      </c>
    </row>
    <row r="24" spans="1:6" x14ac:dyDescent="0.25">
      <c r="A24" t="s">
        <v>23</v>
      </c>
    </row>
    <row r="25" spans="1:6" x14ac:dyDescent="0.25">
      <c r="B25">
        <f>B10/B20</f>
        <v>0.48793103448275865</v>
      </c>
      <c r="C25">
        <f t="shared" ref="C25:F25" si="14">C10/C20</f>
        <v>0.58850574712643677</v>
      </c>
      <c r="D25">
        <f t="shared" si="14"/>
        <v>0.66896551724137943</v>
      </c>
      <c r="E25">
        <f t="shared" si="14"/>
        <v>0.78965517241379324</v>
      </c>
      <c r="F25">
        <f t="shared" si="14"/>
        <v>1.3931034482758622</v>
      </c>
    </row>
    <row r="26" spans="1:6" x14ac:dyDescent="0.25">
      <c r="B26">
        <f t="shared" ref="B26:F26" si="15">B11/B21</f>
        <v>0.50257731958762875</v>
      </c>
      <c r="C26">
        <f t="shared" si="15"/>
        <v>0.65292096219931284</v>
      </c>
      <c r="D26">
        <f t="shared" si="15"/>
        <v>0.77319587628865993</v>
      </c>
      <c r="E26">
        <f t="shared" si="15"/>
        <v>0.95360824742268036</v>
      </c>
      <c r="F26">
        <f t="shared" si="15"/>
        <v>1.8556701030927834</v>
      </c>
    </row>
    <row r="27" spans="1:6" x14ac:dyDescent="0.25">
      <c r="B27">
        <f t="shared" ref="B27:F27" si="16">B12/B22</f>
        <v>0.49264705882352938</v>
      </c>
      <c r="C27">
        <f t="shared" si="16"/>
        <v>0.57843137254901955</v>
      </c>
      <c r="D27">
        <f t="shared" si="16"/>
        <v>0.64705882352941169</v>
      </c>
      <c r="E27">
        <f t="shared" si="16"/>
        <v>0.75</v>
      </c>
      <c r="F27">
        <f t="shared" si="16"/>
        <v>1.2647058823529411</v>
      </c>
    </row>
    <row r="28" spans="1:6" x14ac:dyDescent="0.25">
      <c r="B28">
        <f t="shared" ref="B28:F28" si="17">B13/B23</f>
        <v>0.46375</v>
      </c>
      <c r="C28">
        <f t="shared" si="17"/>
        <v>0.53666666666666663</v>
      </c>
      <c r="D28">
        <f t="shared" si="17"/>
        <v>0.59499999999999997</v>
      </c>
      <c r="E28">
        <f t="shared" si="17"/>
        <v>0.6825</v>
      </c>
      <c r="F28">
        <f t="shared" si="17"/>
        <v>1.1199999999999999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4098" r:id="rId3">
          <objectPr defaultSize="0" autoPict="0" r:id="rId4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171450</xdr:colOff>
                <xdr:row>2</xdr:row>
                <xdr:rowOff>38100</xdr:rowOff>
              </to>
            </anchor>
          </objectPr>
        </oleObject>
      </mc:Choice>
      <mc:Fallback>
        <oleObject progId="Equation.3" shapeId="4098" r:id="rId3"/>
      </mc:Fallback>
    </mc:AlternateContent>
    <mc:AlternateContent xmlns:mc="http://schemas.openxmlformats.org/markup-compatibility/2006">
      <mc:Choice Requires="x14">
        <oleObject progId="Equation.3" shapeId="4097" r:id="rId5">
          <objectPr defaultSize="0" autoPict="0" r:id="rId6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209550</xdr:colOff>
                <xdr:row>3</xdr:row>
                <xdr:rowOff>38100</xdr:rowOff>
              </to>
            </anchor>
          </objectPr>
        </oleObject>
      </mc:Choice>
      <mc:Fallback>
        <oleObject progId="Equation.3" shapeId="4097" r:id="rId5"/>
      </mc:Fallback>
    </mc:AlternateContent>
    <mc:AlternateContent xmlns:mc="http://schemas.openxmlformats.org/markup-compatibility/2006">
      <mc:Choice Requires="x14">
        <oleObject progId="Equation.3" shapeId="4099" r:id="rId7">
          <objectPr defaultSize="0" autoPict="0" r:id="rId8">
            <anchor moveWithCells="1" siz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152400</xdr:colOff>
                <xdr:row>7</xdr:row>
                <xdr:rowOff>0</xdr:rowOff>
              </to>
            </anchor>
          </objectPr>
        </oleObject>
      </mc:Choice>
      <mc:Fallback>
        <oleObject progId="Equation.3" shapeId="4099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Ex01</vt:lpstr>
      <vt:lpstr>Ex02</vt:lpstr>
      <vt:lpstr>Ex03</vt:lpstr>
      <vt:lpstr>Ex04</vt:lpstr>
      <vt:lpstr>'Ex03'!OLE_LINK1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csystem</dc:creator>
  <cp:lastModifiedBy>csystem</cp:lastModifiedBy>
  <dcterms:created xsi:type="dcterms:W3CDTF">2022-03-08T17:04:07Z</dcterms:created>
  <dcterms:modified xsi:type="dcterms:W3CDTF">2022-03-08T18:31:15Z</dcterms:modified>
</cp:coreProperties>
</file>