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<sst xmlns="http://schemas.openxmlformats.org/spreadsheetml/2006/main" count="58" uniqueCount="36">
  <si>
    <t>1.</t>
  </si>
  <si>
    <t>D0</t>
  </si>
  <si>
    <t>D-5</t>
  </si>
  <si>
    <t>g</t>
  </si>
  <si>
    <t>2.</t>
  </si>
  <si>
    <t>akcií</t>
  </si>
  <si>
    <t>E/A</t>
  </si>
  <si>
    <t>D</t>
  </si>
  <si>
    <t>Aktiva</t>
  </si>
  <si>
    <t>VK</t>
  </si>
  <si>
    <t>VK na akcii</t>
  </si>
  <si>
    <t>p</t>
  </si>
  <si>
    <t>b</t>
  </si>
  <si>
    <t>ROE</t>
  </si>
  <si>
    <t>3.</t>
  </si>
  <si>
    <t>k</t>
  </si>
  <si>
    <t>VH4</t>
  </si>
  <si>
    <t>4.</t>
  </si>
  <si>
    <t>D1</t>
  </si>
  <si>
    <t>VH0</t>
  </si>
  <si>
    <t>5.</t>
  </si>
  <si>
    <t>P3</t>
  </si>
  <si>
    <t>VH</t>
  </si>
  <si>
    <t>6.</t>
  </si>
  <si>
    <t>P6</t>
  </si>
  <si>
    <t>7.</t>
  </si>
  <si>
    <t>P0</t>
  </si>
  <si>
    <t>D3</t>
  </si>
  <si>
    <t>8.</t>
  </si>
  <si>
    <t>P2</t>
  </si>
  <si>
    <t>9.</t>
  </si>
  <si>
    <t>dividenda 1 - PV</t>
  </si>
  <si>
    <t>dividenda 2 - PV</t>
  </si>
  <si>
    <t>dividenda 3 - PV</t>
  </si>
  <si>
    <t>prodejni kurz - PV</t>
  </si>
  <si>
    <t>dividenda D1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</si>
</sst>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indexed="8"/>
      <name val="Calibri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8"/>
      <name val="Calibri"/>
      <family val="2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5" borderId="0" xfId="0" applyNumberFormat="1" applyFill="1" applyAlignment="1">
      <alignment/>
    </xf>
    <xf numFmtId="0" fontId="4" fillId="33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4" fillId="5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47625</xdr:rowOff>
    </xdr:from>
    <xdr:to>
      <xdr:col>9</xdr:col>
      <xdr:colOff>219075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47625"/>
          <a:ext cx="7305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5</xdr:row>
      <xdr:rowOff>95250</xdr:rowOff>
    </xdr:from>
    <xdr:to>
      <xdr:col>9</xdr:col>
      <xdr:colOff>0</xdr:colOff>
      <xdr:row>9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1047750"/>
          <a:ext cx="7019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17</xdr:row>
      <xdr:rowOff>180975</xdr:rowOff>
    </xdr:from>
    <xdr:to>
      <xdr:col>8</xdr:col>
      <xdr:colOff>523875</xdr:colOff>
      <xdr:row>21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3419475"/>
          <a:ext cx="7105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24</xdr:row>
      <xdr:rowOff>95250</xdr:rowOff>
    </xdr:from>
    <xdr:to>
      <xdr:col>8</xdr:col>
      <xdr:colOff>571500</xdr:colOff>
      <xdr:row>28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4667250"/>
          <a:ext cx="7105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31</xdr:row>
      <xdr:rowOff>0</xdr:rowOff>
    </xdr:from>
    <xdr:to>
      <xdr:col>19</xdr:col>
      <xdr:colOff>419100</xdr:colOff>
      <xdr:row>35</xdr:row>
      <xdr:rowOff>171450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15500" y="5905500"/>
          <a:ext cx="7096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37</xdr:row>
      <xdr:rowOff>0</xdr:rowOff>
    </xdr:from>
    <xdr:to>
      <xdr:col>15</xdr:col>
      <xdr:colOff>133350</xdr:colOff>
      <xdr:row>41</xdr:row>
      <xdr:rowOff>19050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86600" y="7048500"/>
          <a:ext cx="7115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43</xdr:row>
      <xdr:rowOff>38100</xdr:rowOff>
    </xdr:from>
    <xdr:to>
      <xdr:col>9</xdr:col>
      <xdr:colOff>28575</xdr:colOff>
      <xdr:row>47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05200" y="8229600"/>
          <a:ext cx="7105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51</xdr:row>
      <xdr:rowOff>0</xdr:rowOff>
    </xdr:from>
    <xdr:to>
      <xdr:col>15</xdr:col>
      <xdr:colOff>142875</xdr:colOff>
      <xdr:row>52</xdr:row>
      <xdr:rowOff>180975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67550" y="9715500"/>
          <a:ext cx="7143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56</xdr:row>
      <xdr:rowOff>0</xdr:rowOff>
    </xdr:from>
    <xdr:to>
      <xdr:col>13</xdr:col>
      <xdr:colOff>38100</xdr:colOff>
      <xdr:row>60</xdr:row>
      <xdr:rowOff>38100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48350" y="10668000"/>
          <a:ext cx="7096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C58" sqref="C58"/>
    </sheetView>
  </sheetViews>
  <sheetFormatPr defaultColWidth="8.7109375" defaultRowHeight="15"/>
  <cols>
    <col min="1" max="1" width="8.7109375" style="1" customWidth="1"/>
    <col min="2" max="2" width="39.7109375" style="1" customWidth="1"/>
    <col min="3" max="3" width="19.00390625" style="1" customWidth="1"/>
    <col min="4" max="4" width="17.140625" style="1" customWidth="1"/>
    <col min="5" max="5" width="19.57421875" style="1" customWidth="1"/>
    <col min="6" max="6" width="17.28125" style="1" customWidth="1"/>
    <col min="7" max="7" width="19.8515625" style="1" customWidth="1"/>
    <col min="8" max="16384" width="8.7109375" style="1" customWidth="1"/>
  </cols>
  <sheetData>
    <row r="1" ht="15">
      <c r="A1" s="4" t="s">
        <v>0</v>
      </c>
    </row>
    <row r="2" spans="1:2" ht="15">
      <c r="A2" s="1" t="s">
        <v>1</v>
      </c>
      <c r="B2" s="1">
        <v>20</v>
      </c>
    </row>
    <row r="3" spans="1:2" ht="15">
      <c r="A3" s="1" t="s">
        <v>2</v>
      </c>
      <c r="B3" s="1">
        <v>14.95</v>
      </c>
    </row>
    <row r="4" spans="1:2" ht="15">
      <c r="A4" s="3" t="s">
        <v>3</v>
      </c>
      <c r="B4" s="3">
        <f>(B2/B3)^(0.2)-1</f>
        <v>0.05993140603614999</v>
      </c>
    </row>
    <row r="5" s="2" customFormat="1" ht="15"/>
    <row r="6" ht="15">
      <c r="A6" s="4" t="s">
        <v>4</v>
      </c>
    </row>
    <row r="7" spans="1:2" ht="15">
      <c r="A7" s="1" t="s">
        <v>5</v>
      </c>
      <c r="B7" s="1">
        <v>10000000</v>
      </c>
    </row>
    <row r="8" spans="1:2" ht="15">
      <c r="A8" s="1" t="s">
        <v>6</v>
      </c>
      <c r="B8" s="1">
        <v>16</v>
      </c>
    </row>
    <row r="9" spans="1:2" ht="15">
      <c r="A9" s="1" t="s">
        <v>7</v>
      </c>
      <c r="B9" s="1">
        <v>6</v>
      </c>
    </row>
    <row r="10" spans="1:2" ht="15">
      <c r="A10" s="1" t="s">
        <v>8</v>
      </c>
      <c r="B10" s="1">
        <v>1000000000</v>
      </c>
    </row>
    <row r="11" spans="1:4" ht="15">
      <c r="A11" s="1" t="s">
        <v>9</v>
      </c>
      <c r="B11" s="1">
        <v>500000000</v>
      </c>
      <c r="C11" s="1" t="s">
        <v>10</v>
      </c>
      <c r="D11" s="1">
        <f>B11/B7</f>
        <v>50</v>
      </c>
    </row>
    <row r="12" spans="1:2" ht="15">
      <c r="A12" s="1" t="s">
        <v>11</v>
      </c>
      <c r="B12" s="1">
        <f>B9/B8</f>
        <v>0.375</v>
      </c>
    </row>
    <row r="13" spans="1:2" ht="15">
      <c r="A13" s="1" t="s">
        <v>12</v>
      </c>
      <c r="B13" s="1">
        <f>1-B12</f>
        <v>0.625</v>
      </c>
    </row>
    <row r="15" spans="1:2" ht="15">
      <c r="A15" s="1" t="s">
        <v>13</v>
      </c>
      <c r="B15" s="1">
        <f>B8/D11</f>
        <v>0.32</v>
      </c>
    </row>
    <row r="16" spans="1:2" ht="15">
      <c r="A16" s="3" t="s">
        <v>3</v>
      </c>
      <c r="B16" s="3">
        <f>B15*B13</f>
        <v>0.2</v>
      </c>
    </row>
    <row r="17" s="2" customFormat="1" ht="15"/>
    <row r="18" ht="15">
      <c r="A18" s="4" t="s">
        <v>14</v>
      </c>
    </row>
    <row r="19" spans="1:2" ht="15">
      <c r="A19" s="1" t="s">
        <v>1</v>
      </c>
      <c r="B19" s="1">
        <v>25</v>
      </c>
    </row>
    <row r="20" spans="1:2" ht="15">
      <c r="A20" s="1" t="s">
        <v>15</v>
      </c>
      <c r="B20" s="1">
        <v>0.14</v>
      </c>
    </row>
    <row r="21" spans="1:2" ht="15">
      <c r="A21" s="1" t="s">
        <v>3</v>
      </c>
      <c r="B21" s="1">
        <v>0.08</v>
      </c>
    </row>
    <row r="22" ht="15"/>
    <row r="23" spans="1:2" ht="15">
      <c r="A23" s="3" t="s">
        <v>16</v>
      </c>
      <c r="B23" s="3">
        <f>B19*(1+B21)^5/(B20-B21)</f>
        <v>612.220032</v>
      </c>
    </row>
    <row r="24" s="2" customFormat="1" ht="15"/>
    <row r="25" ht="15">
      <c r="A25" s="4" t="s">
        <v>17</v>
      </c>
    </row>
    <row r="26" spans="1:2" ht="15">
      <c r="A26" s="1" t="s">
        <v>18</v>
      </c>
      <c r="B26" s="1">
        <v>50</v>
      </c>
    </row>
    <row r="27" spans="1:2" ht="15">
      <c r="A27" s="1" t="s">
        <v>19</v>
      </c>
      <c r="B27" s="1">
        <v>750</v>
      </c>
    </row>
    <row r="28" spans="1:2" ht="15">
      <c r="A28" s="1" t="s">
        <v>15</v>
      </c>
      <c r="B28" s="1">
        <v>0.15</v>
      </c>
    </row>
    <row r="29" ht="15"/>
    <row r="30" spans="1:2" ht="15">
      <c r="A30" s="3" t="s">
        <v>3</v>
      </c>
      <c r="B30" s="3">
        <f>(B27*B28-B26)/B27</f>
        <v>0.08333333333333333</v>
      </c>
    </row>
    <row r="31" spans="1:2" s="2" customFormat="1" ht="15">
      <c r="A31" s="5"/>
      <c r="B31" s="5"/>
    </row>
    <row r="32" ht="15">
      <c r="A32" s="4" t="s">
        <v>20</v>
      </c>
    </row>
    <row r="33" spans="1:7" ht="15">
      <c r="A33" s="1" t="s">
        <v>15</v>
      </c>
      <c r="B33" s="1">
        <v>0.16</v>
      </c>
      <c r="D33" s="1" t="s">
        <v>31</v>
      </c>
      <c r="E33" s="1" t="s">
        <v>32</v>
      </c>
      <c r="F33" s="1" t="s">
        <v>33</v>
      </c>
      <c r="G33" s="1" t="s">
        <v>34</v>
      </c>
    </row>
    <row r="34" spans="1:7" ht="15">
      <c r="A34" s="1" t="s">
        <v>1</v>
      </c>
      <c r="B34" s="1">
        <v>120</v>
      </c>
      <c r="D34" s="1">
        <f>(B34*(1+B35)/(1+B33))</f>
        <v>109.65517241379311</v>
      </c>
      <c r="E34" s="1">
        <f>D34*(1+B35)/(1+B33)</f>
        <v>100.20214030915578</v>
      </c>
      <c r="F34" s="1">
        <f>E34*(1+B35)/(1+B33)</f>
        <v>91.56402476526306</v>
      </c>
      <c r="G34" s="1">
        <f>B36/(1+B33)^3</f>
        <v>1281.3153470827012</v>
      </c>
    </row>
    <row r="35" spans="1:2" ht="15">
      <c r="A35" s="1" t="s">
        <v>3</v>
      </c>
      <c r="B35" s="1">
        <v>0.06</v>
      </c>
    </row>
    <row r="36" spans="1:5" ht="15">
      <c r="A36" s="1" t="s">
        <v>21</v>
      </c>
      <c r="B36" s="1">
        <v>2000</v>
      </c>
      <c r="D36" s="3" t="s">
        <v>22</v>
      </c>
      <c r="E36" s="3">
        <f>D34+E34+F34+G34</f>
        <v>1582.7366845709132</v>
      </c>
    </row>
    <row r="37" s="2" customFormat="1" ht="15"/>
    <row r="38" ht="15">
      <c r="A38" s="4" t="s">
        <v>23</v>
      </c>
    </row>
    <row r="39" spans="1:5" ht="15">
      <c r="A39" s="1" t="s">
        <v>3</v>
      </c>
      <c r="B39" s="1">
        <v>0.05</v>
      </c>
      <c r="D39" s="3" t="s">
        <v>15</v>
      </c>
      <c r="E39" s="3">
        <f>(B41*(1+B39)^7+B40*B39)/B40</f>
        <v>0.19071004226562502</v>
      </c>
    </row>
    <row r="40" spans="1:2" ht="15">
      <c r="A40" s="1" t="s">
        <v>24</v>
      </c>
      <c r="B40" s="1">
        <v>500</v>
      </c>
    </row>
    <row r="41" spans="1:2" ht="15">
      <c r="A41" s="1" t="s">
        <v>1</v>
      </c>
      <c r="B41" s="1">
        <v>50</v>
      </c>
    </row>
    <row r="42" s="2" customFormat="1" ht="15"/>
    <row r="43" ht="15">
      <c r="A43" s="4" t="s">
        <v>25</v>
      </c>
    </row>
    <row r="44" spans="1:2" ht="15">
      <c r="A44" s="1" t="s">
        <v>26</v>
      </c>
      <c r="B44" s="1">
        <v>100</v>
      </c>
    </row>
    <row r="45" spans="1:2" ht="15">
      <c r="A45" s="1" t="s">
        <v>27</v>
      </c>
      <c r="B45" s="1">
        <v>6</v>
      </c>
    </row>
    <row r="46" spans="1:2" ht="15">
      <c r="A46" s="1" t="s">
        <v>1</v>
      </c>
      <c r="B46" s="1">
        <v>4.05</v>
      </c>
    </row>
    <row r="47" spans="1:2" ht="15">
      <c r="A47" s="1" t="s">
        <v>3</v>
      </c>
      <c r="B47" s="1">
        <f>(B45/B46)^(1/3)-1</f>
        <v>0.13998396445113137</v>
      </c>
    </row>
    <row r="48" ht="15"/>
    <row r="49" spans="1:2" ht="15">
      <c r="A49" s="3" t="s">
        <v>15</v>
      </c>
      <c r="B49" s="3">
        <f>((B46*(1+B47)+B44*B47)/B44)</f>
        <v>0.1861533150114022</v>
      </c>
    </row>
    <row r="50" s="2" customFormat="1" ht="15"/>
    <row r="51" ht="15">
      <c r="A51" s="4" t="s">
        <v>28</v>
      </c>
    </row>
    <row r="52" spans="1:5" ht="15">
      <c r="A52" s="1" t="s">
        <v>3</v>
      </c>
      <c r="B52" s="1">
        <v>-0.04</v>
      </c>
      <c r="D52" s="3" t="s">
        <v>29</v>
      </c>
      <c r="E52" s="3">
        <f>(B54*(1+B52)^3/(B53-B52))</f>
        <v>417.7919999999999</v>
      </c>
    </row>
    <row r="53" spans="1:2" ht="15">
      <c r="A53" s="1" t="s">
        <v>15</v>
      </c>
      <c r="B53" s="1">
        <v>0.14</v>
      </c>
    </row>
    <row r="54" spans="1:2" ht="15">
      <c r="A54" s="1" t="s">
        <v>1</v>
      </c>
      <c r="B54" s="1">
        <v>85</v>
      </c>
    </row>
    <row r="55" s="2" customFormat="1" ht="15"/>
    <row r="56" ht="15">
      <c r="A56" s="4" t="s">
        <v>30</v>
      </c>
    </row>
    <row r="57" spans="1:4" ht="15">
      <c r="A57" s="1" t="s">
        <v>6</v>
      </c>
      <c r="B57" s="1">
        <v>5</v>
      </c>
      <c r="C57" s="1" t="s">
        <v>35</v>
      </c>
      <c r="D57" s="1">
        <f>B57*(1-B60)</f>
        <v>3</v>
      </c>
    </row>
    <row r="58" spans="1:2" ht="15">
      <c r="A58" s="1" t="s">
        <v>3</v>
      </c>
      <c r="B58" s="1">
        <v>0.07</v>
      </c>
    </row>
    <row r="59" spans="1:2" ht="15">
      <c r="A59" s="1" t="s">
        <v>15</v>
      </c>
      <c r="B59" s="1">
        <v>0.14</v>
      </c>
    </row>
    <row r="60" spans="1:2" ht="15">
      <c r="A60" s="1" t="s">
        <v>12</v>
      </c>
      <c r="B60" s="1">
        <v>0.4</v>
      </c>
    </row>
    <row r="61" ht="15"/>
    <row r="62" spans="3:4" ht="15">
      <c r="C62" s="3" t="s">
        <v>22</v>
      </c>
      <c r="D62" s="3">
        <f>D57/(B59-B58)</f>
        <v>42.857142857142854</v>
      </c>
    </row>
    <row r="63" s="2" customFormat="1" ht="15"/>
  </sheetData>
  <sheetProtection/>
  <printOptions/>
  <pageMargins left="0.7" right="0.7" top="0.3" bottom="0.3" header="0.3" footer="0.3"/>
  <pageSetup firstPageNumber="1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8.7109375" defaultRowHeight="15"/>
  <cols>
    <col min="1" max="16384" width="8.7109375" style="1" customWidth="1"/>
  </cols>
  <sheetData>
    <row r="1" ht="15">
      <c r="A1" s="1">
        <f>0.05*500</f>
        <v>25</v>
      </c>
    </row>
    <row r="2" ht="15">
      <c r="A2" s="1">
        <f>50*1.05^7+25</f>
        <v>95.35502113281251</v>
      </c>
    </row>
    <row r="3" ht="15">
      <c r="A3" s="1">
        <f>A2/500</f>
        <v>0.19071004226562502</v>
      </c>
    </row>
    <row r="4" ht="15">
      <c r="A4" s="1">
        <f>1.05^7</f>
        <v>1.4071004226562502</v>
      </c>
    </row>
  </sheetData>
  <sheetProtection/>
  <printOptions/>
  <pageMargins left="0.7" right="0.7" top="0.3" bottom="0.3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cols>
    <col min="1" max="16384" width="8.7109375" style="1" customWidth="1"/>
  </cols>
  <sheetData/>
  <sheetProtection/>
  <printOptions/>
  <pageMargins left="0.7" right="0.7" top="0.3" bottom="0.3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Linnertova Dagmar</cp:lastModifiedBy>
  <dcterms:created xsi:type="dcterms:W3CDTF">2011-10-24T07:33:02Z</dcterms:created>
  <dcterms:modified xsi:type="dcterms:W3CDTF">2011-10-24T14:36:12Z</dcterms:modified>
  <cp:category/>
  <cp:version/>
  <cp:contentType/>
  <cp:contentStatus/>
</cp:coreProperties>
</file>