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5" yWindow="175" windowWidth="14801" windowHeight="7951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" i="2"/>
  <c r="D36"/>
  <c r="D29"/>
  <c r="D17"/>
  <c r="D14"/>
  <c r="D38"/>
  <c r="D6"/>
  <c r="D32"/>
  <c r="D18"/>
  <c r="D27" l="1"/>
  <c r="D9"/>
  <c r="D26"/>
  <c r="D34"/>
  <c r="D10"/>
  <c r="D13"/>
  <c r="D28"/>
  <c r="D37"/>
  <c r="D19"/>
  <c r="D20"/>
  <c r="D25"/>
  <c r="D8"/>
  <c r="D35" l="1"/>
  <c r="D30"/>
  <c r="D22"/>
  <c r="D11"/>
  <c r="D4"/>
</calcChain>
</file>

<file path=xl/sharedStrings.xml><?xml version="1.0" encoding="utf-8"?>
<sst xmlns="http://schemas.openxmlformats.org/spreadsheetml/2006/main" count="210" uniqueCount="78">
  <si>
    <t>Jandová, Martina</t>
  </si>
  <si>
    <t>Hodnocení</t>
  </si>
  <si>
    <t>Poznámka</t>
  </si>
  <si>
    <t>Dohledat ve starších materiálech</t>
  </si>
  <si>
    <t>Kvapilík, Tomáš</t>
  </si>
  <si>
    <t>Pesrová, Veronika</t>
  </si>
  <si>
    <t>+</t>
  </si>
  <si>
    <t>Vopařil, Jan</t>
  </si>
  <si>
    <t>Linhart, Jakub</t>
  </si>
  <si>
    <t>VF, proces zakázky</t>
  </si>
  <si>
    <t>Havránek, Marek</t>
  </si>
  <si>
    <t>VF - výroba měřidel - úprava</t>
  </si>
  <si>
    <t>Rolincová, Eva</t>
  </si>
  <si>
    <t>Bez EKRP</t>
  </si>
  <si>
    <t>Dittmer, Pavel</t>
  </si>
  <si>
    <t>Moraviastar - proces realizace nové zakázky</t>
  </si>
  <si>
    <t>Adamová, Hana</t>
  </si>
  <si>
    <t>Jogurtia</t>
  </si>
  <si>
    <t>Picmausová, Veronika</t>
  </si>
  <si>
    <t>Sportlife - proces zakázkové výroby</t>
  </si>
  <si>
    <t>Moudrý, Jan</t>
  </si>
  <si>
    <t>Světlo - proces schvalovacího řízení požadavku</t>
  </si>
  <si>
    <t>Venhudová, Martina</t>
  </si>
  <si>
    <t>Moraviastar - ty co nedělal dittmer</t>
  </si>
  <si>
    <t>Sportlife - analýza podnikatelského prostředí</t>
  </si>
  <si>
    <t>Vyskočilová, Darina</t>
  </si>
  <si>
    <t>Vidláková, Ivana</t>
  </si>
  <si>
    <t>Světlo - vzdělávání zaměstnanců</t>
  </si>
  <si>
    <t>Mačeková, Ivana</t>
  </si>
  <si>
    <t>Tomanová, Nela</t>
  </si>
  <si>
    <t>doplnit datový objekt</t>
  </si>
  <si>
    <t>Beneš, Pavel</t>
  </si>
  <si>
    <t>špatné větvení</t>
  </si>
  <si>
    <t>Strážnický, Marek</t>
  </si>
  <si>
    <t>Pultarová, Veronika</t>
  </si>
  <si>
    <t>Červinková, Marika</t>
  </si>
  <si>
    <t>Barnet, Pavel</t>
  </si>
  <si>
    <t>Dluhoš, Marek</t>
  </si>
  <si>
    <t>Drmelová, Markéta</t>
  </si>
  <si>
    <t>Faltýnková, Marie</t>
  </si>
  <si>
    <t>Charvát, Jaroslav</t>
  </si>
  <si>
    <t>Cheremukhin, Sergey</t>
  </si>
  <si>
    <t>Klimecký, Jan</t>
  </si>
  <si>
    <t>Kolková, Pavlína</t>
  </si>
  <si>
    <t>Korotvička, Radek</t>
  </si>
  <si>
    <t>Kotounová, Monika</t>
  </si>
  <si>
    <t>Martinec, Jan</t>
  </si>
  <si>
    <t>Nosterčíková, Radka</t>
  </si>
  <si>
    <t>Pařil, Ladislav</t>
  </si>
  <si>
    <t>Sedláčková, Dana</t>
  </si>
  <si>
    <t>Teplý, Martin</t>
  </si>
  <si>
    <t>Vytásková, Lenka</t>
  </si>
  <si>
    <t>Zaoral, Martin</t>
  </si>
  <si>
    <t>není v BPMN, příliš jednoduchý</t>
  </si>
  <si>
    <t>nepřehledné</t>
  </si>
  <si>
    <t>není v BPMN, není datový objekt</t>
  </si>
  <si>
    <t>chybí sek. Toky, nepojmenované brány, chybí poč. ud.</t>
  </si>
  <si>
    <t>chybí poč ud, sekv toky a konc ud</t>
  </si>
  <si>
    <t>nic v odevzdávárně</t>
  </si>
  <si>
    <t>Učo</t>
  </si>
  <si>
    <t>Student</t>
  </si>
  <si>
    <t>POT</t>
  </si>
  <si>
    <t>nic</t>
  </si>
  <si>
    <t>Test1</t>
  </si>
  <si>
    <t>A</t>
  </si>
  <si>
    <t>B</t>
  </si>
  <si>
    <t>C</t>
  </si>
  <si>
    <t>D</t>
  </si>
  <si>
    <t>E</t>
  </si>
  <si>
    <t>F</t>
  </si>
  <si>
    <t>Známka</t>
  </si>
  <si>
    <t>"+ = nadstandardni POT a zlepseni znamky"</t>
  </si>
  <si>
    <t>OK</t>
  </si>
  <si>
    <t xml:space="preserve">OK </t>
  </si>
  <si>
    <t>f</t>
  </si>
  <si>
    <t>d</t>
  </si>
  <si>
    <t>c</t>
  </si>
  <si>
    <t>e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</si>
</sst>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0" xfId="1"/>
    <xf numFmtId="0" fontId="0" fillId="0" borderId="0" xfId="0" applyAlignment="1">
      <alignment horizontal="center" vertical="center"/>
    </xf>
    <xf numFmtId="0" fontId="2" fillId="3" borderId="0" xfId="2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4" fontId="0" fillId="0" borderId="0" xfId="0" applyNumberFormat="1"/>
    <xf numFmtId="0" fontId="1" fillId="2" borderId="0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Chybně" xfId="2" builtinId="27"/>
    <cellStyle name="normální" xfId="0" builtinId="0"/>
    <cellStyle name="Správně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opLeftCell="A16" workbookViewId="0">
      <selection activeCell="C20" sqref="C20"/>
    </sheetView>
  </sheetViews>
  <sheetFormatPr defaultRowHeight="15.05"/>
  <cols>
    <col min="3" max="3" width="20.6640625" bestFit="1" customWidth="1"/>
    <col min="4" max="4" width="10.44140625" style="1" bestFit="1" customWidth="1"/>
    <col min="5" max="5" width="30.44140625" bestFit="1" customWidth="1"/>
    <col min="10" max="10" width="20.6640625" bestFit="1" customWidth="1"/>
  </cols>
  <sheetData>
    <row r="1" spans="1:10">
      <c r="D1" s="1" t="s">
        <v>1</v>
      </c>
      <c r="E1" t="s">
        <v>2</v>
      </c>
      <c r="J1" t="s">
        <v>16</v>
      </c>
    </row>
    <row r="2" spans="1:10">
      <c r="A2" s="12"/>
      <c r="B2">
        <v>171432</v>
      </c>
      <c r="C2" t="s">
        <v>0</v>
      </c>
      <c r="D2" s="11"/>
      <c r="E2" s="12" t="s">
        <v>3</v>
      </c>
      <c r="J2" t="s">
        <v>36</v>
      </c>
    </row>
    <row r="3" spans="1:10">
      <c r="A3" s="12"/>
      <c r="B3" s="2"/>
      <c r="D3" s="11"/>
      <c r="E3" s="12"/>
      <c r="J3" t="s">
        <v>31</v>
      </c>
    </row>
    <row r="4" spans="1:10">
      <c r="A4" s="3"/>
      <c r="B4">
        <v>253444</v>
      </c>
      <c r="C4" t="s">
        <v>4</v>
      </c>
      <c r="D4" s="4"/>
      <c r="E4" t="s">
        <v>23</v>
      </c>
      <c r="J4" t="s">
        <v>35</v>
      </c>
    </row>
    <row r="5" spans="1:10">
      <c r="A5" s="3" t="s">
        <v>6</v>
      </c>
      <c r="B5">
        <v>251475</v>
      </c>
      <c r="C5" t="s">
        <v>5</v>
      </c>
      <c r="D5" s="4" t="s">
        <v>6</v>
      </c>
      <c r="J5" t="s">
        <v>14</v>
      </c>
    </row>
    <row r="6" spans="1:10">
      <c r="A6" s="10"/>
      <c r="B6">
        <v>347715</v>
      </c>
      <c r="C6" t="s">
        <v>7</v>
      </c>
      <c r="D6" s="11"/>
      <c r="E6" s="12" t="s">
        <v>9</v>
      </c>
      <c r="J6" t="s">
        <v>37</v>
      </c>
    </row>
    <row r="7" spans="1:10">
      <c r="A7" s="10"/>
      <c r="B7">
        <v>401436</v>
      </c>
      <c r="C7" t="s">
        <v>8</v>
      </c>
      <c r="D7" s="11"/>
      <c r="E7" s="12"/>
      <c r="J7" t="s">
        <v>38</v>
      </c>
    </row>
    <row r="8" spans="1:10">
      <c r="A8" s="3"/>
      <c r="B8">
        <v>321606</v>
      </c>
      <c r="C8" t="s">
        <v>10</v>
      </c>
      <c r="D8" s="4"/>
      <c r="E8" t="s">
        <v>11</v>
      </c>
      <c r="J8" t="s">
        <v>39</v>
      </c>
    </row>
    <row r="9" spans="1:10">
      <c r="A9" s="3"/>
      <c r="B9">
        <v>322826</v>
      </c>
      <c r="C9" t="s">
        <v>12</v>
      </c>
      <c r="D9" s="4">
        <v>0</v>
      </c>
      <c r="E9" t="s">
        <v>13</v>
      </c>
      <c r="J9" t="s">
        <v>10</v>
      </c>
    </row>
    <row r="10" spans="1:10">
      <c r="A10" s="3"/>
      <c r="B10">
        <v>212364</v>
      </c>
      <c r="C10" t="s">
        <v>14</v>
      </c>
      <c r="D10" s="4"/>
      <c r="E10" t="s">
        <v>15</v>
      </c>
      <c r="J10" t="s">
        <v>40</v>
      </c>
    </row>
    <row r="11" spans="1:10">
      <c r="A11" s="3" t="s">
        <v>6</v>
      </c>
      <c r="B11">
        <v>56315</v>
      </c>
      <c r="C11" t="s">
        <v>16</v>
      </c>
      <c r="D11" s="4" t="s">
        <v>6</v>
      </c>
      <c r="E11" t="s">
        <v>17</v>
      </c>
      <c r="J11" t="s">
        <v>41</v>
      </c>
    </row>
    <row r="12" spans="1:10">
      <c r="A12" s="3"/>
      <c r="B12">
        <v>321449</v>
      </c>
      <c r="C12" t="s">
        <v>18</v>
      </c>
      <c r="D12" s="4"/>
      <c r="E12" t="s">
        <v>19</v>
      </c>
      <c r="J12" t="s">
        <v>0</v>
      </c>
    </row>
    <row r="13" spans="1:10">
      <c r="A13" s="3" t="s">
        <v>6</v>
      </c>
      <c r="B13">
        <v>253379</v>
      </c>
      <c r="C13" t="s">
        <v>20</v>
      </c>
      <c r="D13" s="4" t="s">
        <v>6</v>
      </c>
      <c r="E13" t="s">
        <v>21</v>
      </c>
      <c r="J13" t="s">
        <v>42</v>
      </c>
    </row>
    <row r="14" spans="1:10">
      <c r="A14" s="3"/>
      <c r="B14">
        <v>322886</v>
      </c>
      <c r="C14" t="s">
        <v>22</v>
      </c>
      <c r="D14" s="4"/>
      <c r="E14" t="s">
        <v>24</v>
      </c>
      <c r="J14" t="s">
        <v>43</v>
      </c>
    </row>
    <row r="15" spans="1:10">
      <c r="A15" s="10"/>
      <c r="B15">
        <v>382224</v>
      </c>
      <c r="C15" t="s">
        <v>25</v>
      </c>
      <c r="D15" s="4"/>
      <c r="E15" s="12" t="s">
        <v>27</v>
      </c>
      <c r="J15" t="s">
        <v>44</v>
      </c>
    </row>
    <row r="16" spans="1:10">
      <c r="A16" s="10"/>
      <c r="B16">
        <v>75612</v>
      </c>
      <c r="C16" t="s">
        <v>26</v>
      </c>
      <c r="D16" s="4"/>
      <c r="E16" s="12"/>
      <c r="J16" t="s">
        <v>45</v>
      </c>
    </row>
    <row r="17" spans="1:10">
      <c r="A17" s="10"/>
      <c r="B17">
        <v>323563</v>
      </c>
      <c r="C17" t="s">
        <v>29</v>
      </c>
      <c r="D17" s="11"/>
      <c r="E17" s="12" t="s">
        <v>30</v>
      </c>
      <c r="J17" t="s">
        <v>4</v>
      </c>
    </row>
    <row r="18" spans="1:10">
      <c r="A18" s="10"/>
      <c r="B18">
        <v>348968</v>
      </c>
      <c r="C18" t="s">
        <v>28</v>
      </c>
      <c r="D18" s="11"/>
      <c r="E18" s="12"/>
      <c r="J18" t="s">
        <v>8</v>
      </c>
    </row>
    <row r="19" spans="1:10">
      <c r="A19" s="3"/>
      <c r="B19">
        <v>417876</v>
      </c>
      <c r="C19" t="s">
        <v>31</v>
      </c>
      <c r="D19" s="4"/>
      <c r="E19" t="s">
        <v>32</v>
      </c>
      <c r="J19" t="s">
        <v>28</v>
      </c>
    </row>
    <row r="20" spans="1:10">
      <c r="A20" s="10" t="s">
        <v>6</v>
      </c>
      <c r="B20">
        <v>321775</v>
      </c>
      <c r="C20" t="s">
        <v>33</v>
      </c>
      <c r="D20" s="11" t="s">
        <v>6</v>
      </c>
      <c r="E20" s="12"/>
      <c r="J20" t="s">
        <v>46</v>
      </c>
    </row>
    <row r="21" spans="1:10">
      <c r="A21" s="10"/>
      <c r="B21">
        <v>417877</v>
      </c>
      <c r="C21" t="s">
        <v>34</v>
      </c>
      <c r="D21" s="11"/>
      <c r="E21" s="12"/>
      <c r="J21" t="s">
        <v>20</v>
      </c>
    </row>
    <row r="22" spans="1:10">
      <c r="B22">
        <v>171066</v>
      </c>
      <c r="C22" t="s">
        <v>35</v>
      </c>
      <c r="D22" s="4"/>
      <c r="E22" t="s">
        <v>53</v>
      </c>
      <c r="J22" t="s">
        <v>47</v>
      </c>
    </row>
    <row r="23" spans="1:10">
      <c r="B23">
        <v>417890</v>
      </c>
      <c r="C23" t="s">
        <v>40</v>
      </c>
      <c r="D23" s="4"/>
      <c r="E23" t="s">
        <v>54</v>
      </c>
      <c r="J23" t="s">
        <v>48</v>
      </c>
    </row>
    <row r="24" spans="1:10">
      <c r="A24" s="10"/>
      <c r="B24">
        <v>347472</v>
      </c>
      <c r="C24" t="s">
        <v>45</v>
      </c>
      <c r="D24" s="11"/>
      <c r="E24" s="12"/>
      <c r="J24" t="s">
        <v>5</v>
      </c>
    </row>
    <row r="25" spans="1:10">
      <c r="A25" s="10"/>
      <c r="B25">
        <v>348702</v>
      </c>
      <c r="C25" t="s">
        <v>49</v>
      </c>
      <c r="D25" s="11"/>
      <c r="E25" s="12"/>
      <c r="J25" t="s">
        <v>18</v>
      </c>
    </row>
    <row r="26" spans="1:10">
      <c r="B26">
        <v>282050</v>
      </c>
      <c r="C26" t="s">
        <v>51</v>
      </c>
      <c r="D26" s="4"/>
      <c r="E26" t="s">
        <v>55</v>
      </c>
      <c r="J26" t="s">
        <v>34</v>
      </c>
    </row>
    <row r="27" spans="1:10">
      <c r="B27">
        <v>330185</v>
      </c>
      <c r="C27" t="s">
        <v>39</v>
      </c>
      <c r="D27" s="4"/>
      <c r="J27" t="s">
        <v>12</v>
      </c>
    </row>
    <row r="28" spans="1:10">
      <c r="A28" s="10"/>
      <c r="B28">
        <v>401434</v>
      </c>
      <c r="C28" t="s">
        <v>47</v>
      </c>
      <c r="D28" s="11" t="s">
        <v>6</v>
      </c>
      <c r="E28" s="12"/>
      <c r="J28" t="s">
        <v>49</v>
      </c>
    </row>
    <row r="29" spans="1:10">
      <c r="A29" s="10"/>
      <c r="B29">
        <v>322844</v>
      </c>
      <c r="C29" t="s">
        <v>38</v>
      </c>
      <c r="D29" s="11"/>
      <c r="E29" s="12"/>
      <c r="J29" t="s">
        <v>33</v>
      </c>
    </row>
    <row r="30" spans="1:10">
      <c r="B30">
        <v>411475</v>
      </c>
      <c r="C30" t="s">
        <v>37</v>
      </c>
      <c r="D30" s="4"/>
      <c r="E30" t="s">
        <v>56</v>
      </c>
      <c r="J30" t="s">
        <v>50</v>
      </c>
    </row>
    <row r="31" spans="1:10">
      <c r="B31">
        <v>321597</v>
      </c>
      <c r="C31" t="s">
        <v>52</v>
      </c>
      <c r="D31" s="4"/>
      <c r="E31" t="s">
        <v>57</v>
      </c>
      <c r="J31" t="s">
        <v>29</v>
      </c>
    </row>
    <row r="32" spans="1:10">
      <c r="A32" s="3"/>
      <c r="B32">
        <v>253291</v>
      </c>
      <c r="C32" t="s">
        <v>42</v>
      </c>
      <c r="D32" s="4" t="s">
        <v>6</v>
      </c>
      <c r="J32" t="s">
        <v>22</v>
      </c>
    </row>
    <row r="33" spans="1:10">
      <c r="A33" s="5"/>
      <c r="B33">
        <v>321477</v>
      </c>
      <c r="C33" t="s">
        <v>36</v>
      </c>
      <c r="E33" t="s">
        <v>58</v>
      </c>
      <c r="J33" t="s">
        <v>26</v>
      </c>
    </row>
    <row r="34" spans="1:10">
      <c r="A34" s="5"/>
      <c r="B34">
        <v>411457</v>
      </c>
      <c r="C34" t="s">
        <v>41</v>
      </c>
      <c r="E34" t="s">
        <v>58</v>
      </c>
      <c r="J34" t="s">
        <v>7</v>
      </c>
    </row>
    <row r="35" spans="1:10">
      <c r="A35" s="5"/>
      <c r="B35">
        <v>347565</v>
      </c>
      <c r="C35" t="s">
        <v>43</v>
      </c>
      <c r="E35" t="s">
        <v>58</v>
      </c>
      <c r="J35" t="s">
        <v>25</v>
      </c>
    </row>
    <row r="36" spans="1:10">
      <c r="A36" s="5"/>
      <c r="B36">
        <v>131844</v>
      </c>
      <c r="C36" t="s">
        <v>44</v>
      </c>
      <c r="E36" t="s">
        <v>58</v>
      </c>
      <c r="J36" t="s">
        <v>51</v>
      </c>
    </row>
    <row r="37" spans="1:10">
      <c r="A37" s="5"/>
      <c r="B37">
        <v>3814</v>
      </c>
      <c r="C37" t="s">
        <v>46</v>
      </c>
      <c r="E37" t="s">
        <v>58</v>
      </c>
      <c r="J37" t="s">
        <v>52</v>
      </c>
    </row>
    <row r="38" spans="1:10">
      <c r="A38" s="5"/>
      <c r="B38">
        <v>171478</v>
      </c>
      <c r="C38" t="s">
        <v>48</v>
      </c>
      <c r="E38" t="s">
        <v>58</v>
      </c>
    </row>
    <row r="39" spans="1:10">
      <c r="A39" s="5"/>
      <c r="B39">
        <v>245056</v>
      </c>
      <c r="C39" t="s">
        <v>50</v>
      </c>
      <c r="E39" t="s">
        <v>58</v>
      </c>
    </row>
  </sheetData>
  <mergeCells count="20">
    <mergeCell ref="A17:A18"/>
    <mergeCell ref="D17:D18"/>
    <mergeCell ref="E17:E18"/>
    <mergeCell ref="A2:A3"/>
    <mergeCell ref="A6:A7"/>
    <mergeCell ref="D6:D7"/>
    <mergeCell ref="E6:E7"/>
    <mergeCell ref="A15:A16"/>
    <mergeCell ref="E15:E16"/>
    <mergeCell ref="E2:E3"/>
    <mergeCell ref="D2:D3"/>
    <mergeCell ref="A28:A29"/>
    <mergeCell ref="D28:D29"/>
    <mergeCell ref="E24:E25"/>
    <mergeCell ref="E20:E21"/>
    <mergeCell ref="A20:A21"/>
    <mergeCell ref="D20:D21"/>
    <mergeCell ref="D24:D25"/>
    <mergeCell ref="A24:A25"/>
    <mergeCell ref="E28:E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B1" workbookViewId="0">
      <selection activeCell="E39" sqref="E39"/>
    </sheetView>
  </sheetViews>
  <sheetFormatPr defaultRowHeight="15.05"/>
  <cols>
    <col min="2" max="2" width="17" customWidth="1"/>
    <col min="3" max="3" width="16.109375" customWidth="1"/>
    <col min="8" max="8" width="3.88671875" customWidth="1"/>
  </cols>
  <sheetData>
    <row r="1" spans="1:9">
      <c r="A1" t="s">
        <v>59</v>
      </c>
      <c r="B1" t="s">
        <v>60</v>
      </c>
      <c r="C1" t="s">
        <v>61</v>
      </c>
      <c r="D1" t="s">
        <v>63</v>
      </c>
      <c r="E1" t="s">
        <v>70</v>
      </c>
    </row>
    <row r="2" spans="1:9">
      <c r="A2">
        <v>56315</v>
      </c>
      <c r="B2" t="s">
        <v>16</v>
      </c>
      <c r="C2" t="s">
        <v>6</v>
      </c>
      <c r="D2" s="9">
        <f>10/34</f>
        <v>0.29411764705882354</v>
      </c>
      <c r="E2" t="s">
        <v>74</v>
      </c>
    </row>
    <row r="3" spans="1:9">
      <c r="A3">
        <v>321477</v>
      </c>
      <c r="B3" t="s">
        <v>36</v>
      </c>
      <c r="C3" t="s">
        <v>58</v>
      </c>
      <c r="D3" s="9"/>
      <c r="G3" s="6">
        <v>100</v>
      </c>
      <c r="H3" s="6" t="s">
        <v>64</v>
      </c>
    </row>
    <row r="4" spans="1:9">
      <c r="A4">
        <v>417876</v>
      </c>
      <c r="B4" t="s">
        <v>31</v>
      </c>
      <c r="D4" s="9">
        <f>21/38</f>
        <v>0.55263157894736847</v>
      </c>
      <c r="E4" t="s">
        <v>68</v>
      </c>
      <c r="G4" s="6">
        <v>89</v>
      </c>
      <c r="H4" s="6" t="s">
        <v>65</v>
      </c>
    </row>
    <row r="5" spans="1:9">
      <c r="A5">
        <v>171066</v>
      </c>
      <c r="B5" t="s">
        <v>35</v>
      </c>
      <c r="C5" t="s">
        <v>62</v>
      </c>
      <c r="D5" s="9"/>
      <c r="G5" s="6">
        <v>79</v>
      </c>
      <c r="H5" s="6" t="s">
        <v>66</v>
      </c>
    </row>
    <row r="6" spans="1:9">
      <c r="A6">
        <v>212364</v>
      </c>
      <c r="B6" t="s">
        <v>14</v>
      </c>
      <c r="C6" t="s">
        <v>72</v>
      </c>
      <c r="D6" s="9">
        <f>15/34</f>
        <v>0.44117647058823528</v>
      </c>
      <c r="E6" t="s">
        <v>74</v>
      </c>
      <c r="G6" s="6">
        <v>69</v>
      </c>
      <c r="H6" s="7" t="s">
        <v>67</v>
      </c>
    </row>
    <row r="7" spans="1:9">
      <c r="A7">
        <v>411475</v>
      </c>
      <c r="B7" t="s">
        <v>37</v>
      </c>
      <c r="C7" t="s">
        <v>72</v>
      </c>
      <c r="D7" s="9"/>
      <c r="G7" s="8">
        <v>59</v>
      </c>
      <c r="H7" s="8" t="s">
        <v>68</v>
      </c>
    </row>
    <row r="8" spans="1:9">
      <c r="A8">
        <v>322844</v>
      </c>
      <c r="B8" t="s">
        <v>38</v>
      </c>
      <c r="C8" t="s">
        <v>6</v>
      </c>
      <c r="D8" s="9">
        <f>21/27</f>
        <v>0.77777777777777779</v>
      </c>
      <c r="E8" t="s">
        <v>65</v>
      </c>
      <c r="G8" s="7">
        <v>49</v>
      </c>
      <c r="H8" s="7" t="s">
        <v>69</v>
      </c>
    </row>
    <row r="9" spans="1:9">
      <c r="A9">
        <v>330185</v>
      </c>
      <c r="B9" t="s">
        <v>39</v>
      </c>
      <c r="C9" t="s">
        <v>73</v>
      </c>
      <c r="D9" s="9">
        <f>18/27</f>
        <v>0.66666666666666663</v>
      </c>
      <c r="E9" t="s">
        <v>67</v>
      </c>
      <c r="I9" s="1"/>
    </row>
    <row r="10" spans="1:9">
      <c r="A10">
        <v>321606</v>
      </c>
      <c r="B10" t="s">
        <v>10</v>
      </c>
      <c r="D10" s="9">
        <f>18.5/27</f>
        <v>0.68518518518518523</v>
      </c>
      <c r="E10" t="s">
        <v>67</v>
      </c>
      <c r="I10" s="1"/>
    </row>
    <row r="11" spans="1:9">
      <c r="A11">
        <v>417890</v>
      </c>
      <c r="B11" t="s">
        <v>40</v>
      </c>
      <c r="C11" t="s">
        <v>72</v>
      </c>
      <c r="D11" s="9">
        <f>20.75/38</f>
        <v>0.54605263157894735</v>
      </c>
      <c r="E11" t="s">
        <v>68</v>
      </c>
    </row>
    <row r="12" spans="1:9">
      <c r="A12">
        <v>411457</v>
      </c>
      <c r="B12" t="s">
        <v>41</v>
      </c>
      <c r="C12" t="s">
        <v>58</v>
      </c>
      <c r="D12" s="9"/>
    </row>
    <row r="13" spans="1:9">
      <c r="A13">
        <v>171432</v>
      </c>
      <c r="B13" t="s">
        <v>0</v>
      </c>
      <c r="C13" t="s">
        <v>72</v>
      </c>
      <c r="D13" s="9">
        <f>16/27</f>
        <v>0.59259259259259256</v>
      </c>
      <c r="E13" t="s">
        <v>68</v>
      </c>
    </row>
    <row r="14" spans="1:9">
      <c r="A14">
        <v>253291</v>
      </c>
      <c r="B14" t="s">
        <v>42</v>
      </c>
      <c r="C14" t="s">
        <v>6</v>
      </c>
      <c r="D14" s="9">
        <f>17.5/34</f>
        <v>0.51470588235294112</v>
      </c>
      <c r="E14" t="s">
        <v>75</v>
      </c>
    </row>
    <row r="15" spans="1:9">
      <c r="A15">
        <v>347565</v>
      </c>
      <c r="B15" t="s">
        <v>43</v>
      </c>
      <c r="C15" t="s">
        <v>58</v>
      </c>
      <c r="D15" s="9"/>
    </row>
    <row r="16" spans="1:9">
      <c r="A16">
        <v>131844</v>
      </c>
      <c r="B16" t="s">
        <v>44</v>
      </c>
      <c r="C16" t="s">
        <v>72</v>
      </c>
      <c r="D16" s="9"/>
    </row>
    <row r="17" spans="1:5">
      <c r="A17">
        <v>347472</v>
      </c>
      <c r="B17" t="s">
        <v>45</v>
      </c>
      <c r="D17" s="9">
        <f>24.5/34</f>
        <v>0.72058823529411764</v>
      </c>
      <c r="E17" t="s">
        <v>76</v>
      </c>
    </row>
    <row r="18" spans="1:5">
      <c r="A18">
        <v>253444</v>
      </c>
      <c r="B18" t="s">
        <v>4</v>
      </c>
      <c r="C18" t="s">
        <v>72</v>
      </c>
      <c r="D18" s="9">
        <f>18/34</f>
        <v>0.52941176470588236</v>
      </c>
      <c r="E18" t="s">
        <v>77</v>
      </c>
    </row>
    <row r="19" spans="1:5">
      <c r="A19">
        <v>401436</v>
      </c>
      <c r="B19" t="s">
        <v>8</v>
      </c>
      <c r="D19" s="9">
        <f>22/27</f>
        <v>0.81481481481481477</v>
      </c>
      <c r="E19" t="s">
        <v>65</v>
      </c>
    </row>
    <row r="20" spans="1:5">
      <c r="A20">
        <v>348968</v>
      </c>
      <c r="B20" t="s">
        <v>28</v>
      </c>
      <c r="C20" t="s">
        <v>72</v>
      </c>
      <c r="D20" s="9">
        <f>17.5/27</f>
        <v>0.64814814814814814</v>
      </c>
      <c r="E20" t="s">
        <v>66</v>
      </c>
    </row>
    <row r="21" spans="1:5">
      <c r="A21">
        <v>3814</v>
      </c>
      <c r="B21" t="s">
        <v>46</v>
      </c>
      <c r="C21" t="s">
        <v>58</v>
      </c>
      <c r="D21" s="9"/>
    </row>
    <row r="22" spans="1:5">
      <c r="A22">
        <v>253379</v>
      </c>
      <c r="B22" t="s">
        <v>20</v>
      </c>
      <c r="C22" t="s">
        <v>6</v>
      </c>
      <c r="D22" s="9">
        <f>27.5/38</f>
        <v>0.72368421052631582</v>
      </c>
      <c r="E22" t="s">
        <v>65</v>
      </c>
    </row>
    <row r="23" spans="1:5">
      <c r="A23">
        <v>401434</v>
      </c>
      <c r="B23" t="s">
        <v>47</v>
      </c>
      <c r="C23" t="s">
        <v>6</v>
      </c>
      <c r="D23" s="9"/>
    </row>
    <row r="24" spans="1:5">
      <c r="A24">
        <v>171478</v>
      </c>
      <c r="B24" t="s">
        <v>48</v>
      </c>
      <c r="C24" t="s">
        <v>58</v>
      </c>
      <c r="D24" s="9"/>
    </row>
    <row r="25" spans="1:5">
      <c r="A25">
        <v>251475</v>
      </c>
      <c r="B25" t="s">
        <v>5</v>
      </c>
      <c r="C25" t="s">
        <v>6</v>
      </c>
      <c r="D25" s="9">
        <f>13.5/27</f>
        <v>0.5</v>
      </c>
      <c r="E25" t="s">
        <v>68</v>
      </c>
    </row>
    <row r="26" spans="1:5">
      <c r="A26">
        <v>321449</v>
      </c>
      <c r="B26" t="s">
        <v>18</v>
      </c>
      <c r="D26" s="9">
        <f>16.5/27</f>
        <v>0.61111111111111116</v>
      </c>
      <c r="E26" t="s">
        <v>67</v>
      </c>
    </row>
    <row r="27" spans="1:5">
      <c r="A27">
        <v>417877</v>
      </c>
      <c r="B27" t="s">
        <v>34</v>
      </c>
      <c r="C27" t="s">
        <v>6</v>
      </c>
      <c r="D27" s="9">
        <f>21/27</f>
        <v>0.77777777777777779</v>
      </c>
      <c r="E27" t="s">
        <v>65</v>
      </c>
    </row>
    <row r="28" spans="1:5">
      <c r="A28">
        <v>322826</v>
      </c>
      <c r="B28" t="s">
        <v>12</v>
      </c>
      <c r="D28" s="9">
        <f>22/27</f>
        <v>0.81481481481481477</v>
      </c>
      <c r="E28" t="s">
        <v>65</v>
      </c>
    </row>
    <row r="29" spans="1:5">
      <c r="A29">
        <v>348702</v>
      </c>
      <c r="B29" t="s">
        <v>49</v>
      </c>
      <c r="D29" s="9">
        <f>22/34</f>
        <v>0.6470588235294118</v>
      </c>
      <c r="E29" t="s">
        <v>75</v>
      </c>
    </row>
    <row r="30" spans="1:5">
      <c r="A30">
        <v>321775</v>
      </c>
      <c r="B30" t="s">
        <v>33</v>
      </c>
      <c r="C30" t="s">
        <v>6</v>
      </c>
      <c r="D30" s="9">
        <f>27/38</f>
        <v>0.71052631578947367</v>
      </c>
      <c r="E30" t="s">
        <v>65</v>
      </c>
    </row>
    <row r="31" spans="1:5">
      <c r="A31">
        <v>245056</v>
      </c>
      <c r="B31" t="s">
        <v>50</v>
      </c>
      <c r="C31" t="s">
        <v>58</v>
      </c>
      <c r="D31" s="9"/>
    </row>
    <row r="32" spans="1:5">
      <c r="A32">
        <v>323563</v>
      </c>
      <c r="B32" t="s">
        <v>29</v>
      </c>
      <c r="C32" t="s">
        <v>72</v>
      </c>
      <c r="D32" s="9">
        <f>8.5/34</f>
        <v>0.25</v>
      </c>
      <c r="E32" t="s">
        <v>74</v>
      </c>
    </row>
    <row r="33" spans="1:5">
      <c r="A33">
        <v>322886</v>
      </c>
      <c r="B33" t="s">
        <v>22</v>
      </c>
      <c r="D33" s="9"/>
    </row>
    <row r="34" spans="1:5">
      <c r="A34">
        <v>75612</v>
      </c>
      <c r="B34" t="s">
        <v>26</v>
      </c>
      <c r="D34" s="9">
        <f>21.5/27</f>
        <v>0.79629629629629628</v>
      </c>
      <c r="E34" t="s">
        <v>65</v>
      </c>
    </row>
    <row r="35" spans="1:5">
      <c r="A35">
        <v>347715</v>
      </c>
      <c r="B35" t="s">
        <v>7</v>
      </c>
      <c r="D35" s="9">
        <f>27/38</f>
        <v>0.71052631578947367</v>
      </c>
      <c r="E35" t="s">
        <v>66</v>
      </c>
    </row>
    <row r="36" spans="1:5">
      <c r="A36">
        <v>382224</v>
      </c>
      <c r="B36" t="s">
        <v>25</v>
      </c>
      <c r="D36" s="9">
        <f>19.5/34</f>
        <v>0.57352941176470584</v>
      </c>
      <c r="E36" t="s">
        <v>77</v>
      </c>
    </row>
    <row r="37" spans="1:5">
      <c r="A37">
        <v>282050</v>
      </c>
      <c r="B37" t="s">
        <v>51</v>
      </c>
      <c r="D37" s="9">
        <f>23/27</f>
        <v>0.85185185185185186</v>
      </c>
      <c r="E37" t="s">
        <v>65</v>
      </c>
    </row>
    <row r="38" spans="1:5">
      <c r="A38">
        <v>321597</v>
      </c>
      <c r="B38" t="s">
        <v>52</v>
      </c>
      <c r="D38" s="9">
        <f>24.5/34</f>
        <v>0.72058823529411764</v>
      </c>
      <c r="E38" t="s">
        <v>76</v>
      </c>
    </row>
    <row r="39" spans="1:5">
      <c r="D39" s="9"/>
    </row>
    <row r="41" spans="1:5">
      <c r="B41" t="s">
        <v>71</v>
      </c>
    </row>
  </sheetData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2013-01-27T15:48:01Z</dcterms:modified>
</cp:coreProperties>
</file>