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95" windowHeight="4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6" i="1" l="1"/>
  <c r="F21" i="1"/>
  <c r="B21" i="1"/>
  <c r="F20" i="1" s="1"/>
  <c r="F17" i="1"/>
  <c r="F18" i="1" s="1"/>
  <c r="B18" i="1"/>
  <c r="F15" i="1"/>
  <c r="J5" i="2" l="1"/>
  <c r="J2" i="2"/>
  <c r="J3" i="2"/>
  <c r="J1" i="2"/>
  <c r="H2" i="2"/>
  <c r="H3" i="2"/>
  <c r="H1" i="2"/>
  <c r="G2" i="2"/>
  <c r="G3" i="2"/>
  <c r="G1" i="2"/>
  <c r="E6" i="2"/>
  <c r="D6" i="2"/>
  <c r="E5" i="2"/>
  <c r="D5" i="2"/>
  <c r="E2" i="2"/>
  <c r="E3" i="2"/>
  <c r="E1" i="2"/>
  <c r="D2" i="2"/>
  <c r="D3" i="2"/>
  <c r="D1" i="2"/>
  <c r="B5" i="2"/>
  <c r="A5" i="2"/>
  <c r="O27" i="1"/>
  <c r="O25" i="1"/>
  <c r="K28" i="1"/>
  <c r="F26" i="1"/>
  <c r="F27" i="1"/>
  <c r="F28" i="1"/>
  <c r="F29" i="1"/>
  <c r="F30" i="1"/>
  <c r="B32" i="1"/>
  <c r="C32" i="1"/>
  <c r="O26" i="1" s="1"/>
  <c r="D32" i="1"/>
  <c r="I25" i="1" s="1"/>
  <c r="A32" i="1"/>
  <c r="K27" i="1" s="1"/>
  <c r="B9" i="1"/>
  <c r="J3" i="1" s="1"/>
  <c r="A9" i="1"/>
  <c r="F3" i="1" s="1"/>
  <c r="J4" i="1" l="1"/>
  <c r="D41" i="1"/>
  <c r="J6" i="1"/>
  <c r="H30" i="1"/>
  <c r="H29" i="1"/>
  <c r="H28" i="1"/>
  <c r="H27" i="1"/>
  <c r="H26" i="1"/>
  <c r="K30" i="1"/>
  <c r="K26" i="1"/>
  <c r="O29" i="1"/>
  <c r="N30" i="1"/>
  <c r="I2" i="1"/>
  <c r="I7" i="1"/>
  <c r="I5" i="1"/>
  <c r="G25" i="1"/>
  <c r="B33" i="1" s="1"/>
  <c r="L30" i="1"/>
  <c r="L28" i="1"/>
  <c r="L26" i="1"/>
  <c r="P30" i="1"/>
  <c r="P28" i="1"/>
  <c r="P26" i="1"/>
  <c r="Q26" i="1" s="1"/>
  <c r="J2" i="1"/>
  <c r="I6" i="1"/>
  <c r="I4" i="1"/>
  <c r="J7" i="1"/>
  <c r="J5" i="1"/>
  <c r="F25" i="1"/>
  <c r="A33" i="1" s="1"/>
  <c r="A34" i="1" s="1"/>
  <c r="H25" i="1"/>
  <c r="I30" i="1"/>
  <c r="G30" i="1"/>
  <c r="I29" i="1"/>
  <c r="G29" i="1"/>
  <c r="I28" i="1"/>
  <c r="G28" i="1"/>
  <c r="I27" i="1"/>
  <c r="G27" i="1"/>
  <c r="I26" i="1"/>
  <c r="D33" i="1" s="1"/>
  <c r="D34" i="1" s="1"/>
  <c r="G26" i="1"/>
  <c r="K25" i="1"/>
  <c r="K29" i="1"/>
  <c r="L25" i="1"/>
  <c r="L29" i="1"/>
  <c r="L27" i="1"/>
  <c r="O30" i="1"/>
  <c r="O28" i="1"/>
  <c r="Q28" i="1" s="1"/>
  <c r="P25" i="1"/>
  <c r="Q25" i="1" s="1"/>
  <c r="P29" i="1"/>
  <c r="Q29" i="1" s="1"/>
  <c r="P27" i="1"/>
  <c r="Q27" i="1" s="1"/>
  <c r="B41" i="1"/>
  <c r="I3" i="1"/>
  <c r="L3" i="1" s="1"/>
  <c r="L6" i="1"/>
  <c r="E2" i="1"/>
  <c r="E6" i="1"/>
  <c r="E4" i="1"/>
  <c r="F2" i="1"/>
  <c r="F6" i="1"/>
  <c r="F4" i="1"/>
  <c r="E7" i="1"/>
  <c r="E5" i="1"/>
  <c r="E3" i="1"/>
  <c r="F7" i="1"/>
  <c r="F5" i="1"/>
  <c r="C33" i="1" l="1"/>
  <c r="C34" i="1" s="1"/>
  <c r="L4" i="1"/>
  <c r="L5" i="1"/>
  <c r="L7" i="1"/>
  <c r="R27" i="1"/>
  <c r="M27" i="1"/>
  <c r="M25" i="1"/>
  <c r="R25" i="1"/>
  <c r="N25" i="1"/>
  <c r="R28" i="1"/>
  <c r="M28" i="1"/>
  <c r="B34" i="1"/>
  <c r="N27" i="1"/>
  <c r="Q30" i="1"/>
  <c r="B39" i="1" s="1"/>
  <c r="R29" i="1"/>
  <c r="M29" i="1"/>
  <c r="N29" i="1"/>
  <c r="R26" i="1"/>
  <c r="M26" i="1"/>
  <c r="R30" i="1"/>
  <c r="M30" i="1"/>
  <c r="L2" i="1"/>
  <c r="N26" i="1"/>
  <c r="N28" i="1"/>
  <c r="A10" i="1"/>
  <c r="A11" i="1" s="1"/>
  <c r="B10" i="1"/>
  <c r="B11" i="1" s="1"/>
  <c r="E39" i="1" l="1"/>
  <c r="A12" i="1"/>
  <c r="E36" i="1"/>
  <c r="B37" i="1"/>
  <c r="B38" i="1"/>
  <c r="A13" i="1"/>
  <c r="E38" i="1" l="1"/>
  <c r="D42" i="1"/>
  <c r="D43" i="1" s="1"/>
  <c r="E37" i="1"/>
  <c r="B42" i="1"/>
  <c r="B43" i="1" s="1"/>
</calcChain>
</file>

<file path=xl/sharedStrings.xml><?xml version="1.0" encoding="utf-8"?>
<sst xmlns="http://schemas.openxmlformats.org/spreadsheetml/2006/main" count="35" uniqueCount="19">
  <si>
    <t>mean</t>
  </si>
  <si>
    <t>variance</t>
  </si>
  <si>
    <t>standard deviation</t>
  </si>
  <si>
    <t>covariance</t>
  </si>
  <si>
    <t>correlation</t>
  </si>
  <si>
    <t>djia</t>
  </si>
  <si>
    <t>sp500</t>
  </si>
  <si>
    <t>russell 2000</t>
  </si>
  <si>
    <t>nikkei</t>
  </si>
  <si>
    <t>sp</t>
  </si>
  <si>
    <t>russell</t>
  </si>
  <si>
    <t>corr</t>
  </si>
  <si>
    <t>DJIA - SP500</t>
  </si>
  <si>
    <t>SP500 - Russell</t>
  </si>
  <si>
    <t>SP500 - NIKKEI</t>
  </si>
  <si>
    <t>Russell-NIKKEI</t>
  </si>
  <si>
    <t>Er</t>
  </si>
  <si>
    <t>1.</t>
  </si>
  <si>
    <t>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</si>
</sst>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1" fillId="7" borderId="0" xfId="0" applyFont="1" applyFill="1"/>
    <xf numFmtId="0" fontId="0" fillId="9" borderId="0" xfId="0" applyFill="1"/>
    <xf numFmtId="0" fontId="1" fillId="9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30" zoomScale="160" zoomScaleNormal="160" workbookViewId="0">
      <selection activeCell="B36" sqref="B36"/>
    </sheetView>
  </sheetViews>
  <sheetFormatPr defaultRowHeight="15" x14ac:dyDescent="0.25"/>
  <cols>
    <col min="2" max="2" width="11.28515625" customWidth="1"/>
    <col min="3" max="3" width="15.140625" customWidth="1"/>
    <col min="4" max="4" width="12" bestFit="1" customWidth="1"/>
    <col min="7" max="7" width="12" bestFit="1" customWidth="1"/>
    <col min="9" max="9" width="12" bestFit="1" customWidth="1"/>
    <col min="13" max="14" width="12" bestFit="1" customWidth="1"/>
    <col min="18" max="18" width="12" bestFit="1" customWidth="1"/>
  </cols>
  <sheetData>
    <row r="1" spans="1:12" x14ac:dyDescent="0.25">
      <c r="A1" t="s">
        <v>17</v>
      </c>
    </row>
    <row r="2" spans="1:12" x14ac:dyDescent="0.25">
      <c r="A2">
        <v>-0.04</v>
      </c>
      <c r="B2">
        <v>7.0000000000000007E-2</v>
      </c>
      <c r="E2">
        <f>(A2-$A$9)^2</f>
        <v>3.2111111111111108E-3</v>
      </c>
      <c r="F2">
        <f>(B2-$A$9)^2</f>
        <v>2.8444444444444454E-3</v>
      </c>
      <c r="I2">
        <f>(A2-$A$9)</f>
        <v>-5.6666666666666664E-2</v>
      </c>
      <c r="J2">
        <f>(B2-$B$9)</f>
        <v>6.0000000000000005E-2</v>
      </c>
      <c r="L2">
        <f>I2*J2</f>
        <v>-3.4000000000000002E-3</v>
      </c>
    </row>
    <row r="3" spans="1:12" x14ac:dyDescent="0.25">
      <c r="A3">
        <v>0.06</v>
      </c>
      <c r="B3">
        <v>-0.02</v>
      </c>
      <c r="E3">
        <f t="shared" ref="E3:E7" si="0">(A3-$A$9)^2</f>
        <v>1.8777777777777779E-3</v>
      </c>
      <c r="F3">
        <f t="shared" ref="F3:F7" si="1">(B3-$A$9)^2</f>
        <v>1.3444444444444445E-3</v>
      </c>
      <c r="I3">
        <f t="shared" ref="I3:I7" si="2">(A3-$A$9)</f>
        <v>4.3333333333333335E-2</v>
      </c>
      <c r="J3">
        <f t="shared" ref="J3:J7" si="3">(B3-$B$9)</f>
        <v>-0.03</v>
      </c>
      <c r="L3">
        <f t="shared" ref="L3:L7" si="4">I3*J3</f>
        <v>-1.2999999999999999E-3</v>
      </c>
    </row>
    <row r="4" spans="1:12" x14ac:dyDescent="0.25">
      <c r="A4">
        <v>-7.0000000000000007E-2</v>
      </c>
      <c r="B4">
        <v>-0.1</v>
      </c>
      <c r="E4">
        <f t="shared" si="0"/>
        <v>7.5111111111111116E-3</v>
      </c>
      <c r="F4">
        <f t="shared" si="1"/>
        <v>1.3611111111111112E-2</v>
      </c>
      <c r="I4">
        <f t="shared" si="2"/>
        <v>-8.666666666666667E-2</v>
      </c>
      <c r="J4">
        <f t="shared" si="3"/>
        <v>-0.11</v>
      </c>
      <c r="L4">
        <f t="shared" si="4"/>
        <v>9.5333333333333329E-3</v>
      </c>
    </row>
    <row r="5" spans="1:12" x14ac:dyDescent="0.25">
      <c r="A5">
        <v>0.12</v>
      </c>
      <c r="B5">
        <v>0.15</v>
      </c>
      <c r="E5">
        <f t="shared" si="0"/>
        <v>1.0677777777777777E-2</v>
      </c>
      <c r="F5">
        <f t="shared" si="1"/>
        <v>1.7777777777777778E-2</v>
      </c>
      <c r="I5">
        <f t="shared" si="2"/>
        <v>0.10333333333333333</v>
      </c>
      <c r="J5">
        <f t="shared" si="3"/>
        <v>0.13999999999999999</v>
      </c>
      <c r="L5">
        <f t="shared" si="4"/>
        <v>1.4466666666666666E-2</v>
      </c>
    </row>
    <row r="6" spans="1:12" x14ac:dyDescent="0.25">
      <c r="A6">
        <v>-0.02</v>
      </c>
      <c r="B6">
        <v>-0.06</v>
      </c>
      <c r="E6">
        <f t="shared" si="0"/>
        <v>1.3444444444444445E-3</v>
      </c>
      <c r="F6">
        <f t="shared" si="1"/>
        <v>5.8777777777777769E-3</v>
      </c>
      <c r="I6">
        <f t="shared" si="2"/>
        <v>-3.6666666666666667E-2</v>
      </c>
      <c r="J6">
        <f t="shared" si="3"/>
        <v>-6.9999999999999993E-2</v>
      </c>
      <c r="L6">
        <f t="shared" si="4"/>
        <v>2.5666666666666663E-3</v>
      </c>
    </row>
    <row r="7" spans="1:12" x14ac:dyDescent="0.25">
      <c r="A7">
        <v>0.05</v>
      </c>
      <c r="B7">
        <v>0.02</v>
      </c>
      <c r="E7">
        <f t="shared" si="0"/>
        <v>1.1111111111111115E-3</v>
      </c>
      <c r="F7">
        <f t="shared" si="1"/>
        <v>1.1111111111111139E-5</v>
      </c>
      <c r="I7">
        <f t="shared" si="2"/>
        <v>3.333333333333334E-2</v>
      </c>
      <c r="J7">
        <f t="shared" si="3"/>
        <v>0.01</v>
      </c>
      <c r="L7">
        <f t="shared" si="4"/>
        <v>3.3333333333333343E-4</v>
      </c>
    </row>
    <row r="9" spans="1:12" x14ac:dyDescent="0.25">
      <c r="A9" s="7">
        <f>AVERAGE(A2:A7)</f>
        <v>1.6666666666666663E-2</v>
      </c>
      <c r="B9" s="7">
        <f>AVERAGE(B2:B7)</f>
        <v>0.01</v>
      </c>
      <c r="C9" s="7"/>
      <c r="D9" s="7" t="s">
        <v>0</v>
      </c>
    </row>
    <row r="10" spans="1:12" x14ac:dyDescent="0.25">
      <c r="A10" s="7">
        <f>SUM(E2:E7)/6</f>
        <v>4.288888888888889E-3</v>
      </c>
      <c r="B10" s="7">
        <f>SUM(F2:F7)/6</f>
        <v>6.9111111111111109E-3</v>
      </c>
      <c r="C10" s="7"/>
      <c r="D10" s="7" t="s">
        <v>1</v>
      </c>
    </row>
    <row r="11" spans="1:12" x14ac:dyDescent="0.25">
      <c r="A11" s="7">
        <f>A10^0.5</f>
        <v>6.5489609014628331E-2</v>
      </c>
      <c r="B11" s="7">
        <f>B10^0.5</f>
        <v>8.3133092755599505E-2</v>
      </c>
      <c r="C11" s="7"/>
      <c r="D11" s="7" t="s">
        <v>2</v>
      </c>
    </row>
    <row r="12" spans="1:12" x14ac:dyDescent="0.25">
      <c r="A12" s="7">
        <f>AVERAGE(L2:L7)</f>
        <v>3.6999999999999997E-3</v>
      </c>
      <c r="B12" s="7"/>
      <c r="C12" s="7"/>
      <c r="D12" s="7" t="s">
        <v>3</v>
      </c>
    </row>
    <row r="13" spans="1:12" x14ac:dyDescent="0.25">
      <c r="A13" s="7">
        <f>A12/(A11*B11)</f>
        <v>0.67960315883081934</v>
      </c>
      <c r="B13" s="7"/>
      <c r="C13" s="7"/>
      <c r="D13" s="7" t="s">
        <v>4</v>
      </c>
    </row>
    <row r="14" spans="1:12" s="8" customFormat="1" x14ac:dyDescent="0.25"/>
    <row r="15" spans="1:12" s="8" customFormat="1" x14ac:dyDescent="0.25">
      <c r="A15" s="8">
        <v>0.15</v>
      </c>
      <c r="B15" s="8">
        <v>0.1</v>
      </c>
      <c r="C15" s="8">
        <v>0.5</v>
      </c>
      <c r="E15" s="9" t="s">
        <v>0</v>
      </c>
      <c r="F15" s="9">
        <f>C15*A15+C16*A16</f>
        <v>0.17499999999999999</v>
      </c>
    </row>
    <row r="16" spans="1:12" s="8" customFormat="1" x14ac:dyDescent="0.25">
      <c r="A16" s="8">
        <v>0.2</v>
      </c>
      <c r="B16" s="8">
        <v>0.2</v>
      </c>
      <c r="C16" s="8">
        <v>0.5</v>
      </c>
    </row>
    <row r="17" spans="1:18" s="8" customFormat="1" x14ac:dyDescent="0.25">
      <c r="A17" s="10" t="s">
        <v>11</v>
      </c>
      <c r="B17" s="10">
        <v>0.4</v>
      </c>
      <c r="E17" s="11" t="s">
        <v>1</v>
      </c>
      <c r="F17" s="11">
        <f>C15^2*B15^2+C16^2*B16^2+2*C15*C16*B18</f>
        <v>1.6500000000000004E-2</v>
      </c>
    </row>
    <row r="18" spans="1:18" s="8" customFormat="1" x14ac:dyDescent="0.25">
      <c r="A18" s="10" t="s">
        <v>18</v>
      </c>
      <c r="B18" s="10">
        <f>B17*B15*B16</f>
        <v>8.0000000000000019E-3</v>
      </c>
      <c r="E18" s="11" t="s">
        <v>2</v>
      </c>
      <c r="F18" s="11">
        <f>F17^0.5</f>
        <v>0.12845232578665131</v>
      </c>
    </row>
    <row r="19" spans="1:18" s="8" customFormat="1" x14ac:dyDescent="0.25"/>
    <row r="20" spans="1:18" s="8" customFormat="1" x14ac:dyDescent="0.25">
      <c r="A20" s="7" t="s">
        <v>11</v>
      </c>
      <c r="B20" s="7">
        <v>-0.6</v>
      </c>
      <c r="E20" s="12" t="s">
        <v>1</v>
      </c>
      <c r="F20" s="12">
        <f>C15^2*B15^2+C16^2*B16^2+2*B21*C15*C16</f>
        <v>6.5000000000000023E-3</v>
      </c>
    </row>
    <row r="21" spans="1:18" s="8" customFormat="1" x14ac:dyDescent="0.25">
      <c r="A21" s="7" t="s">
        <v>18</v>
      </c>
      <c r="B21" s="7">
        <f>B20*B15*B16</f>
        <v>-1.2E-2</v>
      </c>
      <c r="E21" s="12" t="s">
        <v>2</v>
      </c>
      <c r="F21" s="12">
        <f>0.0065^0.5</f>
        <v>8.06225774829855E-2</v>
      </c>
    </row>
    <row r="22" spans="1:18" s="8" customFormat="1" x14ac:dyDescent="0.25"/>
    <row r="24" spans="1:18" x14ac:dyDescent="0.25">
      <c r="A24" t="s">
        <v>5</v>
      </c>
      <c r="B24" t="s">
        <v>6</v>
      </c>
      <c r="C24" t="s">
        <v>7</v>
      </c>
      <c r="D24" t="s">
        <v>8</v>
      </c>
      <c r="K24" t="s">
        <v>5</v>
      </c>
      <c r="L24" t="s">
        <v>9</v>
      </c>
      <c r="O24" t="s">
        <v>10</v>
      </c>
      <c r="P24" t="s">
        <v>8</v>
      </c>
    </row>
    <row r="25" spans="1:18" x14ac:dyDescent="0.25">
      <c r="A25">
        <v>0.03</v>
      </c>
      <c r="B25">
        <v>0.02</v>
      </c>
      <c r="C25">
        <v>0.04</v>
      </c>
      <c r="D25">
        <v>0.04</v>
      </c>
      <c r="F25">
        <f>(A25-$A$32)^2</f>
        <v>2.7777777777777767E-4</v>
      </c>
      <c r="G25">
        <f>(B25-$B$32)^2</f>
        <v>1.1111111111111115E-5</v>
      </c>
      <c r="H25">
        <f>(C25-$C$32)^2</f>
        <v>1.7777777777777795E-4</v>
      </c>
      <c r="I25">
        <f>(D25-$D$32)^2</f>
        <v>6.9444444444444417E-5</v>
      </c>
      <c r="K25">
        <f>A25-$A$32</f>
        <v>1.6666666666666663E-2</v>
      </c>
      <c r="L25">
        <f>B25-$B$32</f>
        <v>3.333333333333334E-3</v>
      </c>
      <c r="M25">
        <f>L25*O25</f>
        <v>4.4444444444444474E-5</v>
      </c>
      <c r="N25">
        <f>K25*L25</f>
        <v>5.5555555555555551E-5</v>
      </c>
      <c r="O25">
        <f>C25-$C$32</f>
        <v>1.3333333333333339E-2</v>
      </c>
      <c r="P25">
        <f>D25-$D$32</f>
        <v>8.3333333333333315E-3</v>
      </c>
      <c r="Q25">
        <f>O25*P25</f>
        <v>1.1111111111111114E-4</v>
      </c>
      <c r="R25">
        <f>L25*P25</f>
        <v>2.7777777777777776E-5</v>
      </c>
    </row>
    <row r="26" spans="1:18" x14ac:dyDescent="0.25">
      <c r="A26">
        <v>7.0000000000000007E-2</v>
      </c>
      <c r="B26">
        <v>0.06</v>
      </c>
      <c r="C26">
        <v>0.1</v>
      </c>
      <c r="D26">
        <v>-0.02</v>
      </c>
      <c r="F26">
        <f t="shared" ref="F26:F30" si="5">(A26-$A$32)^2</f>
        <v>3.2111111111111116E-3</v>
      </c>
      <c r="G26">
        <f t="shared" ref="G26:G30" si="6">(B26-$B$32)^2</f>
        <v>1.8777777777777779E-3</v>
      </c>
      <c r="H26">
        <f t="shared" ref="H26:H30" si="7">(C26-$C$32)^2</f>
        <v>5.3777777777777799E-3</v>
      </c>
      <c r="I26">
        <f t="shared" ref="I26:I30" si="8">(D26-$D$32)^2</f>
        <v>2.6694444444444443E-3</v>
      </c>
      <c r="K26">
        <f t="shared" ref="K26:K30" si="9">A26-$A$32</f>
        <v>5.6666666666666671E-2</v>
      </c>
      <c r="L26">
        <f t="shared" ref="L26:L30" si="10">B26-$B$32</f>
        <v>4.3333333333333335E-2</v>
      </c>
      <c r="M26">
        <f t="shared" ref="M26:M30" si="11">L26*O26</f>
        <v>3.1777777777777785E-3</v>
      </c>
      <c r="N26">
        <f t="shared" ref="N26:N30" si="12">K26*L26</f>
        <v>2.4555555555555559E-3</v>
      </c>
      <c r="O26">
        <f t="shared" ref="O26:O30" si="13">C26-$C$32</f>
        <v>7.3333333333333348E-2</v>
      </c>
      <c r="P26">
        <f t="shared" ref="P26:P30" si="14">D26-$D$32</f>
        <v>-5.1666666666666666E-2</v>
      </c>
      <c r="Q26">
        <f t="shared" ref="Q26:Q30" si="15">O26*P26</f>
        <v>-3.7888888888888894E-3</v>
      </c>
      <c r="R26">
        <f t="shared" ref="R26:R30" si="16">L26*P26</f>
        <v>-2.2388888888888888E-3</v>
      </c>
    </row>
    <row r="27" spans="1:18" x14ac:dyDescent="0.25">
      <c r="A27">
        <v>-0.02</v>
      </c>
      <c r="B27">
        <v>-0.01</v>
      </c>
      <c r="C27">
        <v>-0.04</v>
      </c>
      <c r="D27">
        <v>7.0000000000000007E-2</v>
      </c>
      <c r="F27">
        <f t="shared" si="5"/>
        <v>1.1111111111111115E-3</v>
      </c>
      <c r="G27">
        <f t="shared" si="6"/>
        <v>7.1111111111111104E-4</v>
      </c>
      <c r="H27">
        <f t="shared" si="7"/>
        <v>4.4444444444444444E-3</v>
      </c>
      <c r="I27">
        <f t="shared" si="8"/>
        <v>1.4694444444444447E-3</v>
      </c>
      <c r="K27">
        <f t="shared" si="9"/>
        <v>-3.333333333333334E-2</v>
      </c>
      <c r="L27">
        <f t="shared" si="10"/>
        <v>-2.6666666666666665E-2</v>
      </c>
      <c r="M27">
        <f t="shared" si="11"/>
        <v>1.7777777777777776E-3</v>
      </c>
      <c r="N27">
        <f t="shared" si="12"/>
        <v>8.8888888888888904E-4</v>
      </c>
      <c r="O27">
        <f t="shared" si="13"/>
        <v>-6.6666666666666666E-2</v>
      </c>
      <c r="P27">
        <f t="shared" si="14"/>
        <v>3.8333333333333337E-2</v>
      </c>
      <c r="Q27">
        <f t="shared" si="15"/>
        <v>-2.5555555555555557E-3</v>
      </c>
      <c r="R27">
        <f t="shared" si="16"/>
        <v>-1.0222222222222223E-3</v>
      </c>
    </row>
    <row r="28" spans="1:18" x14ac:dyDescent="0.25">
      <c r="A28">
        <v>0.01</v>
      </c>
      <c r="B28">
        <v>0.03</v>
      </c>
      <c r="C28">
        <v>0.03</v>
      </c>
      <c r="D28">
        <v>0.02</v>
      </c>
      <c r="F28">
        <f t="shared" si="5"/>
        <v>1.1111111111111127E-5</v>
      </c>
      <c r="G28">
        <f t="shared" si="6"/>
        <v>1.7777777777777776E-4</v>
      </c>
      <c r="H28">
        <f t="shared" si="7"/>
        <v>1.1111111111111139E-5</v>
      </c>
      <c r="I28">
        <f t="shared" si="8"/>
        <v>1.3611111111111115E-4</v>
      </c>
      <c r="K28">
        <f t="shared" si="9"/>
        <v>-3.3333333333333357E-3</v>
      </c>
      <c r="L28">
        <f t="shared" si="10"/>
        <v>1.3333333333333332E-2</v>
      </c>
      <c r="M28">
        <f t="shared" si="11"/>
        <v>4.4444444444444494E-5</v>
      </c>
      <c r="N28">
        <f t="shared" si="12"/>
        <v>-4.4444444444444474E-5</v>
      </c>
      <c r="O28">
        <f t="shared" si="13"/>
        <v>3.3333333333333375E-3</v>
      </c>
      <c r="P28">
        <f t="shared" si="14"/>
        <v>-1.1666666666666669E-2</v>
      </c>
      <c r="Q28">
        <f t="shared" si="15"/>
        <v>-3.8888888888888945E-5</v>
      </c>
      <c r="R28">
        <f t="shared" si="16"/>
        <v>-1.5555555555555556E-4</v>
      </c>
    </row>
    <row r="29" spans="1:18" x14ac:dyDescent="0.25">
      <c r="A29">
        <v>0.05</v>
      </c>
      <c r="B29">
        <v>0.04</v>
      </c>
      <c r="C29">
        <v>0.11</v>
      </c>
      <c r="D29">
        <v>0.02</v>
      </c>
      <c r="F29">
        <f t="shared" si="5"/>
        <v>1.3444444444444445E-3</v>
      </c>
      <c r="G29">
        <f t="shared" si="6"/>
        <v>5.4444444444444451E-4</v>
      </c>
      <c r="H29">
        <f t="shared" si="7"/>
        <v>6.9444444444444458E-3</v>
      </c>
      <c r="I29">
        <f t="shared" si="8"/>
        <v>1.3611111111111115E-4</v>
      </c>
      <c r="K29">
        <f t="shared" si="9"/>
        <v>3.6666666666666667E-2</v>
      </c>
      <c r="L29">
        <f t="shared" si="10"/>
        <v>2.3333333333333334E-2</v>
      </c>
      <c r="M29">
        <f t="shared" si="11"/>
        <v>1.9444444444444448E-3</v>
      </c>
      <c r="N29">
        <f t="shared" si="12"/>
        <v>8.5555555555555558E-4</v>
      </c>
      <c r="O29">
        <f t="shared" si="13"/>
        <v>8.3333333333333343E-2</v>
      </c>
      <c r="P29">
        <f t="shared" si="14"/>
        <v>-1.1666666666666669E-2</v>
      </c>
      <c r="Q29">
        <f t="shared" si="15"/>
        <v>-9.7222222222222252E-4</v>
      </c>
      <c r="R29">
        <f t="shared" si="16"/>
        <v>-2.7222222222222231E-4</v>
      </c>
    </row>
    <row r="30" spans="1:18" x14ac:dyDescent="0.25">
      <c r="A30">
        <v>-0.06</v>
      </c>
      <c r="B30">
        <v>-0.04</v>
      </c>
      <c r="C30">
        <v>-0.08</v>
      </c>
      <c r="D30">
        <v>0.06</v>
      </c>
      <c r="F30">
        <f t="shared" si="5"/>
        <v>5.3777777777777782E-3</v>
      </c>
      <c r="G30">
        <f t="shared" si="6"/>
        <v>3.2111111111111116E-3</v>
      </c>
      <c r="H30">
        <f t="shared" si="7"/>
        <v>1.1377777777777777E-2</v>
      </c>
      <c r="I30">
        <f t="shared" si="8"/>
        <v>8.0277777777777747E-4</v>
      </c>
      <c r="K30">
        <f t="shared" si="9"/>
        <v>-7.3333333333333334E-2</v>
      </c>
      <c r="L30">
        <f t="shared" si="10"/>
        <v>-5.6666666666666671E-2</v>
      </c>
      <c r="M30">
        <f t="shared" si="11"/>
        <v>6.0444444444444443E-3</v>
      </c>
      <c r="N30">
        <f t="shared" si="12"/>
        <v>4.1555555555555556E-3</v>
      </c>
      <c r="O30">
        <f t="shared" si="13"/>
        <v>-0.10666666666666666</v>
      </c>
      <c r="P30">
        <f t="shared" si="14"/>
        <v>2.8333333333333328E-2</v>
      </c>
      <c r="Q30">
        <f t="shared" si="15"/>
        <v>-3.0222222222222217E-3</v>
      </c>
      <c r="R30">
        <f t="shared" si="16"/>
        <v>-1.6055555555555554E-3</v>
      </c>
    </row>
    <row r="32" spans="1:18" x14ac:dyDescent="0.25">
      <c r="A32" s="1">
        <f>AVERAGE(A25:A30)</f>
        <v>1.3333333333333336E-2</v>
      </c>
      <c r="B32" s="1">
        <f t="shared" ref="B32:D32" si="17">AVERAGE(B25:B30)</f>
        <v>1.6666666666666666E-2</v>
      </c>
      <c r="C32" s="1">
        <f t="shared" si="17"/>
        <v>2.6666666666666661E-2</v>
      </c>
      <c r="D32" s="1">
        <f t="shared" si="17"/>
        <v>3.1666666666666669E-2</v>
      </c>
      <c r="E32" t="s">
        <v>0</v>
      </c>
      <c r="H32">
        <v>0.5</v>
      </c>
    </row>
    <row r="33" spans="1:7" x14ac:dyDescent="0.25">
      <c r="A33" s="2">
        <f>AVERAGE(F25:F30)</f>
        <v>1.888888888888889E-3</v>
      </c>
      <c r="B33" s="2">
        <f t="shared" ref="B33:D33" si="18">AVERAGE(G25:G30)</f>
        <v>1.088888888888889E-3</v>
      </c>
      <c r="C33" s="2">
        <f t="shared" si="18"/>
        <v>4.7222222222222223E-3</v>
      </c>
      <c r="D33" s="2">
        <f t="shared" si="18"/>
        <v>8.8055555555555543E-4</v>
      </c>
      <c r="E33" t="s">
        <v>1</v>
      </c>
    </row>
    <row r="34" spans="1:7" x14ac:dyDescent="0.25">
      <c r="A34" s="3">
        <f>A33^0.5</f>
        <v>4.3461349368017661E-2</v>
      </c>
      <c r="B34" s="3">
        <f t="shared" ref="B34:D34" si="19">B33^0.5</f>
        <v>3.2998316455372219E-2</v>
      </c>
      <c r="C34" s="3">
        <f t="shared" si="19"/>
        <v>6.8718427093627674E-2</v>
      </c>
      <c r="D34" s="3">
        <f t="shared" si="19"/>
        <v>2.9674156357941423E-2</v>
      </c>
      <c r="E34" t="s">
        <v>2</v>
      </c>
    </row>
    <row r="36" spans="1:7" x14ac:dyDescent="0.25">
      <c r="A36" t="s">
        <v>3</v>
      </c>
      <c r="B36" s="4">
        <f>AVERAGE(N25:N30)</f>
        <v>1.3944444444444447E-3</v>
      </c>
      <c r="D36" t="s">
        <v>11</v>
      </c>
      <c r="E36" s="5">
        <f>B36/(A34*B34)</f>
        <v>0.97231330200861965</v>
      </c>
      <c r="G36" t="s">
        <v>12</v>
      </c>
    </row>
    <row r="37" spans="1:7" x14ac:dyDescent="0.25">
      <c r="B37" s="4">
        <f>AVERAGE(M25:M30)</f>
        <v>2.1722222222222225E-3</v>
      </c>
      <c r="E37" s="5">
        <f>B37/(B34*C34)</f>
        <v>0.95794209701029953</v>
      </c>
      <c r="G37" t="s">
        <v>13</v>
      </c>
    </row>
    <row r="38" spans="1:7" x14ac:dyDescent="0.25">
      <c r="B38" s="4">
        <f>AVERAGE(R25:R30)</f>
        <v>-8.7777777777777778E-4</v>
      </c>
      <c r="E38" s="5">
        <f>B38/(B34*D34)</f>
        <v>-0.89642594560533551</v>
      </c>
      <c r="G38" t="s">
        <v>14</v>
      </c>
    </row>
    <row r="39" spans="1:7" x14ac:dyDescent="0.25">
      <c r="B39" s="4">
        <f>AVERAGE(Q25:Q30)</f>
        <v>-1.7111111111111112E-3</v>
      </c>
      <c r="E39" s="5">
        <f>B39/(C34*D34)</f>
        <v>-0.83912492304884023</v>
      </c>
      <c r="G39" t="s">
        <v>15</v>
      </c>
    </row>
    <row r="41" spans="1:7" x14ac:dyDescent="0.25">
      <c r="A41" t="s">
        <v>16</v>
      </c>
      <c r="B41" s="6">
        <f>H32*B32+H32*C32</f>
        <v>2.1666666666666664E-2</v>
      </c>
      <c r="D41" s="6">
        <f>H32*B32+H32*D32</f>
        <v>2.416666666666667E-2</v>
      </c>
    </row>
    <row r="42" spans="1:7" x14ac:dyDescent="0.25">
      <c r="A42" t="s">
        <v>1</v>
      </c>
      <c r="B42" s="6">
        <f>H32^2*B33+H32^2*C33+2*H32*H32*B37</f>
        <v>2.5388888888888891E-3</v>
      </c>
      <c r="D42" s="6">
        <f>H32^2*B33+H32^2*D33+2*H32*H32*B38</f>
        <v>5.3472222222222278E-5</v>
      </c>
    </row>
    <row r="43" spans="1:7" x14ac:dyDescent="0.25">
      <c r="A43" t="s">
        <v>2</v>
      </c>
      <c r="B43" s="6">
        <f>B42^0.5</f>
        <v>5.0387388192769916E-2</v>
      </c>
      <c r="D43" s="6">
        <f>D42^0.5</f>
        <v>7.312470322826772E-3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6" sqref="D6"/>
    </sheetView>
  </sheetViews>
  <sheetFormatPr defaultRowHeight="15" x14ac:dyDescent="0.25"/>
  <sheetData>
    <row r="1" spans="1:10" x14ac:dyDescent="0.25">
      <c r="A1">
        <v>0.3</v>
      </c>
      <c r="B1">
        <v>0.5</v>
      </c>
      <c r="D1">
        <f>(A1-A5)^2</f>
        <v>1.0000000000000002E-2</v>
      </c>
      <c r="E1">
        <f>(B1-B5)^2</f>
        <v>5.4444444444444448E-2</v>
      </c>
      <c r="G1">
        <f>A1-$A$5</f>
        <v>0.1</v>
      </c>
      <c r="H1">
        <f>B1-$B$5</f>
        <v>0.23333333333333334</v>
      </c>
      <c r="J1">
        <f>G1*H1</f>
        <v>2.3333333333333334E-2</v>
      </c>
    </row>
    <row r="2" spans="1:10" x14ac:dyDescent="0.25">
      <c r="A2">
        <v>0.2</v>
      </c>
      <c r="B2">
        <v>0.2</v>
      </c>
      <c r="D2">
        <f t="shared" ref="D2:D3" si="0">(A2-A6)^2</f>
        <v>4.0000000000000008E-2</v>
      </c>
      <c r="E2">
        <f t="shared" ref="E2:E3" si="1">(B2-B6)^2</f>
        <v>4.0000000000000008E-2</v>
      </c>
      <c r="G2">
        <f t="shared" ref="G2:G3" si="2">A2-$A$5</f>
        <v>0</v>
      </c>
      <c r="H2">
        <f t="shared" ref="H2:H3" si="3">B2-$B$5</f>
        <v>-6.6666666666666652E-2</v>
      </c>
      <c r="J2">
        <f t="shared" ref="J2:J3" si="4">G2*H2</f>
        <v>0</v>
      </c>
    </row>
    <row r="3" spans="1:10" x14ac:dyDescent="0.25">
      <c r="A3">
        <v>0.1</v>
      </c>
      <c r="B3">
        <v>0.1</v>
      </c>
      <c r="D3">
        <f t="shared" si="0"/>
        <v>1.0000000000000002E-2</v>
      </c>
      <c r="E3">
        <f t="shared" si="1"/>
        <v>1.0000000000000002E-2</v>
      </c>
      <c r="G3">
        <f t="shared" si="2"/>
        <v>-9.9999999999999978E-2</v>
      </c>
      <c r="H3">
        <f t="shared" si="3"/>
        <v>-0.16666666666666666</v>
      </c>
      <c r="J3">
        <f t="shared" si="4"/>
        <v>1.6666666666666663E-2</v>
      </c>
    </row>
    <row r="5" spans="1:10" x14ac:dyDescent="0.25">
      <c r="A5">
        <f>AVERAGE(A1:A3)</f>
        <v>0.19999999999999998</v>
      </c>
      <c r="B5">
        <f>AVERAGE(B1:B3)</f>
        <v>0.26666666666666666</v>
      </c>
      <c r="D5">
        <f>AVERAGE(D1:D3)</f>
        <v>2.0000000000000004E-2</v>
      </c>
      <c r="E5">
        <f>AVERAGE(E1:E3)</f>
        <v>3.4814814814814819E-2</v>
      </c>
      <c r="J5">
        <f>AVERAGE(J1:J3)/3</f>
        <v>4.4444444444444436E-3</v>
      </c>
    </row>
    <row r="6" spans="1:10" x14ac:dyDescent="0.25">
      <c r="D6">
        <f>D5^0.5</f>
        <v>0.14142135623730953</v>
      </c>
      <c r="E6">
        <f>E5^0.5</f>
        <v>0.1865872847082963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CIKT</cp:lastModifiedBy>
  <dcterms:created xsi:type="dcterms:W3CDTF">2013-10-10T07:27:00Z</dcterms:created>
  <dcterms:modified xsi:type="dcterms:W3CDTF">2013-10-10T16:37:08Z</dcterms:modified>
</cp:coreProperties>
</file>