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5970\Desktop\"/>
    </mc:Choice>
  </mc:AlternateContent>
  <bookViews>
    <workbookView xWindow="0" yWindow="0" windowWidth="15495" windowHeight="7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3" i="1"/>
  <c r="C61" i="1"/>
  <c r="C59" i="1"/>
  <c r="G51" i="1"/>
  <c r="M49" i="1"/>
  <c r="J48" i="1"/>
  <c r="K48" i="1"/>
  <c r="L48" i="1"/>
  <c r="M48" i="1"/>
  <c r="I48" i="1"/>
  <c r="H46" i="1"/>
  <c r="I45" i="1"/>
  <c r="J45" i="1"/>
  <c r="K45" i="1"/>
  <c r="L45" i="1"/>
  <c r="H45" i="1"/>
  <c r="H35" i="1"/>
  <c r="I34" i="1"/>
  <c r="J34" i="1"/>
  <c r="K34" i="1"/>
  <c r="L34" i="1"/>
  <c r="M34" i="1"/>
  <c r="H34" i="1"/>
  <c r="I32" i="1"/>
  <c r="J32" i="1"/>
  <c r="K32" i="1"/>
  <c r="L32" i="1"/>
  <c r="M32" i="1"/>
  <c r="H32" i="1"/>
  <c r="H22" i="1"/>
  <c r="I21" i="1"/>
  <c r="J21" i="1"/>
  <c r="K21" i="1"/>
  <c r="H21" i="1"/>
  <c r="I20" i="1"/>
  <c r="J20" i="1"/>
  <c r="K20" i="1"/>
  <c r="H20" i="1"/>
  <c r="J18" i="1"/>
  <c r="K18" i="1"/>
  <c r="I18" i="1"/>
  <c r="J16" i="1"/>
  <c r="K16" i="1"/>
  <c r="I16" i="1"/>
  <c r="J14" i="1"/>
  <c r="K14" i="1"/>
  <c r="I14" i="1"/>
  <c r="H8" i="1"/>
  <c r="I7" i="1"/>
  <c r="J7" i="1"/>
  <c r="K7" i="1"/>
  <c r="L7" i="1"/>
  <c r="M7" i="1"/>
  <c r="H7" i="1"/>
  <c r="E5" i="1"/>
  <c r="H33" i="1" l="1"/>
  <c r="F37" i="1" s="1"/>
  <c r="L38" i="1" l="1"/>
  <c r="M38" i="1"/>
  <c r="H38" i="1"/>
  <c r="K38" i="1"/>
  <c r="I38" i="1"/>
  <c r="J38" i="1"/>
  <c r="H39" i="1" l="1"/>
</calcChain>
</file>

<file path=xl/sharedStrings.xml><?xml version="1.0" encoding="utf-8"?>
<sst xmlns="http://schemas.openxmlformats.org/spreadsheetml/2006/main" count="54" uniqueCount="31">
  <si>
    <t>wacc</t>
  </si>
  <si>
    <t>year</t>
  </si>
  <si>
    <t>CF-neg</t>
  </si>
  <si>
    <t>CF-pos</t>
  </si>
  <si>
    <t>DCF</t>
  </si>
  <si>
    <t>NPV</t>
  </si>
  <si>
    <t>Project A</t>
  </si>
  <si>
    <t>Project B</t>
  </si>
  <si>
    <t>scenar-1</t>
  </si>
  <si>
    <t>prob.</t>
  </si>
  <si>
    <t>scenar-2</t>
  </si>
  <si>
    <t>scenar-3</t>
  </si>
  <si>
    <t>Final CF</t>
  </si>
  <si>
    <t>IRR</t>
  </si>
  <si>
    <t>r1</t>
  </si>
  <si>
    <t>r2</t>
  </si>
  <si>
    <t>NPV1</t>
  </si>
  <si>
    <t>NPV2</t>
  </si>
  <si>
    <t>DCF1</t>
  </si>
  <si>
    <t>DCF2</t>
  </si>
  <si>
    <t>Proof</t>
  </si>
  <si>
    <t>NPV-proof</t>
  </si>
  <si>
    <t>MIRR</t>
  </si>
  <si>
    <t>PVofNegCF</t>
  </si>
  <si>
    <t>FVofPosCF</t>
  </si>
  <si>
    <t xml:space="preserve">Optional </t>
  </si>
  <si>
    <t xml:space="preserve">IRR project B </t>
  </si>
  <si>
    <t>2points</t>
  </si>
  <si>
    <t>1point</t>
  </si>
  <si>
    <t xml:space="preserve">Payback for both </t>
  </si>
  <si>
    <t>4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</si>
</sst>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5"/>
  <sheetViews>
    <sheetView tabSelected="1" topLeftCell="A35" workbookViewId="0">
      <selection activeCell="E61" sqref="E61"/>
    </sheetView>
  </sheetViews>
  <sheetFormatPr defaultRowHeight="15" x14ac:dyDescent="0.25"/>
  <cols>
    <col min="2" max="2" width="16.28515625" bestFit="1" customWidth="1"/>
    <col min="7" max="7" width="11" bestFit="1" customWidth="1"/>
  </cols>
  <sheetData>
    <row r="3" spans="3:13" x14ac:dyDescent="0.25">
      <c r="G3" t="s">
        <v>6</v>
      </c>
    </row>
    <row r="4" spans="3:13" x14ac:dyDescent="0.25">
      <c r="C4" t="s">
        <v>5</v>
      </c>
      <c r="G4" t="s">
        <v>1</v>
      </c>
      <c r="H4">
        <v>0</v>
      </c>
      <c r="I4">
        <v>1</v>
      </c>
      <c r="J4">
        <v>2</v>
      </c>
      <c r="K4">
        <v>3</v>
      </c>
      <c r="L4">
        <v>4</v>
      </c>
      <c r="M4">
        <v>5</v>
      </c>
    </row>
    <row r="5" spans="3:13" x14ac:dyDescent="0.25">
      <c r="D5" t="s">
        <v>0</v>
      </c>
      <c r="E5">
        <f>0.3*0.075+0.7*0.06*0.85</f>
        <v>5.8199999999999995E-2</v>
      </c>
      <c r="G5" t="s">
        <v>2</v>
      </c>
      <c r="H5">
        <v>-90000</v>
      </c>
      <c r="L5">
        <v>-30000</v>
      </c>
    </row>
    <row r="6" spans="3:13" x14ac:dyDescent="0.25">
      <c r="G6" t="s">
        <v>3</v>
      </c>
      <c r="I6">
        <v>10000</v>
      </c>
      <c r="J6">
        <v>17000</v>
      </c>
      <c r="K6">
        <v>34000</v>
      </c>
      <c r="L6">
        <v>41000</v>
      </c>
      <c r="M6">
        <v>38000</v>
      </c>
    </row>
    <row r="7" spans="3:13" x14ac:dyDescent="0.25">
      <c r="G7" t="s">
        <v>4</v>
      </c>
      <c r="H7">
        <f>(H5+H6)/(1+$E$5)^H4</f>
        <v>-90000</v>
      </c>
      <c r="I7">
        <f t="shared" ref="I7:M7" si="0">(I5+I6)/(1+$E$5)^I4</f>
        <v>9450.0094500094492</v>
      </c>
      <c r="J7">
        <f t="shared" si="0"/>
        <v>15181.455362895545</v>
      </c>
      <c r="K7">
        <f t="shared" si="0"/>
        <v>28692.97932885191</v>
      </c>
      <c r="L7">
        <f t="shared" si="0"/>
        <v>8772.4652466833522</v>
      </c>
      <c r="M7">
        <f t="shared" si="0"/>
        <v>28638.140184358293</v>
      </c>
    </row>
    <row r="8" spans="3:13" x14ac:dyDescent="0.25">
      <c r="G8" t="s">
        <v>5</v>
      </c>
      <c r="H8">
        <f>SUM(H7:M7)</f>
        <v>735.04957279854716</v>
      </c>
    </row>
    <row r="10" spans="3:13" x14ac:dyDescent="0.25">
      <c r="G10" t="s">
        <v>7</v>
      </c>
    </row>
    <row r="11" spans="3:13" x14ac:dyDescent="0.25">
      <c r="G11" t="s">
        <v>1</v>
      </c>
      <c r="H11">
        <v>0</v>
      </c>
      <c r="I11">
        <v>1</v>
      </c>
      <c r="J11">
        <v>2</v>
      </c>
      <c r="K11">
        <v>3</v>
      </c>
    </row>
    <row r="12" spans="3:13" x14ac:dyDescent="0.25">
      <c r="G12" t="s">
        <v>2</v>
      </c>
      <c r="H12">
        <v>-10000</v>
      </c>
      <c r="I12">
        <v>-2000</v>
      </c>
      <c r="J12">
        <v>-2000</v>
      </c>
      <c r="K12">
        <v>-2000</v>
      </c>
    </row>
    <row r="13" spans="3:13" x14ac:dyDescent="0.25">
      <c r="F13" t="s">
        <v>8</v>
      </c>
      <c r="G13" t="s">
        <v>3</v>
      </c>
      <c r="I13">
        <v>2000</v>
      </c>
      <c r="J13">
        <v>3000</v>
      </c>
      <c r="K13">
        <v>7000</v>
      </c>
    </row>
    <row r="14" spans="3:13" x14ac:dyDescent="0.25">
      <c r="F14" t="s">
        <v>9</v>
      </c>
      <c r="G14">
        <v>0.3</v>
      </c>
      <c r="I14" s="1">
        <f>$G$14*I13</f>
        <v>600</v>
      </c>
      <c r="J14" s="1">
        <f t="shared" ref="J14:K14" si="1">$G$14*J13</f>
        <v>900</v>
      </c>
      <c r="K14" s="1">
        <f t="shared" si="1"/>
        <v>2100</v>
      </c>
    </row>
    <row r="15" spans="3:13" x14ac:dyDescent="0.25">
      <c r="F15" t="s">
        <v>10</v>
      </c>
      <c r="I15">
        <v>4000</v>
      </c>
      <c r="J15">
        <v>6000</v>
      </c>
      <c r="K15">
        <v>9000</v>
      </c>
    </row>
    <row r="16" spans="3:13" x14ac:dyDescent="0.25">
      <c r="F16" t="s">
        <v>9</v>
      </c>
      <c r="G16">
        <v>0.5</v>
      </c>
      <c r="I16" s="1">
        <f>$G$16*I15</f>
        <v>2000</v>
      </c>
      <c r="J16" s="1">
        <f t="shared" ref="J16:K16" si="2">$G$16*J15</f>
        <v>3000</v>
      </c>
      <c r="K16" s="1">
        <f t="shared" si="2"/>
        <v>4500</v>
      </c>
    </row>
    <row r="17" spans="3:13" x14ac:dyDescent="0.25">
      <c r="F17" t="s">
        <v>11</v>
      </c>
      <c r="I17">
        <v>5000</v>
      </c>
      <c r="J17">
        <v>7000</v>
      </c>
      <c r="K17">
        <v>10000</v>
      </c>
    </row>
    <row r="18" spans="3:13" x14ac:dyDescent="0.25">
      <c r="F18" t="s">
        <v>9</v>
      </c>
      <c r="G18">
        <v>0.2</v>
      </c>
      <c r="I18" s="1">
        <f>$G$18*I17</f>
        <v>1000</v>
      </c>
      <c r="J18" s="1">
        <f t="shared" ref="J18:K18" si="3">$G$18*J17</f>
        <v>1400</v>
      </c>
      <c r="K18" s="1">
        <f t="shared" si="3"/>
        <v>2000</v>
      </c>
    </row>
    <row r="20" spans="3:13" x14ac:dyDescent="0.25">
      <c r="F20" t="s">
        <v>12</v>
      </c>
      <c r="H20">
        <f>H12+H14+H16+H18</f>
        <v>-10000</v>
      </c>
      <c r="I20">
        <f>I12+I14+I16+I18</f>
        <v>1600</v>
      </c>
      <c r="J20">
        <f t="shared" ref="I20:K20" si="4">J12+J14+J16+J18</f>
        <v>3300</v>
      </c>
      <c r="K20">
        <f t="shared" si="4"/>
        <v>6600</v>
      </c>
    </row>
    <row r="21" spans="3:13" x14ac:dyDescent="0.25">
      <c r="G21" t="s">
        <v>4</v>
      </c>
      <c r="H21">
        <f>H20/(1+$E$5)^H11</f>
        <v>-10000</v>
      </c>
      <c r="I21">
        <f t="shared" ref="I21:K21" si="5">I20/(1+$E$5)^I11</f>
        <v>1512.0015120015119</v>
      </c>
      <c r="J21">
        <f t="shared" si="5"/>
        <v>2946.9883939738411</v>
      </c>
      <c r="K21">
        <f t="shared" si="5"/>
        <v>5569.8136344241948</v>
      </c>
    </row>
    <row r="22" spans="3:13" x14ac:dyDescent="0.25">
      <c r="G22" t="s">
        <v>5</v>
      </c>
      <c r="H22">
        <f>SUM(H21:K21)</f>
        <v>28.803540399548183</v>
      </c>
    </row>
    <row r="25" spans="3:13" x14ac:dyDescent="0.25">
      <c r="C25" t="s">
        <v>13</v>
      </c>
      <c r="E25" t="s">
        <v>14</v>
      </c>
      <c r="F25">
        <v>6.0499999999999998E-2</v>
      </c>
    </row>
    <row r="26" spans="3:13" x14ac:dyDescent="0.25">
      <c r="C26" t="s">
        <v>6</v>
      </c>
      <c r="E26" t="s">
        <v>15</v>
      </c>
      <c r="F26">
        <v>6.5000000000000002E-2</v>
      </c>
    </row>
    <row r="28" spans="3:13" x14ac:dyDescent="0.25">
      <c r="E28" t="s">
        <v>16</v>
      </c>
      <c r="G28" t="s">
        <v>6</v>
      </c>
    </row>
    <row r="29" spans="3:13" x14ac:dyDescent="0.25">
      <c r="E29" t="s">
        <v>17</v>
      </c>
      <c r="G29" t="s">
        <v>1</v>
      </c>
      <c r="H29">
        <v>0</v>
      </c>
      <c r="I29">
        <v>1</v>
      </c>
      <c r="J29">
        <v>2</v>
      </c>
      <c r="K29">
        <v>3</v>
      </c>
      <c r="L29">
        <v>4</v>
      </c>
      <c r="M29">
        <v>5</v>
      </c>
    </row>
    <row r="30" spans="3:13" x14ac:dyDescent="0.25">
      <c r="G30" t="s">
        <v>2</v>
      </c>
      <c r="H30">
        <v>-90000</v>
      </c>
      <c r="L30">
        <v>-30000</v>
      </c>
    </row>
    <row r="31" spans="3:13" x14ac:dyDescent="0.25">
      <c r="G31" t="s">
        <v>3</v>
      </c>
      <c r="I31">
        <v>10000</v>
      </c>
      <c r="J31">
        <v>17000</v>
      </c>
      <c r="K31">
        <v>34000</v>
      </c>
      <c r="L31">
        <v>41000</v>
      </c>
      <c r="M31">
        <v>38000</v>
      </c>
    </row>
    <row r="32" spans="3:13" x14ac:dyDescent="0.25">
      <c r="G32" t="s">
        <v>18</v>
      </c>
      <c r="H32">
        <f>(H30+H31)/(1+$F$25)^ H29</f>
        <v>-90000</v>
      </c>
      <c r="I32">
        <f t="shared" ref="I32:M32" si="6">(I30+I31)/(1+$F$25)^ I29</f>
        <v>9429.5143800094302</v>
      </c>
      <c r="J32">
        <f t="shared" si="6"/>
        <v>15115.676045276785</v>
      </c>
      <c r="K32">
        <f t="shared" si="6"/>
        <v>28506.696926500299</v>
      </c>
      <c r="L32">
        <f t="shared" si="6"/>
        <v>8696.6099839560502</v>
      </c>
      <c r="M32">
        <f t="shared" si="6"/>
        <v>28328.933983998104</v>
      </c>
    </row>
    <row r="33" spans="3:13" x14ac:dyDescent="0.25">
      <c r="G33" t="s">
        <v>16</v>
      </c>
      <c r="H33">
        <f>SUM(H32:M32)</f>
        <v>77.431319740673644</v>
      </c>
    </row>
    <row r="34" spans="3:13" x14ac:dyDescent="0.25">
      <c r="G34" t="s">
        <v>19</v>
      </c>
      <c r="H34">
        <f>(H30+H31)/(1+$F$26)^H29</f>
        <v>-90000</v>
      </c>
      <c r="I34">
        <f t="shared" ref="I34:M34" si="7">(I30+I31)/(1+$F$26)^I29</f>
        <v>9389.6713615023473</v>
      </c>
      <c r="J34">
        <f t="shared" si="7"/>
        <v>14988.207807092951</v>
      </c>
      <c r="K34">
        <f t="shared" si="7"/>
        <v>28146.869121301319</v>
      </c>
      <c r="L34">
        <f t="shared" si="7"/>
        <v>8550.5539998429867</v>
      </c>
      <c r="M34">
        <f t="shared" si="7"/>
        <v>27735.471787796287</v>
      </c>
    </row>
    <row r="35" spans="3:13" x14ac:dyDescent="0.25">
      <c r="G35" t="s">
        <v>17</v>
      </c>
      <c r="H35">
        <f>SUM(H34:M34)</f>
        <v>-1189.2259224640984</v>
      </c>
    </row>
    <row r="37" spans="3:13" x14ac:dyDescent="0.25">
      <c r="E37" t="s">
        <v>13</v>
      </c>
      <c r="F37" s="5">
        <f>F25+H33/(H33-H35)*(F26-F25)</f>
        <v>6.0775086998457864E-2</v>
      </c>
    </row>
    <row r="38" spans="3:13" x14ac:dyDescent="0.25">
      <c r="E38" t="s">
        <v>20</v>
      </c>
      <c r="G38" t="s">
        <v>4</v>
      </c>
      <c r="H38">
        <f>(H30+H31)/(1+$F$37)^H29</f>
        <v>-90000</v>
      </c>
      <c r="I38">
        <f t="shared" ref="I38:M38" si="8">(I30+I31)/(1+$F$37)^I29</f>
        <v>9427.0690578676258</v>
      </c>
      <c r="J38">
        <f t="shared" si="8"/>
        <v>15107.837273706884</v>
      </c>
      <c r="K38">
        <f t="shared" si="8"/>
        <v>28484.525058852269</v>
      </c>
      <c r="L38">
        <f t="shared" si="8"/>
        <v>8687.5924497469805</v>
      </c>
      <c r="M38">
        <f t="shared" si="8"/>
        <v>28292.220826129254</v>
      </c>
    </row>
    <row r="39" spans="3:13" x14ac:dyDescent="0.25">
      <c r="G39" t="s">
        <v>21</v>
      </c>
      <c r="H39">
        <f>SUM(H38:M38)</f>
        <v>-0.75533369697950548</v>
      </c>
    </row>
    <row r="42" spans="3:13" x14ac:dyDescent="0.25">
      <c r="C42" t="s">
        <v>22</v>
      </c>
      <c r="I42">
        <v>4</v>
      </c>
      <c r="J42">
        <v>3</v>
      </c>
      <c r="K42">
        <v>2</v>
      </c>
      <c r="L42">
        <v>1</v>
      </c>
      <c r="M42">
        <v>0</v>
      </c>
    </row>
    <row r="43" spans="3:13" x14ac:dyDescent="0.25">
      <c r="C43" t="s">
        <v>6</v>
      </c>
      <c r="G43" t="s">
        <v>1</v>
      </c>
      <c r="H43" s="3">
        <v>0</v>
      </c>
      <c r="I43">
        <v>1</v>
      </c>
      <c r="J43">
        <v>2</v>
      </c>
      <c r="K43">
        <v>3</v>
      </c>
      <c r="L43">
        <v>4</v>
      </c>
      <c r="M43" s="4">
        <v>5</v>
      </c>
    </row>
    <row r="44" spans="3:13" x14ac:dyDescent="0.25">
      <c r="G44" t="s">
        <v>2</v>
      </c>
      <c r="H44">
        <v>-90000</v>
      </c>
      <c r="L44">
        <v>-30000</v>
      </c>
    </row>
    <row r="45" spans="3:13" x14ac:dyDescent="0.25">
      <c r="G45" t="s">
        <v>23</v>
      </c>
      <c r="H45">
        <f>H44/(1+$E$5)^H43</f>
        <v>-90000</v>
      </c>
      <c r="I45">
        <f t="shared" ref="I45:L45" si="9">I44/(1+$E$5)^I43</f>
        <v>0</v>
      </c>
      <c r="J45">
        <f t="shared" si="9"/>
        <v>0</v>
      </c>
      <c r="K45">
        <f t="shared" si="9"/>
        <v>0</v>
      </c>
      <c r="L45">
        <f t="shared" si="9"/>
        <v>-23924.905218227326</v>
      </c>
    </row>
    <row r="46" spans="3:13" x14ac:dyDescent="0.25">
      <c r="H46" s="3">
        <f>SUM(H45:L45)</f>
        <v>-113924.90521822733</v>
      </c>
    </row>
    <row r="47" spans="3:13" x14ac:dyDescent="0.25">
      <c r="G47" t="s">
        <v>3</v>
      </c>
      <c r="I47">
        <v>10000</v>
      </c>
      <c r="J47">
        <v>17000</v>
      </c>
      <c r="K47">
        <v>34000</v>
      </c>
      <c r="L47">
        <v>41000</v>
      </c>
      <c r="M47">
        <v>38000</v>
      </c>
    </row>
    <row r="48" spans="3:13" x14ac:dyDescent="0.25">
      <c r="G48" t="s">
        <v>24</v>
      </c>
      <c r="I48">
        <f>I47*(1+$E$5)^I42</f>
        <v>12539.234628668175</v>
      </c>
      <c r="J48">
        <f t="shared" ref="J48:M48" si="10">J47*(1+$E$5)^J42</f>
        <v>20144.300575255998</v>
      </c>
      <c r="K48">
        <f t="shared" si="10"/>
        <v>38072.766159999999</v>
      </c>
      <c r="L48">
        <f t="shared" si="10"/>
        <v>43386.200000000004</v>
      </c>
      <c r="M48">
        <f t="shared" si="10"/>
        <v>38000</v>
      </c>
    </row>
    <row r="49" spans="1:13" x14ac:dyDescent="0.25">
      <c r="M49" s="4">
        <f>SUM(I48:M48)</f>
        <v>152142.50136392418</v>
      </c>
    </row>
    <row r="51" spans="1:13" x14ac:dyDescent="0.25">
      <c r="F51" t="s">
        <v>22</v>
      </c>
      <c r="G51" s="5">
        <f>(M49/-H46)^(1/5)-1</f>
        <v>5.9562002020369986E-2</v>
      </c>
    </row>
    <row r="54" spans="1:13" x14ac:dyDescent="0.25">
      <c r="A54" t="s">
        <v>25</v>
      </c>
      <c r="B54" t="s">
        <v>26</v>
      </c>
      <c r="C54" t="s">
        <v>27</v>
      </c>
    </row>
    <row r="55" spans="1:13" x14ac:dyDescent="0.25">
      <c r="B55" t="s">
        <v>22</v>
      </c>
      <c r="C55" t="s">
        <v>28</v>
      </c>
    </row>
    <row r="56" spans="1:13" x14ac:dyDescent="0.25">
      <c r="B56" t="s">
        <v>29</v>
      </c>
      <c r="C56" t="s">
        <v>30</v>
      </c>
    </row>
    <row r="59" spans="1:13" x14ac:dyDescent="0.25">
      <c r="C59">
        <f>195000*1.02^20</f>
        <v>289759.74221577909</v>
      </c>
    </row>
    <row r="61" spans="1:13" x14ac:dyDescent="0.25">
      <c r="B61" s="2"/>
      <c r="C61" s="2">
        <f>(C59/200000)^(1/5)-1</f>
        <v>7.6965051285513564E-2</v>
      </c>
    </row>
    <row r="63" spans="1:13" x14ac:dyDescent="0.25">
      <c r="C63">
        <f>200000*1.02^20</f>
        <v>297189.47919567087</v>
      </c>
    </row>
    <row r="65" spans="2:3" x14ac:dyDescent="0.25">
      <c r="B65" s="2"/>
      <c r="C65" s="2">
        <f>(C63/195000)^(1/5)-1</f>
        <v>8.7927021962059815E-2</v>
      </c>
    </row>
  </sheetData>
  <pageMargins left="0.7" right="0.7" top="0.78740157499999996" bottom="0.78740157499999996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Ekonomicko-správní fakulta Masarykovy univerzity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Benada Ludek</dc:creator>
  <cp:lastModifiedBy>Benada Ludek</cp:lastModifiedBy>
  <dcterms:created xsi:type="dcterms:W3CDTF">2019-11-01T08:04:55Z</dcterms:created>
  <dcterms:modified xsi:type="dcterms:W3CDTF">2019-11-01T08:58:12Z</dcterms:modified>
</cp:coreProperties>
</file>