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nada\Desktop\"/>
    </mc:Choice>
  </mc:AlternateContent>
  <bookViews>
    <workbookView xWindow="0" yWindow="0" windowWidth="28800" windowHeight="14100" activeTab="1"/>
  </bookViews>
  <sheets>
    <sheet name="Dluh" sheetId="1" r:id="rId1"/>
    <sheet name="Odhad urokove sazby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2" l="1"/>
  <c r="C20" i="2" s="1"/>
  <c r="R7" i="1"/>
  <c r="R8" i="1" s="1"/>
  <c r="Y2" i="1"/>
  <c r="C15" i="2" l="1"/>
  <c r="C19" i="2"/>
  <c r="R9" i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T2" i="1"/>
  <c r="S3" i="1"/>
  <c r="S2" i="1" s="1"/>
  <c r="U2" i="1" s="1"/>
  <c r="N137" i="1"/>
  <c r="N136" i="1"/>
  <c r="O134" i="1"/>
  <c r="N134" i="1"/>
  <c r="P133" i="1"/>
  <c r="O133" i="1"/>
  <c r="N133" i="1"/>
  <c r="K132" i="1"/>
  <c r="K133" i="1"/>
  <c r="K134" i="1"/>
  <c r="K135" i="1"/>
  <c r="K136" i="1"/>
  <c r="K137" i="1"/>
  <c r="K138" i="1"/>
  <c r="K139" i="1"/>
  <c r="K140" i="1"/>
  <c r="K141" i="1"/>
  <c r="L133" i="1"/>
  <c r="L134" i="1"/>
  <c r="L135" i="1"/>
  <c r="L136" i="1"/>
  <c r="L137" i="1"/>
  <c r="L138" i="1"/>
  <c r="L139" i="1"/>
  <c r="L140" i="1"/>
  <c r="L141" i="1"/>
  <c r="L132" i="1"/>
  <c r="H133" i="1"/>
  <c r="G133" i="1" s="1"/>
  <c r="G134" i="1"/>
  <c r="H134" i="1"/>
  <c r="H135" i="1"/>
  <c r="G135" i="1" s="1"/>
  <c r="G136" i="1"/>
  <c r="H136" i="1"/>
  <c r="H137" i="1"/>
  <c r="G137" i="1" s="1"/>
  <c r="G138" i="1"/>
  <c r="H138" i="1"/>
  <c r="H139" i="1"/>
  <c r="G139" i="1" s="1"/>
  <c r="G140" i="1"/>
  <c r="H140" i="1"/>
  <c r="H141" i="1"/>
  <c r="G141" i="1" s="1"/>
  <c r="G142" i="1"/>
  <c r="H142" i="1"/>
  <c r="H143" i="1"/>
  <c r="G143" i="1" s="1"/>
  <c r="G144" i="1"/>
  <c r="H144" i="1"/>
  <c r="H145" i="1"/>
  <c r="G145" i="1" s="1"/>
  <c r="G146" i="1"/>
  <c r="H146" i="1"/>
  <c r="H147" i="1"/>
  <c r="G147" i="1" s="1"/>
  <c r="G148" i="1"/>
  <c r="H148" i="1"/>
  <c r="H149" i="1"/>
  <c r="G149" i="1" s="1"/>
  <c r="G150" i="1"/>
  <c r="H150" i="1"/>
  <c r="H151" i="1"/>
  <c r="G151" i="1" s="1"/>
  <c r="G152" i="1"/>
  <c r="H152" i="1"/>
  <c r="H153" i="1"/>
  <c r="G153" i="1" s="1"/>
  <c r="G154" i="1"/>
  <c r="H154" i="1"/>
  <c r="H155" i="1"/>
  <c r="G155" i="1" s="1"/>
  <c r="G156" i="1"/>
  <c r="H156" i="1"/>
  <c r="H157" i="1"/>
  <c r="G157" i="1" s="1"/>
  <c r="G158" i="1"/>
  <c r="H158" i="1"/>
  <c r="H159" i="1"/>
  <c r="G159" i="1" s="1"/>
  <c r="G160" i="1"/>
  <c r="H160" i="1"/>
  <c r="H161" i="1"/>
  <c r="G161" i="1" s="1"/>
  <c r="G162" i="1"/>
  <c r="H162" i="1"/>
  <c r="H163" i="1"/>
  <c r="G163" i="1" s="1"/>
  <c r="G164" i="1"/>
  <c r="H164" i="1"/>
  <c r="H165" i="1"/>
  <c r="G165" i="1" s="1"/>
  <c r="G166" i="1"/>
  <c r="H166" i="1"/>
  <c r="H167" i="1"/>
  <c r="G167" i="1" s="1"/>
  <c r="G168" i="1"/>
  <c r="H168" i="1"/>
  <c r="H169" i="1"/>
  <c r="G169" i="1" s="1"/>
  <c r="G170" i="1"/>
  <c r="H170" i="1"/>
  <c r="H171" i="1"/>
  <c r="G171" i="1" s="1"/>
  <c r="G172" i="1"/>
  <c r="H172" i="1"/>
  <c r="H173" i="1"/>
  <c r="G173" i="1" s="1"/>
  <c r="G174" i="1"/>
  <c r="H174" i="1"/>
  <c r="H175" i="1"/>
  <c r="G175" i="1" s="1"/>
  <c r="G176" i="1"/>
  <c r="H176" i="1"/>
  <c r="H177" i="1"/>
  <c r="G177" i="1" s="1"/>
  <c r="G178" i="1"/>
  <c r="H178" i="1"/>
  <c r="H179" i="1"/>
  <c r="G179" i="1" s="1"/>
  <c r="G180" i="1"/>
  <c r="H180" i="1"/>
  <c r="H181" i="1"/>
  <c r="G181" i="1" s="1"/>
  <c r="G182" i="1"/>
  <c r="H182" i="1"/>
  <c r="H183" i="1"/>
  <c r="G183" i="1" s="1"/>
  <c r="G184" i="1"/>
  <c r="H184" i="1"/>
  <c r="H185" i="1"/>
  <c r="G185" i="1" s="1"/>
  <c r="G186" i="1"/>
  <c r="H186" i="1"/>
  <c r="H187" i="1"/>
  <c r="G187" i="1" s="1"/>
  <c r="G188" i="1"/>
  <c r="H188" i="1"/>
  <c r="H189" i="1"/>
  <c r="G189" i="1" s="1"/>
  <c r="G190" i="1"/>
  <c r="H190" i="1"/>
  <c r="H191" i="1"/>
  <c r="G191" i="1" s="1"/>
  <c r="G192" i="1"/>
  <c r="H192" i="1"/>
  <c r="H193" i="1"/>
  <c r="G193" i="1" s="1"/>
  <c r="G194" i="1"/>
  <c r="H194" i="1"/>
  <c r="H195" i="1"/>
  <c r="G195" i="1" s="1"/>
  <c r="G196" i="1"/>
  <c r="H196" i="1"/>
  <c r="H197" i="1"/>
  <c r="G197" i="1" s="1"/>
  <c r="G198" i="1"/>
  <c r="H198" i="1"/>
  <c r="H199" i="1"/>
  <c r="G199" i="1" s="1"/>
  <c r="G200" i="1"/>
  <c r="H200" i="1"/>
  <c r="H201" i="1"/>
  <c r="G201" i="1" s="1"/>
  <c r="G202" i="1"/>
  <c r="H202" i="1"/>
  <c r="H203" i="1"/>
  <c r="G203" i="1" s="1"/>
  <c r="G204" i="1"/>
  <c r="H204" i="1"/>
  <c r="H205" i="1"/>
  <c r="G205" i="1" s="1"/>
  <c r="G206" i="1"/>
  <c r="H206" i="1"/>
  <c r="H207" i="1"/>
  <c r="G207" i="1" s="1"/>
  <c r="G208" i="1"/>
  <c r="H208" i="1"/>
  <c r="H209" i="1"/>
  <c r="G209" i="1" s="1"/>
  <c r="G210" i="1"/>
  <c r="H210" i="1"/>
  <c r="H211" i="1"/>
  <c r="G211" i="1" s="1"/>
  <c r="G212" i="1"/>
  <c r="H212" i="1"/>
  <c r="H213" i="1"/>
  <c r="G213" i="1" s="1"/>
  <c r="G214" i="1"/>
  <c r="H214" i="1"/>
  <c r="H215" i="1"/>
  <c r="G215" i="1" s="1"/>
  <c r="G216" i="1"/>
  <c r="H216" i="1"/>
  <c r="H217" i="1"/>
  <c r="G217" i="1" s="1"/>
  <c r="G218" i="1"/>
  <c r="H218" i="1"/>
  <c r="H219" i="1"/>
  <c r="G219" i="1" s="1"/>
  <c r="G220" i="1"/>
  <c r="H220" i="1"/>
  <c r="H221" i="1"/>
  <c r="G221" i="1" s="1"/>
  <c r="G222" i="1"/>
  <c r="H222" i="1"/>
  <c r="H223" i="1"/>
  <c r="G223" i="1" s="1"/>
  <c r="G224" i="1"/>
  <c r="H224" i="1"/>
  <c r="H225" i="1"/>
  <c r="G225" i="1" s="1"/>
  <c r="G226" i="1"/>
  <c r="H226" i="1"/>
  <c r="H227" i="1"/>
  <c r="G227" i="1" s="1"/>
  <c r="G228" i="1"/>
  <c r="H228" i="1"/>
  <c r="H229" i="1"/>
  <c r="G229" i="1" s="1"/>
  <c r="G230" i="1"/>
  <c r="H230" i="1"/>
  <c r="H231" i="1"/>
  <c r="G231" i="1" s="1"/>
  <c r="G232" i="1"/>
  <c r="H232" i="1"/>
  <c r="H233" i="1"/>
  <c r="G233" i="1" s="1"/>
  <c r="G234" i="1"/>
  <c r="H234" i="1"/>
  <c r="H235" i="1"/>
  <c r="G235" i="1" s="1"/>
  <c r="G236" i="1"/>
  <c r="H236" i="1"/>
  <c r="H237" i="1"/>
  <c r="G237" i="1" s="1"/>
  <c r="G238" i="1"/>
  <c r="H238" i="1"/>
  <c r="H239" i="1"/>
  <c r="G239" i="1" s="1"/>
  <c r="G240" i="1"/>
  <c r="H240" i="1"/>
  <c r="H241" i="1"/>
  <c r="G241" i="1" s="1"/>
  <c r="G242" i="1"/>
  <c r="H242" i="1"/>
  <c r="H243" i="1"/>
  <c r="G243" i="1" s="1"/>
  <c r="G244" i="1"/>
  <c r="H244" i="1"/>
  <c r="H245" i="1"/>
  <c r="G245" i="1" s="1"/>
  <c r="G246" i="1"/>
  <c r="H246" i="1"/>
  <c r="H247" i="1"/>
  <c r="G247" i="1" s="1"/>
  <c r="G248" i="1"/>
  <c r="H248" i="1"/>
  <c r="H249" i="1"/>
  <c r="G249" i="1" s="1"/>
  <c r="G250" i="1"/>
  <c r="H250" i="1"/>
  <c r="H251" i="1"/>
  <c r="G251" i="1" s="1"/>
  <c r="G132" i="1"/>
  <c r="H132" i="1"/>
  <c r="J133" i="1"/>
  <c r="J134" i="1"/>
  <c r="J135" i="1"/>
  <c r="J136" i="1" s="1"/>
  <c r="J137" i="1" s="1"/>
  <c r="J138" i="1" s="1"/>
  <c r="J139" i="1"/>
  <c r="J140" i="1" s="1"/>
  <c r="J141" i="1" s="1"/>
  <c r="J142" i="1" s="1"/>
  <c r="J143" i="1"/>
  <c r="J144" i="1" s="1"/>
  <c r="J145" i="1" s="1"/>
  <c r="J146" i="1" s="1"/>
  <c r="J147" i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132" i="1"/>
  <c r="I134" i="1"/>
  <c r="I135" i="1"/>
  <c r="I136" i="1"/>
  <c r="I137" i="1" s="1"/>
  <c r="I138" i="1" s="1"/>
  <c r="I139" i="1" s="1"/>
  <c r="I140" i="1" s="1"/>
  <c r="I141" i="1" s="1"/>
  <c r="I142" i="1" s="1"/>
  <c r="I143" i="1" s="1"/>
  <c r="I144" i="1"/>
  <c r="I145" i="1" s="1"/>
  <c r="I146" i="1" s="1"/>
  <c r="I147" i="1" s="1"/>
  <c r="I148" i="1"/>
  <c r="I149" i="1" s="1"/>
  <c r="I150" i="1" s="1"/>
  <c r="I151" i="1" s="1"/>
  <c r="I152" i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133" i="1"/>
  <c r="I132" i="1"/>
  <c r="T7" i="1"/>
  <c r="U7" i="1" s="1"/>
  <c r="S7" i="1"/>
  <c r="M28" i="1"/>
  <c r="N25" i="1"/>
  <c r="N24" i="1"/>
  <c r="O21" i="1"/>
  <c r="O20" i="1"/>
  <c r="O18" i="1"/>
  <c r="O17" i="1"/>
  <c r="M18" i="1"/>
  <c r="N18" i="1"/>
  <c r="L18" i="1"/>
  <c r="M17" i="1"/>
  <c r="N17" i="1"/>
  <c r="L17" i="1"/>
  <c r="M7" i="1"/>
  <c r="L8" i="1"/>
  <c r="L9" i="1"/>
  <c r="L10" i="1"/>
  <c r="L11" i="1"/>
  <c r="L12" i="1"/>
  <c r="L7" i="1"/>
  <c r="I10" i="1"/>
  <c r="J10" i="1" s="1"/>
  <c r="H11" i="1" s="1"/>
  <c r="I11" i="1" s="1"/>
  <c r="J11" i="1"/>
  <c r="I9" i="1"/>
  <c r="J9" i="1"/>
  <c r="H10" i="1" s="1"/>
  <c r="J8" i="1"/>
  <c r="I8" i="1"/>
  <c r="J7" i="1"/>
  <c r="H8" i="1" s="1"/>
  <c r="I7" i="1"/>
  <c r="H9" i="1"/>
  <c r="H7" i="1"/>
  <c r="G9" i="1"/>
  <c r="G10" i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8" i="1"/>
  <c r="G7" i="1"/>
  <c r="C22" i="2" l="1"/>
  <c r="C25" i="2" s="1"/>
  <c r="S8" i="1"/>
  <c r="T8" i="1" s="1"/>
  <c r="U8" i="1" s="1"/>
  <c r="H12" i="1"/>
  <c r="I12" i="1" s="1"/>
  <c r="J12" i="1" s="1"/>
  <c r="W7" i="1" l="1"/>
  <c r="W12" i="1" s="1"/>
  <c r="S9" i="1"/>
  <c r="T9" i="1" s="1"/>
  <c r="U9" i="1" s="1"/>
  <c r="H13" i="1"/>
  <c r="I13" i="1" s="1"/>
  <c r="J13" i="1" s="1"/>
  <c r="W8" i="1" l="1"/>
  <c r="H14" i="1"/>
  <c r="I14" i="1" s="1"/>
  <c r="J14" i="1" s="1"/>
  <c r="S10" i="1" l="1"/>
  <c r="T10" i="1" s="1"/>
  <c r="U10" i="1" s="1"/>
  <c r="H15" i="1"/>
  <c r="I15" i="1" s="1"/>
  <c r="J15" i="1"/>
  <c r="S11" i="1" l="1"/>
  <c r="T11" i="1" s="1"/>
  <c r="U11" i="1" s="1"/>
  <c r="W9" i="1"/>
  <c r="H16" i="1"/>
  <c r="I16" i="1" s="1"/>
  <c r="J16" i="1" s="1"/>
  <c r="H17" i="1" l="1"/>
  <c r="I17" i="1" s="1"/>
  <c r="J17" i="1" s="1"/>
  <c r="S12" i="1" l="1"/>
  <c r="T12" i="1" s="1"/>
  <c r="U12" i="1" s="1"/>
  <c r="H18" i="1"/>
  <c r="I18" i="1" s="1"/>
  <c r="J18" i="1" s="1"/>
  <c r="S13" i="1" l="1"/>
  <c r="T13" i="1" s="1"/>
  <c r="U13" i="1" s="1"/>
  <c r="H19" i="1"/>
  <c r="I19" i="1" s="1"/>
  <c r="J19" i="1"/>
  <c r="S14" i="1" l="1"/>
  <c r="T14" i="1" s="1"/>
  <c r="U14" i="1" s="1"/>
  <c r="H20" i="1"/>
  <c r="I20" i="1" s="1"/>
  <c r="J20" i="1" s="1"/>
  <c r="S15" i="1" l="1"/>
  <c r="T15" i="1" s="1"/>
  <c r="U15" i="1" s="1"/>
  <c r="H21" i="1"/>
  <c r="I21" i="1" s="1"/>
  <c r="J21" i="1" s="1"/>
  <c r="S16" i="1" l="1"/>
  <c r="T16" i="1" s="1"/>
  <c r="U16" i="1" s="1"/>
  <c r="H22" i="1"/>
  <c r="I22" i="1" s="1"/>
  <c r="J22" i="1" s="1"/>
  <c r="S17" i="1" l="1"/>
  <c r="T17" i="1" s="1"/>
  <c r="U17" i="1" s="1"/>
  <c r="H23" i="1"/>
  <c r="I23" i="1" s="1"/>
  <c r="J23" i="1"/>
  <c r="S18" i="1" l="1"/>
  <c r="T18" i="1" s="1"/>
  <c r="U18" i="1" s="1"/>
  <c r="H24" i="1"/>
  <c r="I24" i="1" s="1"/>
  <c r="J24" i="1" s="1"/>
  <c r="S19" i="1" l="1"/>
  <c r="T19" i="1" s="1"/>
  <c r="U19" i="1" s="1"/>
  <c r="H25" i="1"/>
  <c r="I25" i="1" s="1"/>
  <c r="J25" i="1" s="1"/>
  <c r="S20" i="1" l="1"/>
  <c r="T20" i="1" s="1"/>
  <c r="U20" i="1" s="1"/>
  <c r="H26" i="1"/>
  <c r="I26" i="1" s="1"/>
  <c r="J26" i="1" s="1"/>
  <c r="S21" i="1" l="1"/>
  <c r="T21" i="1" s="1"/>
  <c r="U21" i="1" s="1"/>
  <c r="H27" i="1"/>
  <c r="I27" i="1" s="1"/>
  <c r="J27" i="1"/>
  <c r="S22" i="1" l="1"/>
  <c r="T22" i="1" s="1"/>
  <c r="U22" i="1" s="1"/>
  <c r="H28" i="1"/>
  <c r="I28" i="1" s="1"/>
  <c r="J28" i="1" s="1"/>
  <c r="S23" i="1" l="1"/>
  <c r="T23" i="1" s="1"/>
  <c r="U23" i="1" s="1"/>
  <c r="H29" i="1"/>
  <c r="I29" i="1" s="1"/>
  <c r="J29" i="1" s="1"/>
  <c r="S24" i="1" l="1"/>
  <c r="T24" i="1" s="1"/>
  <c r="U24" i="1" s="1"/>
  <c r="H30" i="1"/>
  <c r="I30" i="1" s="1"/>
  <c r="J30" i="1" s="1"/>
  <c r="S25" i="1" l="1"/>
  <c r="T25" i="1" s="1"/>
  <c r="U25" i="1" s="1"/>
  <c r="H31" i="1"/>
  <c r="I31" i="1" s="1"/>
  <c r="J31" i="1"/>
  <c r="S26" i="1" l="1"/>
  <c r="T26" i="1" s="1"/>
  <c r="U26" i="1" s="1"/>
  <c r="H32" i="1"/>
  <c r="I32" i="1" s="1"/>
  <c r="J32" i="1" s="1"/>
  <c r="S27" i="1" l="1"/>
  <c r="T27" i="1" s="1"/>
  <c r="U27" i="1" s="1"/>
  <c r="H33" i="1"/>
  <c r="I33" i="1" s="1"/>
  <c r="J33" i="1" s="1"/>
  <c r="S28" i="1" l="1"/>
  <c r="T28" i="1" s="1"/>
  <c r="U28" i="1" s="1"/>
  <c r="H34" i="1"/>
  <c r="I34" i="1" s="1"/>
  <c r="J34" i="1" s="1"/>
  <c r="S29" i="1" l="1"/>
  <c r="T29" i="1" s="1"/>
  <c r="U29" i="1" s="1"/>
  <c r="H35" i="1"/>
  <c r="I35" i="1" s="1"/>
  <c r="J35" i="1"/>
  <c r="S30" i="1" l="1"/>
  <c r="T30" i="1" s="1"/>
  <c r="U30" i="1" s="1"/>
  <c r="H36" i="1"/>
  <c r="I36" i="1" s="1"/>
  <c r="J36" i="1" s="1"/>
  <c r="S31" i="1" l="1"/>
  <c r="T31" i="1" s="1"/>
  <c r="U31" i="1" s="1"/>
  <c r="H37" i="1"/>
  <c r="I37" i="1" s="1"/>
  <c r="J37" i="1" s="1"/>
  <c r="S32" i="1" l="1"/>
  <c r="T32" i="1" s="1"/>
  <c r="U32" i="1" s="1"/>
  <c r="H38" i="1"/>
  <c r="I38" i="1" s="1"/>
  <c r="J38" i="1" s="1"/>
  <c r="S33" i="1" l="1"/>
  <c r="T33" i="1" s="1"/>
  <c r="U33" i="1" s="1"/>
  <c r="H39" i="1"/>
  <c r="I39" i="1" s="1"/>
  <c r="J39" i="1"/>
  <c r="S34" i="1" l="1"/>
  <c r="T34" i="1" s="1"/>
  <c r="U34" i="1" s="1"/>
  <c r="H40" i="1"/>
  <c r="I40" i="1" s="1"/>
  <c r="J40" i="1" s="1"/>
  <c r="S35" i="1" l="1"/>
  <c r="T35" i="1" s="1"/>
  <c r="U35" i="1" s="1"/>
  <c r="H41" i="1"/>
  <c r="I41" i="1" s="1"/>
  <c r="J41" i="1" s="1"/>
  <c r="S36" i="1" l="1"/>
  <c r="T36" i="1" s="1"/>
  <c r="U36" i="1" s="1"/>
  <c r="H42" i="1"/>
  <c r="I42" i="1" s="1"/>
  <c r="J42" i="1" s="1"/>
  <c r="S37" i="1" l="1"/>
  <c r="T37" i="1" s="1"/>
  <c r="U37" i="1" s="1"/>
  <c r="H43" i="1"/>
  <c r="I43" i="1" s="1"/>
  <c r="J43" i="1"/>
  <c r="S38" i="1" l="1"/>
  <c r="T38" i="1" s="1"/>
  <c r="U38" i="1" s="1"/>
  <c r="H44" i="1"/>
  <c r="I44" i="1" s="1"/>
  <c r="J44" i="1" s="1"/>
  <c r="S39" i="1" l="1"/>
  <c r="T39" i="1" s="1"/>
  <c r="U39" i="1" s="1"/>
  <c r="H45" i="1"/>
  <c r="I45" i="1" s="1"/>
  <c r="J45" i="1" s="1"/>
  <c r="S40" i="1" l="1"/>
  <c r="T40" i="1" s="1"/>
  <c r="U40" i="1" s="1"/>
  <c r="H46" i="1"/>
  <c r="I46" i="1" s="1"/>
  <c r="J46" i="1" s="1"/>
  <c r="S41" i="1" l="1"/>
  <c r="T41" i="1" s="1"/>
  <c r="U41" i="1" s="1"/>
  <c r="H47" i="1"/>
  <c r="I47" i="1" s="1"/>
  <c r="J47" i="1"/>
  <c r="S42" i="1" l="1"/>
  <c r="T42" i="1" s="1"/>
  <c r="U42" i="1" s="1"/>
  <c r="H48" i="1"/>
  <c r="I48" i="1" s="1"/>
  <c r="J48" i="1" s="1"/>
  <c r="S43" i="1" l="1"/>
  <c r="T43" i="1" s="1"/>
  <c r="U43" i="1" s="1"/>
  <c r="H49" i="1"/>
  <c r="I49" i="1" s="1"/>
  <c r="J49" i="1" s="1"/>
  <c r="S44" i="1" l="1"/>
  <c r="T44" i="1" s="1"/>
  <c r="U44" i="1" s="1"/>
  <c r="H50" i="1"/>
  <c r="I50" i="1" s="1"/>
  <c r="J50" i="1" s="1"/>
  <c r="S45" i="1" l="1"/>
  <c r="T45" i="1" s="1"/>
  <c r="U45" i="1" s="1"/>
  <c r="H51" i="1"/>
  <c r="I51" i="1" s="1"/>
  <c r="J51" i="1"/>
  <c r="S46" i="1" l="1"/>
  <c r="T46" i="1" s="1"/>
  <c r="U46" i="1" s="1"/>
  <c r="H52" i="1"/>
  <c r="I52" i="1" s="1"/>
  <c r="J52" i="1" s="1"/>
  <c r="H53" i="1" l="1"/>
  <c r="I53" i="1" s="1"/>
  <c r="J53" i="1" s="1"/>
  <c r="H54" i="1" l="1"/>
  <c r="I54" i="1" s="1"/>
  <c r="J54" i="1" s="1"/>
  <c r="H55" i="1" l="1"/>
  <c r="I55" i="1" s="1"/>
  <c r="J55" i="1"/>
  <c r="H56" i="1" l="1"/>
  <c r="I56" i="1" s="1"/>
  <c r="J56" i="1" s="1"/>
  <c r="H57" i="1" l="1"/>
  <c r="I57" i="1" s="1"/>
  <c r="J57" i="1" s="1"/>
  <c r="H58" i="1" l="1"/>
  <c r="I58" i="1" s="1"/>
  <c r="J58" i="1" s="1"/>
  <c r="H59" i="1" l="1"/>
  <c r="I59" i="1" s="1"/>
  <c r="J59" i="1"/>
  <c r="H60" i="1" l="1"/>
  <c r="I60" i="1" s="1"/>
  <c r="J60" i="1" s="1"/>
  <c r="H61" i="1" l="1"/>
  <c r="I61" i="1" s="1"/>
  <c r="J61" i="1" s="1"/>
  <c r="H62" i="1" l="1"/>
  <c r="I62" i="1" s="1"/>
  <c r="J62" i="1" s="1"/>
  <c r="H63" i="1" l="1"/>
  <c r="I63" i="1" s="1"/>
  <c r="J63" i="1"/>
  <c r="H64" i="1" l="1"/>
  <c r="I64" i="1" s="1"/>
  <c r="J64" i="1" s="1"/>
  <c r="H65" i="1" l="1"/>
  <c r="I65" i="1" s="1"/>
  <c r="J65" i="1" s="1"/>
  <c r="H66" i="1" l="1"/>
  <c r="I66" i="1" s="1"/>
  <c r="J66" i="1" s="1"/>
  <c r="H67" i="1" l="1"/>
  <c r="I67" i="1" s="1"/>
  <c r="J67" i="1"/>
  <c r="H68" i="1" l="1"/>
  <c r="I68" i="1" s="1"/>
  <c r="J68" i="1" s="1"/>
  <c r="H69" i="1" l="1"/>
  <c r="I69" i="1" s="1"/>
  <c r="J69" i="1" s="1"/>
  <c r="H70" i="1" l="1"/>
  <c r="I70" i="1" s="1"/>
  <c r="J70" i="1" s="1"/>
  <c r="H71" i="1" l="1"/>
  <c r="I71" i="1" s="1"/>
  <c r="J71" i="1"/>
  <c r="H72" i="1" l="1"/>
  <c r="I72" i="1" s="1"/>
  <c r="J72" i="1" s="1"/>
  <c r="H73" i="1" l="1"/>
  <c r="I73" i="1" s="1"/>
  <c r="J73" i="1" s="1"/>
  <c r="H74" i="1" l="1"/>
  <c r="I74" i="1" s="1"/>
  <c r="J74" i="1" s="1"/>
  <c r="H75" i="1" l="1"/>
  <c r="I75" i="1" s="1"/>
  <c r="J75" i="1"/>
  <c r="H76" i="1" l="1"/>
  <c r="I76" i="1" s="1"/>
  <c r="J76" i="1" s="1"/>
  <c r="H77" i="1" l="1"/>
  <c r="I77" i="1" s="1"/>
  <c r="J77" i="1" s="1"/>
  <c r="H78" i="1" l="1"/>
  <c r="I78" i="1" s="1"/>
  <c r="J78" i="1" s="1"/>
  <c r="H79" i="1" l="1"/>
  <c r="I79" i="1" s="1"/>
  <c r="J79" i="1"/>
  <c r="H80" i="1" l="1"/>
  <c r="I80" i="1" s="1"/>
  <c r="J80" i="1" s="1"/>
  <c r="H81" i="1" l="1"/>
  <c r="I81" i="1" s="1"/>
  <c r="J81" i="1" s="1"/>
  <c r="H82" i="1" l="1"/>
  <c r="I82" i="1" s="1"/>
  <c r="J82" i="1" s="1"/>
  <c r="H83" i="1" l="1"/>
  <c r="I83" i="1" s="1"/>
  <c r="J83" i="1"/>
  <c r="H84" i="1" l="1"/>
  <c r="I84" i="1" s="1"/>
  <c r="J84" i="1" s="1"/>
  <c r="H85" i="1" l="1"/>
  <c r="I85" i="1" s="1"/>
  <c r="J85" i="1" s="1"/>
  <c r="H86" i="1" l="1"/>
  <c r="I86" i="1" s="1"/>
  <c r="J86" i="1" s="1"/>
  <c r="H87" i="1" l="1"/>
  <c r="I87" i="1" s="1"/>
  <c r="J87" i="1"/>
  <c r="H88" i="1" l="1"/>
  <c r="I88" i="1" s="1"/>
  <c r="J88" i="1" s="1"/>
  <c r="H89" i="1" l="1"/>
  <c r="I89" i="1" s="1"/>
  <c r="J89" i="1" s="1"/>
  <c r="H90" i="1" l="1"/>
  <c r="I90" i="1" s="1"/>
  <c r="J90" i="1" s="1"/>
  <c r="H91" i="1" l="1"/>
  <c r="I91" i="1" s="1"/>
  <c r="J91" i="1"/>
  <c r="H92" i="1" l="1"/>
  <c r="I92" i="1" s="1"/>
  <c r="J92" i="1" s="1"/>
  <c r="H93" i="1" l="1"/>
  <c r="I93" i="1" s="1"/>
  <c r="J93" i="1" s="1"/>
  <c r="H94" i="1" l="1"/>
  <c r="I94" i="1" s="1"/>
  <c r="J94" i="1" s="1"/>
  <c r="H95" i="1" l="1"/>
  <c r="I95" i="1" s="1"/>
  <c r="J95" i="1"/>
  <c r="H96" i="1" l="1"/>
  <c r="I96" i="1" s="1"/>
  <c r="J96" i="1" s="1"/>
  <c r="H97" i="1" l="1"/>
  <c r="I97" i="1" s="1"/>
  <c r="J97" i="1" s="1"/>
  <c r="H98" i="1" l="1"/>
  <c r="I98" i="1" s="1"/>
  <c r="J98" i="1" s="1"/>
  <c r="H99" i="1" l="1"/>
  <c r="I99" i="1" s="1"/>
  <c r="J99" i="1"/>
  <c r="H100" i="1" l="1"/>
  <c r="I100" i="1" s="1"/>
  <c r="J100" i="1" s="1"/>
  <c r="H101" i="1" l="1"/>
  <c r="I101" i="1" s="1"/>
  <c r="J101" i="1" s="1"/>
  <c r="H102" i="1" l="1"/>
  <c r="I102" i="1" s="1"/>
  <c r="J102" i="1" s="1"/>
  <c r="H103" i="1" l="1"/>
  <c r="I103" i="1" s="1"/>
  <c r="J103" i="1"/>
  <c r="H104" i="1" l="1"/>
  <c r="I104" i="1" s="1"/>
  <c r="J104" i="1" s="1"/>
  <c r="H105" i="1" l="1"/>
  <c r="I105" i="1" s="1"/>
  <c r="J105" i="1" s="1"/>
  <c r="H106" i="1" l="1"/>
  <c r="I106" i="1" s="1"/>
  <c r="J106" i="1" s="1"/>
  <c r="H107" i="1" l="1"/>
  <c r="I107" i="1" s="1"/>
  <c r="J107" i="1"/>
  <c r="H108" i="1" l="1"/>
  <c r="I108" i="1" s="1"/>
  <c r="J108" i="1" s="1"/>
  <c r="H109" i="1" l="1"/>
  <c r="I109" i="1" s="1"/>
  <c r="J109" i="1" s="1"/>
  <c r="H110" i="1" l="1"/>
  <c r="I110" i="1" s="1"/>
  <c r="J110" i="1" s="1"/>
  <c r="H111" i="1" l="1"/>
  <c r="I111" i="1" s="1"/>
  <c r="J111" i="1"/>
  <c r="H112" i="1" l="1"/>
  <c r="I112" i="1" s="1"/>
  <c r="J112" i="1" s="1"/>
  <c r="H113" i="1" l="1"/>
  <c r="I113" i="1" s="1"/>
  <c r="J113" i="1" s="1"/>
  <c r="H114" i="1" l="1"/>
  <c r="I114" i="1" s="1"/>
  <c r="J114" i="1" s="1"/>
  <c r="H115" i="1" l="1"/>
  <c r="I115" i="1" s="1"/>
  <c r="J115" i="1"/>
  <c r="H116" i="1" l="1"/>
  <c r="I116" i="1" s="1"/>
  <c r="J116" i="1" s="1"/>
  <c r="H117" i="1" l="1"/>
  <c r="I117" i="1" s="1"/>
  <c r="J117" i="1" s="1"/>
  <c r="H118" i="1" l="1"/>
  <c r="I118" i="1" s="1"/>
  <c r="J118" i="1" s="1"/>
  <c r="H119" i="1" l="1"/>
  <c r="I119" i="1" s="1"/>
  <c r="J119" i="1" s="1"/>
  <c r="H120" i="1" l="1"/>
  <c r="I120" i="1" s="1"/>
  <c r="J120" i="1" s="1"/>
  <c r="H121" i="1" l="1"/>
  <c r="I121" i="1" s="1"/>
  <c r="J121" i="1" s="1"/>
  <c r="H122" i="1" l="1"/>
  <c r="I122" i="1" s="1"/>
  <c r="J122" i="1" s="1"/>
  <c r="H123" i="1" l="1"/>
  <c r="I123" i="1" s="1"/>
  <c r="J123" i="1" s="1"/>
  <c r="H124" i="1" l="1"/>
  <c r="I124" i="1" s="1"/>
  <c r="J124" i="1" s="1"/>
  <c r="H125" i="1" l="1"/>
  <c r="I125" i="1" s="1"/>
  <c r="J125" i="1" s="1"/>
  <c r="H126" i="1" l="1"/>
  <c r="I126" i="1" s="1"/>
  <c r="J126" i="1" s="1"/>
</calcChain>
</file>

<file path=xl/sharedStrings.xml><?xml version="1.0" encoding="utf-8"?>
<sst xmlns="http://schemas.openxmlformats.org/spreadsheetml/2006/main" count="48" uniqueCount="32">
  <si>
    <t>a</t>
  </si>
  <si>
    <t>I</t>
  </si>
  <si>
    <t xml:space="preserve">M </t>
  </si>
  <si>
    <t>D</t>
  </si>
  <si>
    <t>#</t>
  </si>
  <si>
    <t>q</t>
  </si>
  <si>
    <t>M</t>
  </si>
  <si>
    <t>sum_M</t>
  </si>
  <si>
    <t xml:space="preserve"> ..(60)</t>
  </si>
  <si>
    <t>10*4</t>
  </si>
  <si>
    <t>Uver 4000000, r=10% p.a., T=10 let, UO=PO=1 mes, stejna anuita</t>
  </si>
  <si>
    <t>KONSTANTNI UMOR</t>
  </si>
  <si>
    <t>Stejne zadani, jen platby 4x/rok. ==&gt; q=(1+0,1/12)^-3 a urok v prvnim splatece (I1)=4000000*((1+0,1/12)^3-1)…</t>
  </si>
  <si>
    <t>CHYBA, KTERÁ ZAPRICINILA, ZE UMOROVACI PLAN NEVYCHAZEL V POSLEDNÍ SPLATCE 0 BYLA V TOM, ZE JSEM NERESPEKTOVAL, ZE SE JEDNALO O "POLHUTNI DUCHOD", tj. mel jsem dluh  ještě nasobit (1+0,1/12)^3…</t>
  </si>
  <si>
    <t>protože zapis pro POLHUTNI! duchod by byl:</t>
  </si>
  <si>
    <t>4000000=a*q*(1-q^40)/(1-q)</t>
  </si>
  <si>
    <t>kde q = 1/(1+0,1/12)^3</t>
  </si>
  <si>
    <t>Dluh 11200, mesicni splatka 291, T=4roky, urcete (prumernou) mesicni urokovou sazbu.</t>
  </si>
  <si>
    <t xml:space="preserve">Newton-Raphsodova methoda: </t>
  </si>
  <si>
    <t>x*=x_0+f(x)/f´(x)</t>
  </si>
  <si>
    <t>funkce urokove sazby vychazi z polhutniho duchodu: D=a*(1-1/(1+r)^N/r</t>
  </si>
  <si>
    <t>funkce musí byt polozena 0, tj. f( r) = 0=a*(1-1/(1+r)^N)-D*r</t>
  </si>
  <si>
    <t>pak:</t>
  </si>
  <si>
    <t>r*=r_0 - (a*(1-1/(1+r)^N)-D*r)/N*a*(1/1+r)^(-N-1)-D</t>
  </si>
  <si>
    <t>Prvnotni odhad urokove sazby r_o:</t>
  </si>
  <si>
    <t>r_0</t>
  </si>
  <si>
    <t>(N*a/N)^(1/N/2)-1</t>
  </si>
  <si>
    <t>1+r_0</t>
  </si>
  <si>
    <t>f(x)</t>
  </si>
  <si>
    <t>f´(x)</t>
  </si>
  <si>
    <t>r*</t>
  </si>
  <si>
    <t>Zkouska (aplikace r* na polhutni duchod)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</si>
</sst>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0" fillId="2" borderId="0" xfId="0" applyFill="1"/>
    <xf numFmtId="0" fontId="0" fillId="3" borderId="0" xfId="0" applyFill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1"/>
  <sheetViews>
    <sheetView workbookViewId="0">
      <selection activeCell="A18" sqref="A18:D27"/>
    </sheetView>
  </sheetViews>
  <sheetFormatPr defaultRowHeight="15" x14ac:dyDescent="0.25"/>
  <cols>
    <col min="19" max="19" width="11.85546875" bestFit="1" customWidth="1"/>
  </cols>
  <sheetData>
    <row r="1" spans="1:25" x14ac:dyDescent="0.25">
      <c r="A1" t="s">
        <v>10</v>
      </c>
      <c r="R1" t="s">
        <v>12</v>
      </c>
    </row>
    <row r="2" spans="1:25" x14ac:dyDescent="0.25">
      <c r="S2">
        <f>S3*(1-1/(1+0.1/12)^3)/(1-1/(1+0.1/12)^120)</f>
        <v>159906.06248073347</v>
      </c>
      <c r="T2">
        <f>U6*((1+0.1/12)^3-1)</f>
        <v>100835.64814814761</v>
      </c>
      <c r="U2">
        <f>S2-T2</f>
        <v>59070.41433258586</v>
      </c>
      <c r="X2" t="s">
        <v>5</v>
      </c>
      <c r="Y2">
        <f>(1+0.1/12)^-3</f>
        <v>0.97541095113292753</v>
      </c>
    </row>
    <row r="3" spans="1:25" x14ac:dyDescent="0.25">
      <c r="Q3" t="s">
        <v>9</v>
      </c>
      <c r="S3">
        <f>R7*(1-1/(1+0.1/12)^120)/(1-1/(1+0.1/12)^3)</f>
        <v>4100835.6481481479</v>
      </c>
    </row>
    <row r="5" spans="1:25" x14ac:dyDescent="0.25">
      <c r="F5" t="s">
        <v>4</v>
      </c>
      <c r="G5" t="s">
        <v>0</v>
      </c>
      <c r="H5" t="s">
        <v>1</v>
      </c>
      <c r="I5" s="3" t="s">
        <v>2</v>
      </c>
      <c r="J5" t="s">
        <v>3</v>
      </c>
      <c r="Q5" t="s">
        <v>4</v>
      </c>
      <c r="R5" t="s">
        <v>0</v>
      </c>
      <c r="S5" t="s">
        <v>1</v>
      </c>
      <c r="T5" s="3" t="s">
        <v>2</v>
      </c>
      <c r="U5" t="s">
        <v>3</v>
      </c>
    </row>
    <row r="6" spans="1:25" x14ac:dyDescent="0.25">
      <c r="F6">
        <v>0</v>
      </c>
      <c r="I6" s="3"/>
      <c r="J6">
        <v>4000000</v>
      </c>
      <c r="L6" t="s">
        <v>5</v>
      </c>
      <c r="Q6">
        <v>0</v>
      </c>
      <c r="U6">
        <v>4000000</v>
      </c>
    </row>
    <row r="7" spans="1:25" x14ac:dyDescent="0.25">
      <c r="F7">
        <v>1</v>
      </c>
      <c r="G7">
        <f>4000000*(0.1/12)/(1-1/(1+0.1/12)^120)</f>
        <v>52860.294752704809</v>
      </c>
      <c r="H7">
        <f>J6*0.1/12</f>
        <v>33333.333333333336</v>
      </c>
      <c r="I7" s="3">
        <f>G7-H7</f>
        <v>19526.961419371473</v>
      </c>
      <c r="J7">
        <f>J6-I7</f>
        <v>3980473.0385806286</v>
      </c>
      <c r="L7">
        <f>I8/I7</f>
        <v>1.0083333333333333</v>
      </c>
      <c r="M7">
        <f>(1+0.1/12)</f>
        <v>1.0083333333333333</v>
      </c>
      <c r="Q7">
        <v>1</v>
      </c>
      <c r="R7">
        <f>4000000*(1-1/(1+0.1/12)^3)/(1-1/(1+0.1/12)^(3*4*10))*(1+0.1/12)^3</f>
        <v>159906.06248073347</v>
      </c>
      <c r="S7">
        <f>U6*((1+0.1/12)^3-1)</f>
        <v>100835.64814814761</v>
      </c>
      <c r="T7">
        <f>(R7-S7)</f>
        <v>59070.41433258586</v>
      </c>
      <c r="U7">
        <f>U6-T7</f>
        <v>3940929.5856674141</v>
      </c>
      <c r="W7">
        <f>T8/T7</f>
        <v>1.0252089120370371</v>
      </c>
    </row>
    <row r="8" spans="1:25" x14ac:dyDescent="0.25">
      <c r="F8">
        <v>2</v>
      </c>
      <c r="G8">
        <f>G7</f>
        <v>52860.294752704809</v>
      </c>
      <c r="H8">
        <f t="shared" ref="H8:H71" si="0">J7*0.1/12</f>
        <v>33170.608654838572</v>
      </c>
      <c r="I8" s="3">
        <f>G8-H8</f>
        <v>19689.686097866237</v>
      </c>
      <c r="J8">
        <f>J7-I8</f>
        <v>3960783.3524827622</v>
      </c>
      <c r="L8">
        <f t="shared" ref="L8:L12" si="1">I9/I8</f>
        <v>1.0083333333333333</v>
      </c>
      <c r="Q8">
        <v>2</v>
      </c>
      <c r="R8">
        <f>R7</f>
        <v>159906.06248073347</v>
      </c>
      <c r="S8">
        <f t="shared" ref="S8:S46" si="2">U7*((1+0.1/12)^3-1)</f>
        <v>99346.547269246119</v>
      </c>
      <c r="T8">
        <f t="shared" ref="T8:T46" si="3">(R8-S8)</f>
        <v>60559.515211487349</v>
      </c>
      <c r="U8">
        <f t="shared" ref="U8:U46" si="4">U7-T8</f>
        <v>3880370.0704559269</v>
      </c>
      <c r="W8">
        <f t="shared" ref="W8:W9" si="5">T9/T8</f>
        <v>1.0252089120370367</v>
      </c>
    </row>
    <row r="9" spans="1:25" x14ac:dyDescent="0.25">
      <c r="F9">
        <v>3</v>
      </c>
      <c r="G9">
        <f t="shared" ref="G9:G72" si="6">G8</f>
        <v>52860.294752704809</v>
      </c>
      <c r="H9">
        <f t="shared" si="0"/>
        <v>33006.527937356354</v>
      </c>
      <c r="I9" s="3">
        <f>G9-H9</f>
        <v>19853.766815348456</v>
      </c>
      <c r="J9">
        <f>J8-I9</f>
        <v>3940929.5856674137</v>
      </c>
      <c r="L9">
        <f t="shared" si="1"/>
        <v>1.0083333333333333</v>
      </c>
      <c r="Q9">
        <v>3</v>
      </c>
      <c r="R9">
        <f t="shared" ref="R9:R46" si="7">R8</f>
        <v>159906.06248073347</v>
      </c>
      <c r="S9">
        <f t="shared" si="2"/>
        <v>97819.907777274144</v>
      </c>
      <c r="T9">
        <f t="shared" si="3"/>
        <v>62086.154703459324</v>
      </c>
      <c r="U9">
        <f t="shared" si="4"/>
        <v>3818283.9157524677</v>
      </c>
      <c r="W9">
        <f t="shared" si="5"/>
        <v>1.0252089120370367</v>
      </c>
    </row>
    <row r="10" spans="1:25" x14ac:dyDescent="0.25">
      <c r="F10">
        <v>4</v>
      </c>
      <c r="G10">
        <f t="shared" si="6"/>
        <v>52860.294752704809</v>
      </c>
      <c r="H10">
        <f t="shared" si="0"/>
        <v>32841.079880561781</v>
      </c>
      <c r="I10" s="3">
        <f t="shared" ref="I10:I73" si="8">G10-H10</f>
        <v>20019.214872143028</v>
      </c>
      <c r="J10">
        <f t="shared" ref="J10:J73" si="9">J9-I10</f>
        <v>3920910.3707952704</v>
      </c>
      <c r="L10">
        <f t="shared" si="1"/>
        <v>1.0083333333333333</v>
      </c>
      <c r="Q10">
        <v>4</v>
      </c>
      <c r="R10">
        <f t="shared" si="7"/>
        <v>159906.06248073347</v>
      </c>
      <c r="S10">
        <f t="shared" si="2"/>
        <v>96254.78336463678</v>
      </c>
      <c r="T10">
        <f t="shared" si="3"/>
        <v>63651.279116096688</v>
      </c>
      <c r="U10">
        <f t="shared" si="4"/>
        <v>3754632.6366363708</v>
      </c>
    </row>
    <row r="11" spans="1:25" x14ac:dyDescent="0.25">
      <c r="F11">
        <v>5</v>
      </c>
      <c r="G11">
        <f t="shared" si="6"/>
        <v>52860.294752704809</v>
      </c>
      <c r="H11">
        <f t="shared" si="0"/>
        <v>32674.253089960588</v>
      </c>
      <c r="I11" s="3">
        <f t="shared" si="8"/>
        <v>20186.041662744221</v>
      </c>
      <c r="J11">
        <f t="shared" si="9"/>
        <v>3900724.3291325262</v>
      </c>
      <c r="L11">
        <f t="shared" si="1"/>
        <v>1.0083333333333333</v>
      </c>
      <c r="Q11">
        <v>5</v>
      </c>
      <c r="R11">
        <f t="shared" si="7"/>
        <v>159906.06248073347</v>
      </c>
      <c r="S11">
        <f t="shared" si="2"/>
        <v>94650.203868354205</v>
      </c>
      <c r="T11">
        <f t="shared" si="3"/>
        <v>65255.858612379263</v>
      </c>
      <c r="U11">
        <f t="shared" si="4"/>
        <v>3689376.7780239917</v>
      </c>
    </row>
    <row r="12" spans="1:25" x14ac:dyDescent="0.25">
      <c r="F12">
        <v>6</v>
      </c>
      <c r="G12">
        <f t="shared" si="6"/>
        <v>52860.294752704809</v>
      </c>
      <c r="H12">
        <f t="shared" si="0"/>
        <v>32506.036076104385</v>
      </c>
      <c r="I12" s="3">
        <f t="shared" si="8"/>
        <v>20354.258676600424</v>
      </c>
      <c r="J12">
        <f t="shared" si="9"/>
        <v>3880370.0704559255</v>
      </c>
      <c r="L12">
        <f t="shared" si="1"/>
        <v>1.0083333333333333</v>
      </c>
      <c r="Q12">
        <v>6</v>
      </c>
      <c r="R12">
        <f t="shared" si="7"/>
        <v>159906.06248073347</v>
      </c>
      <c r="S12">
        <f t="shared" si="2"/>
        <v>93005.17466869342</v>
      </c>
      <c r="T12">
        <f t="shared" si="3"/>
        <v>66900.887812040048</v>
      </c>
      <c r="U12">
        <f t="shared" si="4"/>
        <v>3622475.8902119519</v>
      </c>
      <c r="W12">
        <f>T7*(W7^40-1)/(W7-1)</f>
        <v>4000000.0000000237</v>
      </c>
    </row>
    <row r="13" spans="1:25" x14ac:dyDescent="0.25">
      <c r="F13">
        <v>7</v>
      </c>
      <c r="G13">
        <f t="shared" si="6"/>
        <v>52860.294752704809</v>
      </c>
      <c r="H13">
        <f t="shared" si="0"/>
        <v>32336.417253799384</v>
      </c>
      <c r="I13" s="3">
        <f t="shared" si="8"/>
        <v>20523.877498905425</v>
      </c>
      <c r="J13">
        <f t="shared" si="9"/>
        <v>3859846.1929570199</v>
      </c>
      <c r="Q13">
        <v>7</v>
      </c>
      <c r="R13">
        <f t="shared" si="7"/>
        <v>159906.06248073347</v>
      </c>
      <c r="S13">
        <f t="shared" si="2"/>
        <v>91318.676072640039</v>
      </c>
      <c r="T13">
        <f t="shared" si="3"/>
        <v>68587.386408093429</v>
      </c>
      <c r="U13">
        <f t="shared" si="4"/>
        <v>3553888.5038038585</v>
      </c>
    </row>
    <row r="14" spans="1:25" x14ac:dyDescent="0.25">
      <c r="F14">
        <v>8</v>
      </c>
      <c r="G14">
        <f t="shared" si="6"/>
        <v>52860.294752704809</v>
      </c>
      <c r="H14">
        <f t="shared" si="0"/>
        <v>32165.384941308501</v>
      </c>
      <c r="I14" s="3">
        <f t="shared" si="8"/>
        <v>20694.909811396308</v>
      </c>
      <c r="J14">
        <f t="shared" si="9"/>
        <v>3839151.2831456237</v>
      </c>
      <c r="Q14">
        <v>8</v>
      </c>
      <c r="R14">
        <f t="shared" si="7"/>
        <v>159906.06248073347</v>
      </c>
      <c r="S14">
        <f t="shared" si="2"/>
        <v>89589.662681828151</v>
      </c>
      <c r="T14">
        <f t="shared" si="3"/>
        <v>70316.399798905317</v>
      </c>
      <c r="U14">
        <f t="shared" si="4"/>
        <v>3483572.1040049531</v>
      </c>
    </row>
    <row r="15" spans="1:25" x14ac:dyDescent="0.25">
      <c r="F15">
        <v>9</v>
      </c>
      <c r="G15">
        <f t="shared" si="6"/>
        <v>52860.294752704809</v>
      </c>
      <c r="H15">
        <f t="shared" si="0"/>
        <v>31992.927359546866</v>
      </c>
      <c r="I15" s="3">
        <f t="shared" si="8"/>
        <v>20867.367393157943</v>
      </c>
      <c r="J15">
        <f t="shared" si="9"/>
        <v>3818283.9157524658</v>
      </c>
      <c r="Q15">
        <v>9</v>
      </c>
      <c r="R15">
        <f t="shared" si="7"/>
        <v>159906.06248073347</v>
      </c>
      <c r="S15">
        <f t="shared" si="2"/>
        <v>87817.062744536423</v>
      </c>
      <c r="T15">
        <f t="shared" si="3"/>
        <v>72088.999736197045</v>
      </c>
      <c r="U15">
        <f t="shared" si="4"/>
        <v>3411483.1042687562</v>
      </c>
    </row>
    <row r="16" spans="1:25" x14ac:dyDescent="0.25">
      <c r="F16">
        <v>10</v>
      </c>
      <c r="G16">
        <f t="shared" si="6"/>
        <v>52860.294752704809</v>
      </c>
      <c r="H16">
        <f t="shared" si="0"/>
        <v>31819.032631270547</v>
      </c>
      <c r="I16" s="3">
        <f t="shared" si="8"/>
        <v>21041.262121434262</v>
      </c>
      <c r="J16">
        <f t="shared" si="9"/>
        <v>3797242.6536310315</v>
      </c>
      <c r="L16" t="s">
        <v>0</v>
      </c>
      <c r="M16" t="s">
        <v>1</v>
      </c>
      <c r="N16" t="s">
        <v>6</v>
      </c>
      <c r="O16" t="s">
        <v>7</v>
      </c>
      <c r="Q16">
        <v>10</v>
      </c>
      <c r="R16">
        <f t="shared" si="7"/>
        <v>159906.06248073347</v>
      </c>
      <c r="S16">
        <f t="shared" si="2"/>
        <v>85999.777491348665</v>
      </c>
      <c r="T16">
        <f t="shared" si="3"/>
        <v>73906.284989384803</v>
      </c>
      <c r="U16">
        <f t="shared" si="4"/>
        <v>3337576.8192793713</v>
      </c>
      <c r="W16" s="4" t="s">
        <v>13</v>
      </c>
    </row>
    <row r="17" spans="6:23" x14ac:dyDescent="0.25">
      <c r="F17">
        <v>11</v>
      </c>
      <c r="G17">
        <f t="shared" si="6"/>
        <v>52860.294752704809</v>
      </c>
      <c r="H17">
        <f t="shared" si="0"/>
        <v>31643.688780258599</v>
      </c>
      <c r="I17" s="3">
        <f t="shared" si="8"/>
        <v>21216.60597244621</v>
      </c>
      <c r="J17">
        <f t="shared" si="9"/>
        <v>3776026.0476585855</v>
      </c>
      <c r="L17">
        <f>G17</f>
        <v>52860.294752704809</v>
      </c>
      <c r="M17">
        <f>L17-N17</f>
        <v>20997.930363578926</v>
      </c>
      <c r="N17">
        <f>I7*L12^59</f>
        <v>31862.364389125883</v>
      </c>
      <c r="O17">
        <f>I7*(L7^60-1)/(L7-1)</f>
        <v>1512110.7207596607</v>
      </c>
      <c r="Q17">
        <v>11</v>
      </c>
      <c r="R17">
        <f t="shared" si="7"/>
        <v>159906.06248073347</v>
      </c>
      <c r="S17">
        <f t="shared" si="2"/>
        <v>84136.680454067071</v>
      </c>
      <c r="T17">
        <f t="shared" si="3"/>
        <v>75769.382026666397</v>
      </c>
      <c r="U17">
        <f t="shared" si="4"/>
        <v>3261807.437252705</v>
      </c>
      <c r="W17" s="4" t="s">
        <v>14</v>
      </c>
    </row>
    <row r="18" spans="6:23" x14ac:dyDescent="0.25">
      <c r="F18">
        <v>12</v>
      </c>
      <c r="G18">
        <f t="shared" si="6"/>
        <v>52860.294752704809</v>
      </c>
      <c r="H18">
        <f t="shared" si="0"/>
        <v>31466.883730488214</v>
      </c>
      <c r="I18" s="3">
        <f t="shared" si="8"/>
        <v>21393.411022216595</v>
      </c>
      <c r="J18">
        <f t="shared" si="9"/>
        <v>3754632.6366363689</v>
      </c>
      <c r="L18">
        <f>G66</f>
        <v>52860.294752704809</v>
      </c>
      <c r="M18">
        <f t="shared" ref="M18:N18" si="10">H66</f>
        <v>20997.930363578842</v>
      </c>
      <c r="N18">
        <f t="shared" si="10"/>
        <v>31862.364389125967</v>
      </c>
      <c r="O18">
        <f>SUM(I7:I66)</f>
        <v>1512110.7207596647</v>
      </c>
      <c r="Q18">
        <v>12</v>
      </c>
      <c r="R18">
        <f t="shared" si="7"/>
        <v>159906.06248073347</v>
      </c>
      <c r="S18">
        <f t="shared" si="2"/>
        <v>82226.616767456202</v>
      </c>
      <c r="T18">
        <f t="shared" si="3"/>
        <v>77679.445713277266</v>
      </c>
      <c r="U18">
        <f t="shared" si="4"/>
        <v>3184127.9915394275</v>
      </c>
      <c r="W18" s="4" t="s">
        <v>15</v>
      </c>
    </row>
    <row r="19" spans="6:23" x14ac:dyDescent="0.25">
      <c r="F19">
        <v>13</v>
      </c>
      <c r="G19">
        <f t="shared" si="6"/>
        <v>52860.294752704809</v>
      </c>
      <c r="H19">
        <f t="shared" si="0"/>
        <v>31288.605305303077</v>
      </c>
      <c r="I19" s="3">
        <f t="shared" si="8"/>
        <v>21571.689447401732</v>
      </c>
      <c r="J19">
        <f t="shared" si="9"/>
        <v>3733060.9471889674</v>
      </c>
      <c r="Q19">
        <v>13</v>
      </c>
      <c r="R19">
        <f t="shared" si="7"/>
        <v>159906.06248073347</v>
      </c>
      <c r="S19">
        <f t="shared" si="2"/>
        <v>80268.402453384406</v>
      </c>
      <c r="T19">
        <f t="shared" si="3"/>
        <v>79637.660027349062</v>
      </c>
      <c r="U19">
        <f t="shared" si="4"/>
        <v>3104490.3315120786</v>
      </c>
      <c r="W19" s="4" t="s">
        <v>16</v>
      </c>
    </row>
    <row r="20" spans="6:23" x14ac:dyDescent="0.25">
      <c r="F20">
        <v>14</v>
      </c>
      <c r="G20">
        <f t="shared" si="6"/>
        <v>52860.294752704809</v>
      </c>
      <c r="H20">
        <f t="shared" si="0"/>
        <v>31108.841226574732</v>
      </c>
      <c r="I20" s="3">
        <f t="shared" si="8"/>
        <v>21751.453526130077</v>
      </c>
      <c r="J20">
        <f t="shared" si="9"/>
        <v>3711309.4936628374</v>
      </c>
      <c r="O20">
        <f>4000000-O18</f>
        <v>2487889.2792403353</v>
      </c>
      <c r="Q20">
        <v>14</v>
      </c>
      <c r="R20">
        <f t="shared" si="7"/>
        <v>159906.06248073347</v>
      </c>
      <c r="S20">
        <f t="shared" si="2"/>
        <v>78260.823686919524</v>
      </c>
      <c r="T20">
        <f t="shared" si="3"/>
        <v>81645.238793813944</v>
      </c>
      <c r="U20">
        <f t="shared" si="4"/>
        <v>3022845.0927182646</v>
      </c>
    </row>
    <row r="21" spans="6:23" x14ac:dyDescent="0.25">
      <c r="F21">
        <v>15</v>
      </c>
      <c r="G21">
        <f t="shared" si="6"/>
        <v>52860.294752704809</v>
      </c>
      <c r="H21">
        <f t="shared" si="0"/>
        <v>30927.57911385698</v>
      </c>
      <c r="I21" s="3">
        <f t="shared" si="8"/>
        <v>21932.715638847829</v>
      </c>
      <c r="J21">
        <f t="shared" si="9"/>
        <v>3689376.7780239894</v>
      </c>
      <c r="O21">
        <f>J66</f>
        <v>2487889.2792403349</v>
      </c>
      <c r="Q21">
        <v>15</v>
      </c>
      <c r="R21">
        <f t="shared" si="7"/>
        <v>159906.06248073347</v>
      </c>
      <c r="S21">
        <f t="shared" si="2"/>
        <v>76202.636043923383</v>
      </c>
      <c r="T21">
        <f t="shared" si="3"/>
        <v>83703.426436810085</v>
      </c>
      <c r="U21">
        <f t="shared" si="4"/>
        <v>2939141.6662814543</v>
      </c>
    </row>
    <row r="22" spans="6:23" x14ac:dyDescent="0.25">
      <c r="F22">
        <v>16</v>
      </c>
      <c r="G22">
        <f t="shared" si="6"/>
        <v>52860.294752704809</v>
      </c>
      <c r="H22">
        <f t="shared" si="0"/>
        <v>30744.806483533248</v>
      </c>
      <c r="I22" s="3">
        <f t="shared" si="8"/>
        <v>22115.488269171561</v>
      </c>
      <c r="J22">
        <f t="shared" si="9"/>
        <v>3667261.2897548177</v>
      </c>
      <c r="Q22">
        <v>16</v>
      </c>
      <c r="R22">
        <f t="shared" si="7"/>
        <v>159906.06248073347</v>
      </c>
      <c r="S22">
        <f t="shared" si="2"/>
        <v>74092.563729679241</v>
      </c>
      <c r="T22">
        <f t="shared" si="3"/>
        <v>85813.498751054227</v>
      </c>
      <c r="U22">
        <f t="shared" si="4"/>
        <v>2853328.1675304002</v>
      </c>
    </row>
    <row r="23" spans="6:23" x14ac:dyDescent="0.25">
      <c r="F23">
        <v>17</v>
      </c>
      <c r="G23">
        <f t="shared" si="6"/>
        <v>52860.294752704809</v>
      </c>
      <c r="H23">
        <f t="shared" si="0"/>
        <v>30560.510747956814</v>
      </c>
      <c r="I23" s="3">
        <f t="shared" si="8"/>
        <v>22299.784004747995</v>
      </c>
      <c r="J23">
        <f t="shared" si="9"/>
        <v>3644961.5057500699</v>
      </c>
      <c r="Q23">
        <v>17</v>
      </c>
      <c r="R23">
        <f t="shared" si="7"/>
        <v>159906.06248073347</v>
      </c>
      <c r="S23">
        <f t="shared" si="2"/>
        <v>71929.298788073545</v>
      </c>
      <c r="T23">
        <f t="shared" si="3"/>
        <v>87976.763692659923</v>
      </c>
      <c r="U23">
        <f t="shared" si="4"/>
        <v>2765351.4038377404</v>
      </c>
    </row>
    <row r="24" spans="6:23" x14ac:dyDescent="0.25">
      <c r="F24">
        <v>18</v>
      </c>
      <c r="G24">
        <f t="shared" si="6"/>
        <v>52860.294752704809</v>
      </c>
      <c r="H24">
        <f t="shared" si="0"/>
        <v>30374.679214583917</v>
      </c>
      <c r="I24" s="3">
        <f t="shared" si="8"/>
        <v>22485.615538120892</v>
      </c>
      <c r="J24">
        <f t="shared" si="9"/>
        <v>3622475.8902119491</v>
      </c>
      <c r="N24">
        <f>G24*60-O17</f>
        <v>1659506.9644026279</v>
      </c>
      <c r="Q24">
        <v>18</v>
      </c>
      <c r="R24">
        <f t="shared" si="7"/>
        <v>159906.06248073347</v>
      </c>
      <c r="S24">
        <f t="shared" si="2"/>
        <v>69711.500290842101</v>
      </c>
      <c r="T24">
        <f t="shared" si="3"/>
        <v>90194.562189891367</v>
      </c>
      <c r="U24">
        <f t="shared" si="4"/>
        <v>2675156.841647849</v>
      </c>
    </row>
    <row r="25" spans="6:23" x14ac:dyDescent="0.25">
      <c r="F25">
        <v>19</v>
      </c>
      <c r="G25">
        <f t="shared" si="6"/>
        <v>52860.294752704809</v>
      </c>
      <c r="H25">
        <f t="shared" si="0"/>
        <v>30187.299085099581</v>
      </c>
      <c r="I25" s="3">
        <f t="shared" si="8"/>
        <v>22672.995667605228</v>
      </c>
      <c r="J25">
        <f t="shared" si="9"/>
        <v>3599802.8945443439</v>
      </c>
      <c r="N25">
        <f>SUM(H7:H66)</f>
        <v>1659506.9644026244</v>
      </c>
      <c r="Q25">
        <v>19</v>
      </c>
      <c r="R25">
        <f t="shared" si="7"/>
        <v>159906.06248073347</v>
      </c>
      <c r="S25">
        <f t="shared" si="2"/>
        <v>67437.793506378075</v>
      </c>
      <c r="T25">
        <f t="shared" si="3"/>
        <v>92468.268974355393</v>
      </c>
      <c r="U25">
        <f t="shared" si="4"/>
        <v>2582688.5726734935</v>
      </c>
    </row>
    <row r="26" spans="6:23" x14ac:dyDescent="0.25">
      <c r="F26">
        <v>20</v>
      </c>
      <c r="G26">
        <f t="shared" si="6"/>
        <v>52860.294752704809</v>
      </c>
      <c r="H26">
        <f t="shared" si="0"/>
        <v>29998.357454536203</v>
      </c>
      <c r="I26" s="3">
        <f t="shared" si="8"/>
        <v>22861.937298168607</v>
      </c>
      <c r="J26">
        <f t="shared" si="9"/>
        <v>3576940.9572461755</v>
      </c>
      <c r="Q26">
        <v>20</v>
      </c>
      <c r="R26">
        <f t="shared" si="7"/>
        <v>159906.06248073347</v>
      </c>
      <c r="S26">
        <f t="shared" si="2"/>
        <v>65106.769047586487</v>
      </c>
      <c r="T26">
        <f t="shared" si="3"/>
        <v>94799.293433146988</v>
      </c>
      <c r="U26">
        <f t="shared" si="4"/>
        <v>2487889.2792403465</v>
      </c>
    </row>
    <row r="27" spans="6:23" x14ac:dyDescent="0.25">
      <c r="F27">
        <v>21</v>
      </c>
      <c r="G27">
        <f t="shared" si="6"/>
        <v>52860.294752704809</v>
      </c>
      <c r="H27">
        <f t="shared" si="0"/>
        <v>29807.8413103848</v>
      </c>
      <c r="I27" s="3">
        <f t="shared" si="8"/>
        <v>23052.453442320009</v>
      </c>
      <c r="J27">
        <f t="shared" si="9"/>
        <v>3553888.5038038553</v>
      </c>
      <c r="Q27">
        <v>21</v>
      </c>
      <c r="R27">
        <f t="shared" si="7"/>
        <v>159906.06248073347</v>
      </c>
      <c r="S27">
        <f t="shared" si="2"/>
        <v>62716.981998257033</v>
      </c>
      <c r="T27">
        <f t="shared" si="3"/>
        <v>97189.080482476435</v>
      </c>
      <c r="U27">
        <f t="shared" si="4"/>
        <v>2390700.1987578701</v>
      </c>
    </row>
    <row r="28" spans="6:23" x14ac:dyDescent="0.25">
      <c r="F28">
        <v>22</v>
      </c>
      <c r="G28">
        <f t="shared" si="6"/>
        <v>52860.294752704809</v>
      </c>
      <c r="H28">
        <f t="shared" si="0"/>
        <v>29615.737531698793</v>
      </c>
      <c r="I28" s="3">
        <f t="shared" si="8"/>
        <v>23244.557221006016</v>
      </c>
      <c r="J28">
        <f t="shared" si="9"/>
        <v>3530643.9465828491</v>
      </c>
      <c r="M28">
        <f>G27*120-4000000</f>
        <v>2343235.3703245772</v>
      </c>
      <c r="Q28">
        <v>22</v>
      </c>
      <c r="R28">
        <f t="shared" si="7"/>
        <v>159906.06248073347</v>
      </c>
      <c r="S28">
        <f t="shared" si="2"/>
        <v>60266.951017413783</v>
      </c>
      <c r="T28">
        <f t="shared" si="3"/>
        <v>99639.111463319685</v>
      </c>
      <c r="U28">
        <f t="shared" si="4"/>
        <v>2291061.0872945506</v>
      </c>
    </row>
    <row r="29" spans="6:23" x14ac:dyDescent="0.25">
      <c r="F29">
        <v>23</v>
      </c>
      <c r="G29">
        <f t="shared" si="6"/>
        <v>52860.294752704809</v>
      </c>
      <c r="H29">
        <f t="shared" si="0"/>
        <v>29422.032888190413</v>
      </c>
      <c r="I29" s="3">
        <f t="shared" si="8"/>
        <v>23438.261864514396</v>
      </c>
      <c r="J29">
        <f t="shared" si="9"/>
        <v>3507205.6847183346</v>
      </c>
      <c r="Q29">
        <v>23</v>
      </c>
      <c r="R29">
        <f t="shared" si="7"/>
        <v>159906.06248073347</v>
      </c>
      <c r="S29">
        <f t="shared" si="2"/>
        <v>57755.157421086449</v>
      </c>
      <c r="T29">
        <f t="shared" si="3"/>
        <v>102150.90505964702</v>
      </c>
      <c r="U29">
        <f t="shared" si="4"/>
        <v>2188910.1822349038</v>
      </c>
    </row>
    <row r="30" spans="6:23" x14ac:dyDescent="0.25">
      <c r="F30">
        <v>24</v>
      </c>
      <c r="G30">
        <f t="shared" si="6"/>
        <v>52860.294752704809</v>
      </c>
      <c r="H30">
        <f t="shared" si="0"/>
        <v>29226.714039319457</v>
      </c>
      <c r="I30" s="3">
        <f t="shared" si="8"/>
        <v>23633.580713385352</v>
      </c>
      <c r="J30">
        <f t="shared" si="9"/>
        <v>3483572.1040049493</v>
      </c>
      <c r="Q30">
        <v>24</v>
      </c>
      <c r="R30">
        <f t="shared" si="7"/>
        <v>159906.06248073347</v>
      </c>
      <c r="S30">
        <f t="shared" si="2"/>
        <v>55180.044240934105</v>
      </c>
      <c r="T30">
        <f t="shared" si="3"/>
        <v>104726.01823979936</v>
      </c>
      <c r="U30">
        <f t="shared" si="4"/>
        <v>2084184.1639951044</v>
      </c>
    </row>
    <row r="31" spans="6:23" x14ac:dyDescent="0.25">
      <c r="F31">
        <v>25</v>
      </c>
      <c r="G31">
        <f t="shared" si="6"/>
        <v>52860.294752704809</v>
      </c>
      <c r="H31">
        <f t="shared" si="0"/>
        <v>29029.767533374583</v>
      </c>
      <c r="I31" s="3">
        <f t="shared" si="8"/>
        <v>23830.527219330226</v>
      </c>
      <c r="J31">
        <f t="shared" si="9"/>
        <v>3459741.5767856189</v>
      </c>
      <c r="Q31">
        <v>25</v>
      </c>
      <c r="R31">
        <f t="shared" si="7"/>
        <v>159906.06248073347</v>
      </c>
      <c r="S31">
        <f t="shared" si="2"/>
        <v>52540.015259137879</v>
      </c>
      <c r="T31">
        <f t="shared" si="3"/>
        <v>107366.0472215956</v>
      </c>
      <c r="U31">
        <f t="shared" si="4"/>
        <v>1976818.1167735087</v>
      </c>
    </row>
    <row r="32" spans="6:23" x14ac:dyDescent="0.25">
      <c r="F32">
        <v>26</v>
      </c>
      <c r="G32">
        <f t="shared" si="6"/>
        <v>52860.294752704809</v>
      </c>
      <c r="H32">
        <f t="shared" si="0"/>
        <v>28831.179806546828</v>
      </c>
      <c r="I32" s="3">
        <f t="shared" si="8"/>
        <v>24029.114946157981</v>
      </c>
      <c r="J32">
        <f t="shared" si="9"/>
        <v>3435712.4618394608</v>
      </c>
      <c r="Q32">
        <v>26</v>
      </c>
      <c r="R32">
        <f t="shared" si="7"/>
        <v>159906.06248073347</v>
      </c>
      <c r="S32">
        <f t="shared" si="2"/>
        <v>49833.434018964326</v>
      </c>
      <c r="T32">
        <f t="shared" si="3"/>
        <v>110072.62846176914</v>
      </c>
      <c r="U32">
        <f t="shared" si="4"/>
        <v>1866745.4883117396</v>
      </c>
    </row>
    <row r="33" spans="6:21" x14ac:dyDescent="0.25">
      <c r="F33">
        <v>27</v>
      </c>
      <c r="G33">
        <f t="shared" si="6"/>
        <v>52860.294752704809</v>
      </c>
      <c r="H33">
        <f t="shared" si="0"/>
        <v>28630.937181995509</v>
      </c>
      <c r="I33" s="3">
        <f t="shared" si="8"/>
        <v>24229.3575707093</v>
      </c>
      <c r="J33">
        <f t="shared" si="9"/>
        <v>3411483.1042687516</v>
      </c>
      <c r="Q33">
        <v>27</v>
      </c>
      <c r="R33">
        <f t="shared" si="7"/>
        <v>159906.06248073347</v>
      </c>
      <c r="S33">
        <f t="shared" si="2"/>
        <v>47058.622810386143</v>
      </c>
      <c r="T33">
        <f t="shared" si="3"/>
        <v>112847.43967034732</v>
      </c>
      <c r="U33">
        <f t="shared" si="4"/>
        <v>1753898.0486413923</v>
      </c>
    </row>
    <row r="34" spans="6:21" x14ac:dyDescent="0.25">
      <c r="F34">
        <v>28</v>
      </c>
      <c r="G34">
        <f t="shared" si="6"/>
        <v>52860.294752704809</v>
      </c>
      <c r="H34">
        <f t="shared" si="0"/>
        <v>28429.025868906265</v>
      </c>
      <c r="I34" s="3">
        <f t="shared" si="8"/>
        <v>24431.268883798544</v>
      </c>
      <c r="J34">
        <f t="shared" si="9"/>
        <v>3387051.8353849528</v>
      </c>
      <c r="Q34">
        <v>28</v>
      </c>
      <c r="R34">
        <f t="shared" si="7"/>
        <v>159906.06248073347</v>
      </c>
      <c r="S34">
        <f t="shared" si="2"/>
        <v>44213.861630131527</v>
      </c>
      <c r="T34">
        <f t="shared" si="3"/>
        <v>115692.20085060195</v>
      </c>
      <c r="U34">
        <f t="shared" si="4"/>
        <v>1638205.8477907903</v>
      </c>
    </row>
    <row r="35" spans="6:21" x14ac:dyDescent="0.25">
      <c r="F35">
        <v>29</v>
      </c>
      <c r="G35">
        <f t="shared" si="6"/>
        <v>52860.294752704809</v>
      </c>
      <c r="H35">
        <f t="shared" si="0"/>
        <v>28225.431961541279</v>
      </c>
      <c r="I35" s="3">
        <f t="shared" si="8"/>
        <v>24634.86279116353</v>
      </c>
      <c r="J35">
        <f t="shared" si="9"/>
        <v>3362416.9725937895</v>
      </c>
      <c r="Q35">
        <v>29</v>
      </c>
      <c r="R35">
        <f t="shared" si="7"/>
        <v>159906.06248073347</v>
      </c>
      <c r="S35">
        <f t="shared" si="2"/>
        <v>41297.387115517493</v>
      </c>
      <c r="T35">
        <f t="shared" si="3"/>
        <v>118608.67536521598</v>
      </c>
      <c r="U35">
        <f t="shared" si="4"/>
        <v>1519597.1724255742</v>
      </c>
    </row>
    <row r="36" spans="6:21" x14ac:dyDescent="0.25">
      <c r="F36">
        <v>30</v>
      </c>
      <c r="G36">
        <f t="shared" si="6"/>
        <v>52860.294752704809</v>
      </c>
      <c r="H36">
        <f t="shared" si="0"/>
        <v>28020.141438281582</v>
      </c>
      <c r="I36" s="3">
        <f t="shared" si="8"/>
        <v>24840.153314423227</v>
      </c>
      <c r="J36">
        <f t="shared" si="9"/>
        <v>3337576.8192793662</v>
      </c>
      <c r="Q36">
        <v>30</v>
      </c>
      <c r="R36">
        <f t="shared" si="7"/>
        <v>159906.06248073347</v>
      </c>
      <c r="S36">
        <f t="shared" si="2"/>
        <v>38307.391451406293</v>
      </c>
      <c r="T36">
        <f t="shared" si="3"/>
        <v>121598.67102932718</v>
      </c>
      <c r="U36">
        <f t="shared" si="4"/>
        <v>1397998.501396247</v>
      </c>
    </row>
    <row r="37" spans="6:21" x14ac:dyDescent="0.25">
      <c r="F37">
        <v>31</v>
      </c>
      <c r="G37">
        <f t="shared" si="6"/>
        <v>52860.294752704809</v>
      </c>
      <c r="H37">
        <f t="shared" si="0"/>
        <v>27813.140160661384</v>
      </c>
      <c r="I37" s="3">
        <f t="shared" si="8"/>
        <v>25047.154592043426</v>
      </c>
      <c r="J37">
        <f t="shared" si="9"/>
        <v>3312529.6646873229</v>
      </c>
      <c r="Q37">
        <v>31</v>
      </c>
      <c r="R37">
        <f t="shared" si="7"/>
        <v>159906.06248073347</v>
      </c>
      <c r="S37">
        <f t="shared" si="2"/>
        <v>35242.021249607402</v>
      </c>
      <c r="T37">
        <f t="shared" si="3"/>
        <v>124664.04123112606</v>
      </c>
      <c r="U37">
        <f t="shared" si="4"/>
        <v>1273334.4601651209</v>
      </c>
    </row>
    <row r="38" spans="6:21" x14ac:dyDescent="0.25">
      <c r="F38">
        <v>32</v>
      </c>
      <c r="G38">
        <f t="shared" si="6"/>
        <v>52860.294752704809</v>
      </c>
      <c r="H38">
        <f t="shared" si="0"/>
        <v>27604.413872394362</v>
      </c>
      <c r="I38" s="3">
        <f t="shared" si="8"/>
        <v>25255.880880310448</v>
      </c>
      <c r="J38">
        <f t="shared" si="9"/>
        <v>3287273.7838070123</v>
      </c>
      <c r="Q38">
        <v>32</v>
      </c>
      <c r="R38">
        <f t="shared" si="7"/>
        <v>159906.06248073347</v>
      </c>
      <c r="S38">
        <f t="shared" si="2"/>
        <v>32099.3764000304</v>
      </c>
      <c r="T38">
        <f t="shared" si="3"/>
        <v>127806.68608070308</v>
      </c>
      <c r="U38">
        <f t="shared" si="4"/>
        <v>1145527.7740844178</v>
      </c>
    </row>
    <row r="39" spans="6:21" x14ac:dyDescent="0.25">
      <c r="F39">
        <v>33</v>
      </c>
      <c r="G39">
        <f t="shared" si="6"/>
        <v>52860.294752704809</v>
      </c>
      <c r="H39">
        <f t="shared" si="0"/>
        <v>27393.948198391769</v>
      </c>
      <c r="I39" s="3">
        <f t="shared" si="8"/>
        <v>25466.346554313041</v>
      </c>
      <c r="J39">
        <f t="shared" si="9"/>
        <v>3261807.4372526994</v>
      </c>
      <c r="Q39">
        <v>33</v>
      </c>
      <c r="R39">
        <f t="shared" si="7"/>
        <v>159906.06248073347</v>
      </c>
      <c r="S39">
        <f t="shared" si="2"/>
        <v>28877.508892876769</v>
      </c>
      <c r="T39">
        <f t="shared" si="3"/>
        <v>131028.5535878567</v>
      </c>
      <c r="U39">
        <f t="shared" si="4"/>
        <v>1014499.2204965611</v>
      </c>
    </row>
    <row r="40" spans="6:21" x14ac:dyDescent="0.25">
      <c r="F40">
        <v>34</v>
      </c>
      <c r="G40">
        <f t="shared" si="6"/>
        <v>52860.294752704809</v>
      </c>
      <c r="H40">
        <f t="shared" si="0"/>
        <v>27181.728643772498</v>
      </c>
      <c r="I40" s="3">
        <f t="shared" si="8"/>
        <v>25678.566108932311</v>
      </c>
      <c r="J40">
        <f t="shared" si="9"/>
        <v>3236128.8711437671</v>
      </c>
      <c r="Q40">
        <v>34</v>
      </c>
      <c r="R40">
        <f t="shared" si="7"/>
        <v>159906.06248073347</v>
      </c>
      <c r="S40">
        <f t="shared" si="2"/>
        <v>25574.421611140315</v>
      </c>
      <c r="T40">
        <f t="shared" si="3"/>
        <v>134331.64086959316</v>
      </c>
      <c r="U40">
        <f t="shared" si="4"/>
        <v>880167.57962696801</v>
      </c>
    </row>
    <row r="41" spans="6:21" x14ac:dyDescent="0.25">
      <c r="F41">
        <v>35</v>
      </c>
      <c r="G41">
        <f t="shared" si="6"/>
        <v>52860.294752704809</v>
      </c>
      <c r="H41">
        <f t="shared" si="0"/>
        <v>26967.740592864731</v>
      </c>
      <c r="I41" s="3">
        <f t="shared" si="8"/>
        <v>25892.554159840078</v>
      </c>
      <c r="J41">
        <f t="shared" si="9"/>
        <v>3210236.316983927</v>
      </c>
      <c r="Q41">
        <v>35</v>
      </c>
      <c r="R41">
        <f t="shared" si="7"/>
        <v>159906.06248073347</v>
      </c>
      <c r="S41">
        <f t="shared" si="2"/>
        <v>22188.067092667909</v>
      </c>
      <c r="T41">
        <f t="shared" si="3"/>
        <v>137717.99538806555</v>
      </c>
      <c r="U41">
        <f t="shared" si="4"/>
        <v>742449.58423890243</v>
      </c>
    </row>
    <row r="42" spans="6:21" x14ac:dyDescent="0.25">
      <c r="F42">
        <v>36</v>
      </c>
      <c r="G42">
        <f t="shared" si="6"/>
        <v>52860.294752704809</v>
      </c>
      <c r="H42">
        <f t="shared" si="0"/>
        <v>26751.969308199394</v>
      </c>
      <c r="I42" s="3">
        <f t="shared" si="8"/>
        <v>26108.325444505415</v>
      </c>
      <c r="J42">
        <f t="shared" si="9"/>
        <v>3184127.9915394215</v>
      </c>
      <c r="Q42">
        <v>36</v>
      </c>
      <c r="R42">
        <f t="shared" si="7"/>
        <v>159906.06248073347</v>
      </c>
      <c r="S42">
        <f t="shared" si="2"/>
        <v>18716.34626101311</v>
      </c>
      <c r="T42">
        <f t="shared" si="3"/>
        <v>141189.71621972037</v>
      </c>
      <c r="U42">
        <f t="shared" si="4"/>
        <v>601259.868019182</v>
      </c>
    </row>
    <row r="43" spans="6:21" x14ac:dyDescent="0.25">
      <c r="F43">
        <v>37</v>
      </c>
      <c r="G43">
        <f t="shared" si="6"/>
        <v>52860.294752704809</v>
      </c>
      <c r="H43">
        <f t="shared" si="0"/>
        <v>26534.399929495179</v>
      </c>
      <c r="I43" s="3">
        <f t="shared" si="8"/>
        <v>26325.89482320963</v>
      </c>
      <c r="J43">
        <f t="shared" si="9"/>
        <v>3157802.0967162116</v>
      </c>
      <c r="Q43">
        <v>37</v>
      </c>
      <c r="R43">
        <f t="shared" si="7"/>
        <v>159906.06248073347</v>
      </c>
      <c r="S43">
        <f t="shared" si="2"/>
        <v>15157.107124295975</v>
      </c>
      <c r="T43">
        <f t="shared" si="3"/>
        <v>144748.95535643748</v>
      </c>
      <c r="U43">
        <f t="shared" si="4"/>
        <v>456510.91266274452</v>
      </c>
    </row>
    <row r="44" spans="6:21" x14ac:dyDescent="0.25">
      <c r="F44">
        <v>38</v>
      </c>
      <c r="G44">
        <f t="shared" si="6"/>
        <v>52860.294752704809</v>
      </c>
      <c r="H44">
        <f t="shared" si="0"/>
        <v>26315.0174726351</v>
      </c>
      <c r="I44" s="3">
        <f t="shared" si="8"/>
        <v>26545.277280069709</v>
      </c>
      <c r="J44">
        <f t="shared" si="9"/>
        <v>3131256.8194361418</v>
      </c>
      <c r="Q44">
        <v>38</v>
      </c>
      <c r="R44">
        <f t="shared" si="7"/>
        <v>159906.06248073347</v>
      </c>
      <c r="S44">
        <f t="shared" si="2"/>
        <v>11508.143441262562</v>
      </c>
      <c r="T44">
        <f t="shared" si="3"/>
        <v>148397.9190394709</v>
      </c>
      <c r="U44">
        <f t="shared" si="4"/>
        <v>308112.99362327362</v>
      </c>
    </row>
    <row r="45" spans="6:21" x14ac:dyDescent="0.25">
      <c r="F45">
        <v>39</v>
      </c>
      <c r="G45">
        <f t="shared" si="6"/>
        <v>52860.294752704809</v>
      </c>
      <c r="H45">
        <f t="shared" si="0"/>
        <v>26093.806828634519</v>
      </c>
      <c r="I45" s="3">
        <f t="shared" si="8"/>
        <v>26766.48792407029</v>
      </c>
      <c r="J45">
        <f t="shared" si="9"/>
        <v>3104490.3315120717</v>
      </c>
      <c r="Q45">
        <v>39</v>
      </c>
      <c r="R45">
        <f t="shared" si="7"/>
        <v>159906.06248073347</v>
      </c>
      <c r="S45">
        <f t="shared" si="2"/>
        <v>7767.1933537172163</v>
      </c>
      <c r="T45">
        <f t="shared" si="3"/>
        <v>152138.86912701625</v>
      </c>
      <c r="U45">
        <f t="shared" si="4"/>
        <v>155974.12449625737</v>
      </c>
    </row>
    <row r="46" spans="6:21" x14ac:dyDescent="0.25">
      <c r="F46">
        <v>40</v>
      </c>
      <c r="G46">
        <f t="shared" si="6"/>
        <v>52860.294752704809</v>
      </c>
      <c r="H46">
        <f t="shared" si="0"/>
        <v>25870.752762600601</v>
      </c>
      <c r="I46" s="3">
        <f t="shared" si="8"/>
        <v>26989.541990104208</v>
      </c>
      <c r="J46">
        <f t="shared" si="9"/>
        <v>3077500.7895219675</v>
      </c>
      <c r="Q46">
        <v>40</v>
      </c>
      <c r="R46">
        <f t="shared" si="7"/>
        <v>159906.06248073347</v>
      </c>
      <c r="S46">
        <f t="shared" si="2"/>
        <v>3931.9379844799946</v>
      </c>
      <c r="T46">
        <f t="shared" si="3"/>
        <v>155974.12449625347</v>
      </c>
      <c r="U46" s="1">
        <f t="shared" si="4"/>
        <v>3.8999132812023163E-9</v>
      </c>
    </row>
    <row r="47" spans="6:21" x14ac:dyDescent="0.25">
      <c r="F47">
        <v>41</v>
      </c>
      <c r="G47">
        <f t="shared" si="6"/>
        <v>52860.294752704809</v>
      </c>
      <c r="H47">
        <f t="shared" si="0"/>
        <v>25645.839912683063</v>
      </c>
      <c r="I47" s="3">
        <f t="shared" si="8"/>
        <v>27214.454840021746</v>
      </c>
      <c r="J47">
        <f t="shared" si="9"/>
        <v>3050286.3346819459</v>
      </c>
    </row>
    <row r="48" spans="6:21" x14ac:dyDescent="0.25">
      <c r="F48">
        <v>42</v>
      </c>
      <c r="G48">
        <f t="shared" si="6"/>
        <v>52860.294752704809</v>
      </c>
      <c r="H48">
        <f t="shared" si="0"/>
        <v>25419.052789016216</v>
      </c>
      <c r="I48" s="3">
        <f t="shared" si="8"/>
        <v>27441.241963688593</v>
      </c>
      <c r="J48">
        <f t="shared" si="9"/>
        <v>3022845.0927182571</v>
      </c>
    </row>
    <row r="49" spans="6:10" x14ac:dyDescent="0.25">
      <c r="F49">
        <v>43</v>
      </c>
      <c r="G49">
        <f t="shared" si="6"/>
        <v>52860.294752704809</v>
      </c>
      <c r="H49">
        <f t="shared" si="0"/>
        <v>25190.375772652143</v>
      </c>
      <c r="I49" s="3">
        <f t="shared" si="8"/>
        <v>27669.918980052666</v>
      </c>
      <c r="J49">
        <f t="shared" si="9"/>
        <v>2995175.1737382044</v>
      </c>
    </row>
    <row r="50" spans="6:10" x14ac:dyDescent="0.25">
      <c r="F50">
        <v>44</v>
      </c>
      <c r="G50">
        <f t="shared" si="6"/>
        <v>52860.294752704809</v>
      </c>
      <c r="H50">
        <f t="shared" si="0"/>
        <v>24959.793114485041</v>
      </c>
      <c r="I50" s="3">
        <f t="shared" si="8"/>
        <v>27900.501638219768</v>
      </c>
      <c r="J50">
        <f t="shared" si="9"/>
        <v>2967274.6720999847</v>
      </c>
    </row>
    <row r="51" spans="6:10" x14ac:dyDescent="0.25">
      <c r="F51">
        <v>45</v>
      </c>
      <c r="G51">
        <f t="shared" si="6"/>
        <v>52860.294752704809</v>
      </c>
      <c r="H51">
        <f t="shared" si="0"/>
        <v>24727.28893416654</v>
      </c>
      <c r="I51" s="3">
        <f t="shared" si="8"/>
        <v>28133.00581853827</v>
      </c>
      <c r="J51">
        <f t="shared" si="9"/>
        <v>2939141.6662814463</v>
      </c>
    </row>
    <row r="52" spans="6:10" x14ac:dyDescent="0.25">
      <c r="F52">
        <v>46</v>
      </c>
      <c r="G52">
        <f t="shared" si="6"/>
        <v>52860.294752704809</v>
      </c>
      <c r="H52">
        <f t="shared" si="0"/>
        <v>24492.847219012052</v>
      </c>
      <c r="I52" s="3">
        <f t="shared" si="8"/>
        <v>28367.447533692757</v>
      </c>
      <c r="J52">
        <f t="shared" si="9"/>
        <v>2910774.2187477536</v>
      </c>
    </row>
    <row r="53" spans="6:10" x14ac:dyDescent="0.25">
      <c r="F53">
        <v>47</v>
      </c>
      <c r="G53">
        <f t="shared" si="6"/>
        <v>52860.294752704809</v>
      </c>
      <c r="H53">
        <f t="shared" si="0"/>
        <v>24256.451822897947</v>
      </c>
      <c r="I53" s="3">
        <f t="shared" si="8"/>
        <v>28603.842929806862</v>
      </c>
      <c r="J53">
        <f t="shared" si="9"/>
        <v>2882170.3758179466</v>
      </c>
    </row>
    <row r="54" spans="6:10" x14ac:dyDescent="0.25">
      <c r="F54">
        <v>48</v>
      </c>
      <c r="G54">
        <f t="shared" si="6"/>
        <v>52860.294752704809</v>
      </c>
      <c r="H54">
        <f t="shared" si="0"/>
        <v>24018.086465149554</v>
      </c>
      <c r="I54" s="3">
        <f t="shared" si="8"/>
        <v>28842.208287555255</v>
      </c>
      <c r="J54">
        <f t="shared" si="9"/>
        <v>2853328.1675303914</v>
      </c>
    </row>
    <row r="55" spans="6:10" x14ac:dyDescent="0.25">
      <c r="F55">
        <v>49</v>
      </c>
      <c r="G55">
        <f t="shared" si="6"/>
        <v>52860.294752704809</v>
      </c>
      <c r="H55">
        <f t="shared" si="0"/>
        <v>23777.734729419928</v>
      </c>
      <c r="I55" s="3">
        <f t="shared" si="8"/>
        <v>29082.560023284881</v>
      </c>
      <c r="J55">
        <f t="shared" si="9"/>
        <v>2824245.6075071064</v>
      </c>
    </row>
    <row r="56" spans="6:10" x14ac:dyDescent="0.25">
      <c r="F56">
        <v>50</v>
      </c>
      <c r="G56">
        <f t="shared" si="6"/>
        <v>52860.294752704809</v>
      </c>
      <c r="H56">
        <f t="shared" si="0"/>
        <v>23535.380062559223</v>
      </c>
      <c r="I56" s="3">
        <f t="shared" si="8"/>
        <v>29324.914690145586</v>
      </c>
      <c r="J56">
        <f t="shared" si="9"/>
        <v>2794920.6928169606</v>
      </c>
    </row>
    <row r="57" spans="6:10" x14ac:dyDescent="0.25">
      <c r="F57">
        <v>51</v>
      </c>
      <c r="G57">
        <f t="shared" si="6"/>
        <v>52860.294752704809</v>
      </c>
      <c r="H57">
        <f t="shared" si="0"/>
        <v>23291.00577347467</v>
      </c>
      <c r="I57" s="3">
        <f t="shared" si="8"/>
        <v>29569.288979230139</v>
      </c>
      <c r="J57">
        <f t="shared" si="9"/>
        <v>2765351.4038377306</v>
      </c>
    </row>
    <row r="58" spans="6:10" x14ac:dyDescent="0.25">
      <c r="F58">
        <v>52</v>
      </c>
      <c r="G58">
        <f t="shared" si="6"/>
        <v>52860.294752704809</v>
      </c>
      <c r="H58">
        <f t="shared" si="0"/>
        <v>23044.595031981091</v>
      </c>
      <c r="I58" s="3">
        <f t="shared" si="8"/>
        <v>29815.699720723718</v>
      </c>
      <c r="J58">
        <f t="shared" si="9"/>
        <v>2735535.7041170071</v>
      </c>
    </row>
    <row r="59" spans="6:10" x14ac:dyDescent="0.25">
      <c r="F59">
        <v>53</v>
      </c>
      <c r="G59">
        <f t="shared" si="6"/>
        <v>52860.294752704809</v>
      </c>
      <c r="H59">
        <f t="shared" si="0"/>
        <v>22796.130867641725</v>
      </c>
      <c r="I59" s="3">
        <f t="shared" si="8"/>
        <v>30064.163885063084</v>
      </c>
      <c r="J59">
        <f t="shared" si="9"/>
        <v>2705471.5402319441</v>
      </c>
    </row>
    <row r="60" spans="6:10" x14ac:dyDescent="0.25">
      <c r="F60">
        <v>54</v>
      </c>
      <c r="G60">
        <f t="shared" si="6"/>
        <v>52860.294752704809</v>
      </c>
      <c r="H60">
        <f t="shared" si="0"/>
        <v>22545.596168599532</v>
      </c>
      <c r="I60" s="3">
        <f t="shared" si="8"/>
        <v>30314.698584105277</v>
      </c>
      <c r="J60">
        <f t="shared" si="9"/>
        <v>2675156.8416478387</v>
      </c>
    </row>
    <row r="61" spans="6:10" x14ac:dyDescent="0.25">
      <c r="F61">
        <v>55</v>
      </c>
      <c r="G61">
        <f t="shared" si="6"/>
        <v>52860.294752704809</v>
      </c>
      <c r="H61">
        <f t="shared" si="0"/>
        <v>22292.973680398656</v>
      </c>
      <c r="I61" s="3">
        <f t="shared" si="8"/>
        <v>30567.321072306153</v>
      </c>
      <c r="J61">
        <f t="shared" si="9"/>
        <v>2644589.5205755327</v>
      </c>
    </row>
    <row r="62" spans="6:10" x14ac:dyDescent="0.25">
      <c r="F62">
        <v>56</v>
      </c>
      <c r="G62">
        <f t="shared" si="6"/>
        <v>52860.294752704809</v>
      </c>
      <c r="H62">
        <f t="shared" si="0"/>
        <v>22038.246004796107</v>
      </c>
      <c r="I62" s="3">
        <f t="shared" si="8"/>
        <v>30822.048747908702</v>
      </c>
      <c r="J62">
        <f t="shared" si="9"/>
        <v>2613767.4718276239</v>
      </c>
    </row>
    <row r="63" spans="6:10" x14ac:dyDescent="0.25">
      <c r="F63">
        <v>57</v>
      </c>
      <c r="G63">
        <f t="shared" si="6"/>
        <v>52860.294752704809</v>
      </c>
      <c r="H63">
        <f t="shared" si="0"/>
        <v>21781.395598563533</v>
      </c>
      <c r="I63" s="3">
        <f t="shared" si="8"/>
        <v>31078.899154141276</v>
      </c>
      <c r="J63">
        <f t="shared" si="9"/>
        <v>2582688.5726734828</v>
      </c>
    </row>
    <row r="64" spans="6:10" x14ac:dyDescent="0.25">
      <c r="F64">
        <v>58</v>
      </c>
      <c r="G64">
        <f t="shared" si="6"/>
        <v>52860.294752704809</v>
      </c>
      <c r="H64">
        <f t="shared" si="0"/>
        <v>21522.404772279024</v>
      </c>
      <c r="I64" s="3">
        <f t="shared" si="8"/>
        <v>31337.889980425785</v>
      </c>
      <c r="J64">
        <f t="shared" si="9"/>
        <v>2551350.6826930572</v>
      </c>
    </row>
    <row r="65" spans="6:10" x14ac:dyDescent="0.25">
      <c r="F65">
        <v>59</v>
      </c>
      <c r="G65">
        <f t="shared" si="6"/>
        <v>52860.294752704809</v>
      </c>
      <c r="H65">
        <f t="shared" si="0"/>
        <v>21261.255689108813</v>
      </c>
      <c r="I65" s="3">
        <f t="shared" si="8"/>
        <v>31599.039063595996</v>
      </c>
      <c r="J65">
        <f t="shared" si="9"/>
        <v>2519751.6436294611</v>
      </c>
    </row>
    <row r="66" spans="6:10" x14ac:dyDescent="0.25">
      <c r="F66">
        <v>60</v>
      </c>
      <c r="G66">
        <f t="shared" si="6"/>
        <v>52860.294752704809</v>
      </c>
      <c r="H66">
        <f t="shared" si="0"/>
        <v>20997.930363578842</v>
      </c>
      <c r="I66" s="3">
        <f t="shared" si="8"/>
        <v>31862.364389125967</v>
      </c>
      <c r="J66">
        <f t="shared" si="9"/>
        <v>2487889.2792403349</v>
      </c>
    </row>
    <row r="67" spans="6:10" x14ac:dyDescent="0.25">
      <c r="F67">
        <v>61</v>
      </c>
      <c r="G67">
        <f t="shared" si="6"/>
        <v>52860.294752704809</v>
      </c>
      <c r="H67">
        <f t="shared" si="0"/>
        <v>20732.410660336125</v>
      </c>
      <c r="I67" s="3">
        <f t="shared" si="8"/>
        <v>32127.884092368684</v>
      </c>
      <c r="J67">
        <f t="shared" si="9"/>
        <v>2455761.3951479662</v>
      </c>
    </row>
    <row r="68" spans="6:10" x14ac:dyDescent="0.25">
      <c r="F68">
        <v>62</v>
      </c>
      <c r="G68">
        <f t="shared" si="6"/>
        <v>52860.294752704809</v>
      </c>
      <c r="H68">
        <f t="shared" si="0"/>
        <v>20464.67829289972</v>
      </c>
      <c r="I68" s="3">
        <f t="shared" si="8"/>
        <v>32395.616459805089</v>
      </c>
      <c r="J68">
        <f t="shared" si="9"/>
        <v>2423365.7786881612</v>
      </c>
    </row>
    <row r="69" spans="6:10" x14ac:dyDescent="0.25">
      <c r="F69">
        <v>63</v>
      </c>
      <c r="G69">
        <f t="shared" si="6"/>
        <v>52860.294752704809</v>
      </c>
      <c r="H69">
        <f t="shared" si="0"/>
        <v>20194.714822401344</v>
      </c>
      <c r="I69" s="3">
        <f t="shared" si="8"/>
        <v>32665.579930303466</v>
      </c>
      <c r="J69">
        <f t="shared" si="9"/>
        <v>2390700.1987578575</v>
      </c>
    </row>
    <row r="70" spans="6:10" x14ac:dyDescent="0.25">
      <c r="F70">
        <v>64</v>
      </c>
      <c r="G70">
        <f t="shared" si="6"/>
        <v>52860.294752704809</v>
      </c>
      <c r="H70">
        <f t="shared" si="0"/>
        <v>19922.501656315482</v>
      </c>
      <c r="I70" s="3">
        <f t="shared" si="8"/>
        <v>32937.79309638933</v>
      </c>
      <c r="J70">
        <f t="shared" si="9"/>
        <v>2357762.4056614684</v>
      </c>
    </row>
    <row r="71" spans="6:10" x14ac:dyDescent="0.25">
      <c r="F71">
        <v>65</v>
      </c>
      <c r="G71">
        <f t="shared" si="6"/>
        <v>52860.294752704809</v>
      </c>
      <c r="H71">
        <f t="shared" si="0"/>
        <v>19648.020047178903</v>
      </c>
      <c r="I71" s="3">
        <f t="shared" si="8"/>
        <v>33212.27470552591</v>
      </c>
      <c r="J71">
        <f t="shared" si="9"/>
        <v>2324550.1309559424</v>
      </c>
    </row>
    <row r="72" spans="6:10" x14ac:dyDescent="0.25">
      <c r="F72">
        <v>66</v>
      </c>
      <c r="G72">
        <f t="shared" si="6"/>
        <v>52860.294752704809</v>
      </c>
      <c r="H72">
        <f t="shared" ref="H72:H126" si="11">J71*0.1/12</f>
        <v>19371.25109129952</v>
      </c>
      <c r="I72" s="3">
        <f t="shared" si="8"/>
        <v>33489.043661405289</v>
      </c>
      <c r="J72">
        <f t="shared" si="9"/>
        <v>2291061.0872945371</v>
      </c>
    </row>
    <row r="73" spans="6:10" x14ac:dyDescent="0.25">
      <c r="F73">
        <v>67</v>
      </c>
      <c r="G73">
        <f t="shared" ref="G73:G126" si="12">G72</f>
        <v>52860.294752704809</v>
      </c>
      <c r="H73">
        <f t="shared" si="11"/>
        <v>19092.175727454476</v>
      </c>
      <c r="I73" s="3">
        <f t="shared" si="8"/>
        <v>33768.119025250329</v>
      </c>
      <c r="J73">
        <f t="shared" si="9"/>
        <v>2257292.9682692867</v>
      </c>
    </row>
    <row r="74" spans="6:10" x14ac:dyDescent="0.25">
      <c r="F74">
        <v>68</v>
      </c>
      <c r="G74">
        <f t="shared" si="12"/>
        <v>52860.294752704809</v>
      </c>
      <c r="H74">
        <f t="shared" si="11"/>
        <v>18810.77473557739</v>
      </c>
      <c r="I74" s="3">
        <f t="shared" ref="I74:I126" si="13">G74-H74</f>
        <v>34049.520017127419</v>
      </c>
      <c r="J74">
        <f t="shared" ref="J74:J126" si="14">J73-I74</f>
        <v>2223243.4482521592</v>
      </c>
    </row>
    <row r="75" spans="6:10" x14ac:dyDescent="0.25">
      <c r="F75">
        <v>69</v>
      </c>
      <c r="G75">
        <f t="shared" si="12"/>
        <v>52860.294752704809</v>
      </c>
      <c r="H75">
        <f t="shared" si="11"/>
        <v>18527.028735434662</v>
      </c>
      <c r="I75" s="3">
        <f t="shared" si="13"/>
        <v>34333.266017270143</v>
      </c>
      <c r="J75">
        <f t="shared" si="14"/>
        <v>2188910.1822348889</v>
      </c>
    </row>
    <row r="76" spans="6:10" x14ac:dyDescent="0.25">
      <c r="F76">
        <v>70</v>
      </c>
      <c r="G76">
        <f t="shared" si="12"/>
        <v>52860.294752704809</v>
      </c>
      <c r="H76">
        <f t="shared" si="11"/>
        <v>18240.918185290742</v>
      </c>
      <c r="I76" s="3">
        <f t="shared" si="13"/>
        <v>34619.376567414067</v>
      </c>
      <c r="J76">
        <f t="shared" si="14"/>
        <v>2154290.8056674749</v>
      </c>
    </row>
    <row r="77" spans="6:10" x14ac:dyDescent="0.25">
      <c r="F77">
        <v>71</v>
      </c>
      <c r="G77">
        <f t="shared" si="12"/>
        <v>52860.294752704809</v>
      </c>
      <c r="H77">
        <f t="shared" si="11"/>
        <v>17952.42338056229</v>
      </c>
      <c r="I77" s="3">
        <f t="shared" si="13"/>
        <v>34907.871372142516</v>
      </c>
      <c r="J77">
        <f t="shared" si="14"/>
        <v>2119382.9342953325</v>
      </c>
    </row>
    <row r="78" spans="6:10" x14ac:dyDescent="0.25">
      <c r="F78">
        <v>72</v>
      </c>
      <c r="G78">
        <f t="shared" si="12"/>
        <v>52860.294752704809</v>
      </c>
      <c r="H78">
        <f t="shared" si="11"/>
        <v>17661.524452461104</v>
      </c>
      <c r="I78" s="3">
        <f t="shared" si="13"/>
        <v>35198.770300243705</v>
      </c>
      <c r="J78">
        <f t="shared" si="14"/>
        <v>2084184.1639950888</v>
      </c>
    </row>
    <row r="79" spans="6:10" x14ac:dyDescent="0.25">
      <c r="F79">
        <v>73</v>
      </c>
      <c r="G79">
        <f t="shared" si="12"/>
        <v>52860.294752704809</v>
      </c>
      <c r="H79">
        <f t="shared" si="11"/>
        <v>17368.201366625741</v>
      </c>
      <c r="I79" s="3">
        <f t="shared" si="13"/>
        <v>35492.093386079068</v>
      </c>
      <c r="J79">
        <f t="shared" si="14"/>
        <v>2048692.0706090098</v>
      </c>
    </row>
    <row r="80" spans="6:10" x14ac:dyDescent="0.25">
      <c r="F80">
        <v>74</v>
      </c>
      <c r="G80">
        <f t="shared" si="12"/>
        <v>52860.294752704809</v>
      </c>
      <c r="H80">
        <f t="shared" si="11"/>
        <v>17072.433921741747</v>
      </c>
      <c r="I80" s="3">
        <f t="shared" si="13"/>
        <v>35787.860830963065</v>
      </c>
      <c r="J80">
        <f t="shared" si="14"/>
        <v>2012904.2097780467</v>
      </c>
    </row>
    <row r="81" spans="6:10" x14ac:dyDescent="0.25">
      <c r="F81">
        <v>75</v>
      </c>
      <c r="G81">
        <f t="shared" si="12"/>
        <v>52860.294752704809</v>
      </c>
      <c r="H81">
        <f t="shared" si="11"/>
        <v>16774.20174815039</v>
      </c>
      <c r="I81" s="3">
        <f t="shared" si="13"/>
        <v>36086.093004554423</v>
      </c>
      <c r="J81">
        <f t="shared" si="14"/>
        <v>1976818.1167734922</v>
      </c>
    </row>
    <row r="82" spans="6:10" x14ac:dyDescent="0.25">
      <c r="F82">
        <v>76</v>
      </c>
      <c r="G82">
        <f t="shared" si="12"/>
        <v>52860.294752704809</v>
      </c>
      <c r="H82">
        <f t="shared" si="11"/>
        <v>16473.484306445771</v>
      </c>
      <c r="I82" s="3">
        <f t="shared" si="13"/>
        <v>36386.810446259042</v>
      </c>
      <c r="J82">
        <f t="shared" si="14"/>
        <v>1940431.3063272331</v>
      </c>
    </row>
    <row r="83" spans="6:10" x14ac:dyDescent="0.25">
      <c r="F83">
        <v>77</v>
      </c>
      <c r="G83">
        <f t="shared" si="12"/>
        <v>52860.294752704809</v>
      </c>
      <c r="H83">
        <f t="shared" si="11"/>
        <v>16170.260886060278</v>
      </c>
      <c r="I83" s="3">
        <f t="shared" si="13"/>
        <v>36690.033866644531</v>
      </c>
      <c r="J83">
        <f t="shared" si="14"/>
        <v>1903741.2724605885</v>
      </c>
    </row>
    <row r="84" spans="6:10" x14ac:dyDescent="0.25">
      <c r="F84">
        <v>78</v>
      </c>
      <c r="G84">
        <f t="shared" si="12"/>
        <v>52860.294752704809</v>
      </c>
      <c r="H84">
        <f t="shared" si="11"/>
        <v>15864.510603838238</v>
      </c>
      <c r="I84" s="3">
        <f t="shared" si="13"/>
        <v>36995.784148866573</v>
      </c>
      <c r="J84">
        <f t="shared" si="14"/>
        <v>1866745.4883117219</v>
      </c>
    </row>
    <row r="85" spans="6:10" x14ac:dyDescent="0.25">
      <c r="F85">
        <v>79</v>
      </c>
      <c r="G85">
        <f t="shared" si="12"/>
        <v>52860.294752704809</v>
      </c>
      <c r="H85">
        <f t="shared" si="11"/>
        <v>15556.212402597683</v>
      </c>
      <c r="I85" s="3">
        <f t="shared" si="13"/>
        <v>37304.082350107128</v>
      </c>
      <c r="J85">
        <f t="shared" si="14"/>
        <v>1829441.4059616148</v>
      </c>
    </row>
    <row r="86" spans="6:10" x14ac:dyDescent="0.25">
      <c r="F86">
        <v>80</v>
      </c>
      <c r="G86">
        <f t="shared" si="12"/>
        <v>52860.294752704809</v>
      </c>
      <c r="H86">
        <f t="shared" si="11"/>
        <v>15245.345049680123</v>
      </c>
      <c r="I86" s="3">
        <f t="shared" si="13"/>
        <v>37614.949703024686</v>
      </c>
      <c r="J86">
        <f t="shared" si="14"/>
        <v>1791826.4562585901</v>
      </c>
    </row>
    <row r="87" spans="6:10" x14ac:dyDescent="0.25">
      <c r="F87">
        <v>81</v>
      </c>
      <c r="G87">
        <f t="shared" si="12"/>
        <v>52860.294752704809</v>
      </c>
      <c r="H87">
        <f t="shared" si="11"/>
        <v>14931.887135488252</v>
      </c>
      <c r="I87" s="3">
        <f t="shared" si="13"/>
        <v>37928.407617216559</v>
      </c>
      <c r="J87">
        <f t="shared" si="14"/>
        <v>1753898.0486413736</v>
      </c>
    </row>
    <row r="88" spans="6:10" x14ac:dyDescent="0.25">
      <c r="F88">
        <v>82</v>
      </c>
      <c r="G88">
        <f t="shared" si="12"/>
        <v>52860.294752704809</v>
      </c>
      <c r="H88">
        <f t="shared" si="11"/>
        <v>14615.817072011449</v>
      </c>
      <c r="I88" s="3">
        <f t="shared" si="13"/>
        <v>38244.477680693359</v>
      </c>
      <c r="J88">
        <f t="shared" si="14"/>
        <v>1715653.5709606803</v>
      </c>
    </row>
    <row r="89" spans="6:10" x14ac:dyDescent="0.25">
      <c r="F89">
        <v>83</v>
      </c>
      <c r="G89">
        <f t="shared" si="12"/>
        <v>52860.294752704809</v>
      </c>
      <c r="H89">
        <f t="shared" si="11"/>
        <v>14297.113091339002</v>
      </c>
      <c r="I89" s="3">
        <f t="shared" si="13"/>
        <v>38563.181661365808</v>
      </c>
      <c r="J89">
        <f t="shared" si="14"/>
        <v>1677090.3892993145</v>
      </c>
    </row>
    <row r="90" spans="6:10" x14ac:dyDescent="0.25">
      <c r="F90">
        <v>84</v>
      </c>
      <c r="G90">
        <f t="shared" si="12"/>
        <v>52860.294752704809</v>
      </c>
      <c r="H90">
        <f t="shared" si="11"/>
        <v>13975.753244160956</v>
      </c>
      <c r="I90" s="3">
        <f t="shared" si="13"/>
        <v>38884.541508543851</v>
      </c>
      <c r="J90">
        <f t="shared" si="14"/>
        <v>1638205.8477907707</v>
      </c>
    </row>
    <row r="91" spans="6:10" x14ac:dyDescent="0.25">
      <c r="F91">
        <v>85</v>
      </c>
      <c r="G91">
        <f t="shared" si="12"/>
        <v>52860.294752704809</v>
      </c>
      <c r="H91">
        <f t="shared" si="11"/>
        <v>13651.715398256425</v>
      </c>
      <c r="I91" s="3">
        <f t="shared" si="13"/>
        <v>39208.579354448382</v>
      </c>
      <c r="J91">
        <f t="shared" si="14"/>
        <v>1598997.2684363222</v>
      </c>
    </row>
    <row r="92" spans="6:10" x14ac:dyDescent="0.25">
      <c r="F92">
        <v>86</v>
      </c>
      <c r="G92">
        <f t="shared" si="12"/>
        <v>52860.294752704809</v>
      </c>
      <c r="H92">
        <f t="shared" si="11"/>
        <v>13324.977236969353</v>
      </c>
      <c r="I92" s="3">
        <f t="shared" si="13"/>
        <v>39535.317515735456</v>
      </c>
      <c r="J92">
        <f t="shared" si="14"/>
        <v>1559461.9509205867</v>
      </c>
    </row>
    <row r="93" spans="6:10" x14ac:dyDescent="0.25">
      <c r="F93">
        <v>87</v>
      </c>
      <c r="G93">
        <f t="shared" si="12"/>
        <v>52860.294752704809</v>
      </c>
      <c r="H93">
        <f t="shared" si="11"/>
        <v>12995.516257671557</v>
      </c>
      <c r="I93" s="3">
        <f t="shared" si="13"/>
        <v>39864.77849503325</v>
      </c>
      <c r="J93">
        <f t="shared" si="14"/>
        <v>1519597.1724255534</v>
      </c>
    </row>
    <row r="94" spans="6:10" x14ac:dyDescent="0.25">
      <c r="F94">
        <v>88</v>
      </c>
      <c r="G94">
        <f t="shared" si="12"/>
        <v>52860.294752704809</v>
      </c>
      <c r="H94">
        <f t="shared" si="11"/>
        <v>12663.309770212945</v>
      </c>
      <c r="I94" s="3">
        <f t="shared" si="13"/>
        <v>40196.984982491864</v>
      </c>
      <c r="J94">
        <f t="shared" si="14"/>
        <v>1479400.1874430615</v>
      </c>
    </row>
    <row r="95" spans="6:10" x14ac:dyDescent="0.25">
      <c r="F95">
        <v>89</v>
      </c>
      <c r="G95">
        <f t="shared" si="12"/>
        <v>52860.294752704809</v>
      </c>
      <c r="H95">
        <f t="shared" si="11"/>
        <v>12328.334895358845</v>
      </c>
      <c r="I95" s="3">
        <f t="shared" si="13"/>
        <v>40531.959857345966</v>
      </c>
      <c r="J95">
        <f t="shared" si="14"/>
        <v>1438868.2275857155</v>
      </c>
    </row>
    <row r="96" spans="6:10" x14ac:dyDescent="0.25">
      <c r="F96">
        <v>90</v>
      </c>
      <c r="G96">
        <f t="shared" si="12"/>
        <v>52860.294752704809</v>
      </c>
      <c r="H96">
        <f t="shared" si="11"/>
        <v>11990.568563214298</v>
      </c>
      <c r="I96" s="3">
        <f t="shared" si="13"/>
        <v>40869.72618949051</v>
      </c>
      <c r="J96">
        <f t="shared" si="14"/>
        <v>1397998.5013962251</v>
      </c>
    </row>
    <row r="97" spans="6:10" x14ac:dyDescent="0.25">
      <c r="F97">
        <v>91</v>
      </c>
      <c r="G97">
        <f t="shared" si="12"/>
        <v>52860.294752704809</v>
      </c>
      <c r="H97">
        <f t="shared" si="11"/>
        <v>11649.98751163521</v>
      </c>
      <c r="I97" s="3">
        <f t="shared" si="13"/>
        <v>41210.307241069597</v>
      </c>
      <c r="J97">
        <f t="shared" si="14"/>
        <v>1356788.1941551554</v>
      </c>
    </row>
    <row r="98" spans="6:10" x14ac:dyDescent="0.25">
      <c r="F98">
        <v>92</v>
      </c>
      <c r="G98">
        <f t="shared" si="12"/>
        <v>52860.294752704809</v>
      </c>
      <c r="H98">
        <f t="shared" si="11"/>
        <v>11306.568284626295</v>
      </c>
      <c r="I98" s="3">
        <f t="shared" si="13"/>
        <v>41553.726468078516</v>
      </c>
      <c r="J98">
        <f t="shared" si="14"/>
        <v>1315234.4676870769</v>
      </c>
    </row>
    <row r="99" spans="6:10" x14ac:dyDescent="0.25">
      <c r="F99">
        <v>93</v>
      </c>
      <c r="G99">
        <f t="shared" si="12"/>
        <v>52860.294752704809</v>
      </c>
      <c r="H99">
        <f t="shared" si="11"/>
        <v>10960.28723072564</v>
      </c>
      <c r="I99" s="3">
        <f t="shared" si="13"/>
        <v>41900.007521979169</v>
      </c>
      <c r="J99">
        <f t="shared" si="14"/>
        <v>1273334.4601650976</v>
      </c>
    </row>
    <row r="100" spans="6:10" x14ac:dyDescent="0.25">
      <c r="F100">
        <v>94</v>
      </c>
      <c r="G100">
        <f t="shared" si="12"/>
        <v>52860.294752704809</v>
      </c>
      <c r="H100">
        <f t="shared" si="11"/>
        <v>10611.120501375814</v>
      </c>
      <c r="I100" s="3">
        <f t="shared" si="13"/>
        <v>42249.174251328994</v>
      </c>
      <c r="J100">
        <f t="shared" si="14"/>
        <v>1231085.2859137687</v>
      </c>
    </row>
    <row r="101" spans="6:10" x14ac:dyDescent="0.25">
      <c r="F101">
        <v>95</v>
      </c>
      <c r="G101">
        <f t="shared" si="12"/>
        <v>52860.294752704809</v>
      </c>
      <c r="H101">
        <f t="shared" si="11"/>
        <v>10259.044049281407</v>
      </c>
      <c r="I101" s="3">
        <f t="shared" si="13"/>
        <v>42601.2507034234</v>
      </c>
      <c r="J101">
        <f t="shared" si="14"/>
        <v>1188484.0352103454</v>
      </c>
    </row>
    <row r="102" spans="6:10" x14ac:dyDescent="0.25">
      <c r="F102">
        <v>96</v>
      </c>
      <c r="G102">
        <f t="shared" si="12"/>
        <v>52860.294752704809</v>
      </c>
      <c r="H102">
        <f t="shared" si="11"/>
        <v>9904.0336267528783</v>
      </c>
      <c r="I102" s="3">
        <f t="shared" si="13"/>
        <v>42956.261125951933</v>
      </c>
      <c r="J102">
        <f t="shared" si="14"/>
        <v>1145527.7740843934</v>
      </c>
    </row>
    <row r="103" spans="6:10" x14ac:dyDescent="0.25">
      <c r="F103">
        <v>97</v>
      </c>
      <c r="G103">
        <f t="shared" si="12"/>
        <v>52860.294752704809</v>
      </c>
      <c r="H103">
        <f t="shared" si="11"/>
        <v>9546.0647840366128</v>
      </c>
      <c r="I103" s="3">
        <f t="shared" si="13"/>
        <v>43314.229968668194</v>
      </c>
      <c r="J103">
        <f t="shared" si="14"/>
        <v>1102213.5441157252</v>
      </c>
    </row>
    <row r="104" spans="6:10" x14ac:dyDescent="0.25">
      <c r="F104">
        <v>98</v>
      </c>
      <c r="G104">
        <f t="shared" si="12"/>
        <v>52860.294752704809</v>
      </c>
      <c r="H104">
        <f t="shared" si="11"/>
        <v>9185.1128676310436</v>
      </c>
      <c r="I104" s="3">
        <f t="shared" si="13"/>
        <v>43675.181885073762</v>
      </c>
      <c r="J104">
        <f t="shared" si="14"/>
        <v>1058538.3622306515</v>
      </c>
    </row>
    <row r="105" spans="6:10" x14ac:dyDescent="0.25">
      <c r="F105">
        <v>99</v>
      </c>
      <c r="G105">
        <f t="shared" si="12"/>
        <v>52860.294752704809</v>
      </c>
      <c r="H105">
        <f t="shared" si="11"/>
        <v>8821.1530185887623</v>
      </c>
      <c r="I105" s="3">
        <f t="shared" si="13"/>
        <v>44039.141734116049</v>
      </c>
      <c r="J105">
        <f t="shared" si="14"/>
        <v>1014499.2204965355</v>
      </c>
    </row>
    <row r="106" spans="6:10" x14ac:dyDescent="0.25">
      <c r="F106">
        <v>100</v>
      </c>
      <c r="G106">
        <f t="shared" si="12"/>
        <v>52860.294752704809</v>
      </c>
      <c r="H106">
        <f t="shared" si="11"/>
        <v>8454.1601708044636</v>
      </c>
      <c r="I106" s="3">
        <f t="shared" si="13"/>
        <v>44406.134581900347</v>
      </c>
      <c r="J106">
        <f t="shared" si="14"/>
        <v>970093.08591463522</v>
      </c>
    </row>
    <row r="107" spans="6:10" x14ac:dyDescent="0.25">
      <c r="F107">
        <v>101</v>
      </c>
      <c r="G107">
        <f t="shared" si="12"/>
        <v>52860.294752704809</v>
      </c>
      <c r="H107">
        <f t="shared" si="11"/>
        <v>8084.1090492886278</v>
      </c>
      <c r="I107" s="3">
        <f t="shared" si="13"/>
        <v>44776.18570341618</v>
      </c>
      <c r="J107">
        <f t="shared" si="14"/>
        <v>925316.90021121898</v>
      </c>
    </row>
    <row r="108" spans="6:10" x14ac:dyDescent="0.25">
      <c r="F108">
        <v>102</v>
      </c>
      <c r="G108">
        <f t="shared" si="12"/>
        <v>52860.294752704809</v>
      </c>
      <c r="H108">
        <f t="shared" si="11"/>
        <v>7710.9741684268256</v>
      </c>
      <c r="I108" s="3">
        <f t="shared" si="13"/>
        <v>45149.320584277986</v>
      </c>
      <c r="J108">
        <f t="shared" si="14"/>
        <v>880167.57962694101</v>
      </c>
    </row>
    <row r="109" spans="6:10" x14ac:dyDescent="0.25">
      <c r="F109">
        <v>103</v>
      </c>
      <c r="G109">
        <f t="shared" si="12"/>
        <v>52860.294752704809</v>
      </c>
      <c r="H109">
        <f t="shared" si="11"/>
        <v>7334.7298302245081</v>
      </c>
      <c r="I109" s="3">
        <f t="shared" si="13"/>
        <v>45525.564922480298</v>
      </c>
      <c r="J109">
        <f t="shared" si="14"/>
        <v>834642.01470446074</v>
      </c>
    </row>
    <row r="110" spans="6:10" x14ac:dyDescent="0.25">
      <c r="F110">
        <v>104</v>
      </c>
      <c r="G110">
        <f t="shared" si="12"/>
        <v>52860.294752704809</v>
      </c>
      <c r="H110">
        <f t="shared" si="11"/>
        <v>6955.3501225371729</v>
      </c>
      <c r="I110" s="3">
        <f t="shared" si="13"/>
        <v>45904.944630167636</v>
      </c>
      <c r="J110">
        <f t="shared" si="14"/>
        <v>788737.07007429306</v>
      </c>
    </row>
    <row r="111" spans="6:10" x14ac:dyDescent="0.25">
      <c r="F111">
        <v>105</v>
      </c>
      <c r="G111">
        <f t="shared" si="12"/>
        <v>52860.294752704809</v>
      </c>
      <c r="H111">
        <f t="shared" si="11"/>
        <v>6572.8089172857763</v>
      </c>
      <c r="I111" s="3">
        <f t="shared" si="13"/>
        <v>46287.485835419036</v>
      </c>
      <c r="J111">
        <f t="shared" si="14"/>
        <v>742449.58423887403</v>
      </c>
    </row>
    <row r="112" spans="6:10" x14ac:dyDescent="0.25">
      <c r="F112">
        <v>106</v>
      </c>
      <c r="G112">
        <f t="shared" si="12"/>
        <v>52860.294752704809</v>
      </c>
      <c r="H112">
        <f t="shared" si="11"/>
        <v>6187.0798686572844</v>
      </c>
      <c r="I112" s="3">
        <f t="shared" si="13"/>
        <v>46673.214884047527</v>
      </c>
      <c r="J112">
        <f t="shared" si="14"/>
        <v>695776.36935482651</v>
      </c>
    </row>
    <row r="113" spans="6:10" x14ac:dyDescent="0.25">
      <c r="F113">
        <v>107</v>
      </c>
      <c r="G113">
        <f t="shared" si="12"/>
        <v>52860.294752704809</v>
      </c>
      <c r="H113">
        <f t="shared" si="11"/>
        <v>5798.136411290222</v>
      </c>
      <c r="I113" s="3">
        <f t="shared" si="13"/>
        <v>47062.158341414586</v>
      </c>
      <c r="J113">
        <f t="shared" si="14"/>
        <v>648714.21101341187</v>
      </c>
    </row>
    <row r="114" spans="6:10" x14ac:dyDescent="0.25">
      <c r="F114">
        <v>108</v>
      </c>
      <c r="G114">
        <f t="shared" si="12"/>
        <v>52860.294752704809</v>
      </c>
      <c r="H114">
        <f t="shared" si="11"/>
        <v>5405.9517584450996</v>
      </c>
      <c r="I114" s="3">
        <f t="shared" si="13"/>
        <v>47454.342994259707</v>
      </c>
      <c r="J114">
        <f t="shared" si="14"/>
        <v>601259.8680191522</v>
      </c>
    </row>
    <row r="115" spans="6:10" x14ac:dyDescent="0.25">
      <c r="F115">
        <v>109</v>
      </c>
      <c r="G115">
        <f t="shared" si="12"/>
        <v>52860.294752704809</v>
      </c>
      <c r="H115">
        <f t="shared" si="11"/>
        <v>5010.4989001596014</v>
      </c>
      <c r="I115" s="3">
        <f t="shared" si="13"/>
        <v>47849.795852545205</v>
      </c>
      <c r="J115">
        <f t="shared" si="14"/>
        <v>553410.07216660702</v>
      </c>
    </row>
    <row r="116" spans="6:10" x14ac:dyDescent="0.25">
      <c r="F116">
        <v>110</v>
      </c>
      <c r="G116">
        <f t="shared" si="12"/>
        <v>52860.294752704809</v>
      </c>
      <c r="H116">
        <f t="shared" si="11"/>
        <v>4611.7506013883922</v>
      </c>
      <c r="I116" s="3">
        <f t="shared" si="13"/>
        <v>48248.544151316419</v>
      </c>
      <c r="J116">
        <f t="shared" si="14"/>
        <v>505161.52801529062</v>
      </c>
    </row>
    <row r="117" spans="6:10" x14ac:dyDescent="0.25">
      <c r="F117">
        <v>111</v>
      </c>
      <c r="G117">
        <f t="shared" si="12"/>
        <v>52860.294752704809</v>
      </c>
      <c r="H117">
        <f t="shared" si="11"/>
        <v>4209.679400127422</v>
      </c>
      <c r="I117" s="3">
        <f t="shared" si="13"/>
        <v>48650.615352577384</v>
      </c>
      <c r="J117">
        <f t="shared" si="14"/>
        <v>456510.91266271321</v>
      </c>
    </row>
    <row r="118" spans="6:10" x14ac:dyDescent="0.25">
      <c r="F118">
        <v>112</v>
      </c>
      <c r="G118">
        <f t="shared" si="12"/>
        <v>52860.294752704809</v>
      </c>
      <c r="H118">
        <f t="shared" si="11"/>
        <v>3804.2576055226104</v>
      </c>
      <c r="I118" s="3">
        <f t="shared" si="13"/>
        <v>49056.0371471822</v>
      </c>
      <c r="J118">
        <f t="shared" si="14"/>
        <v>407454.87551553099</v>
      </c>
    </row>
    <row r="119" spans="6:10" x14ac:dyDescent="0.25">
      <c r="F119">
        <v>113</v>
      </c>
      <c r="G119">
        <f t="shared" si="12"/>
        <v>52860.294752704809</v>
      </c>
      <c r="H119">
        <f t="shared" si="11"/>
        <v>3395.4572959627585</v>
      </c>
      <c r="I119" s="3">
        <f t="shared" si="13"/>
        <v>49464.837456742054</v>
      </c>
      <c r="J119">
        <f t="shared" si="14"/>
        <v>357990.03805878892</v>
      </c>
    </row>
    <row r="120" spans="6:10" x14ac:dyDescent="0.25">
      <c r="F120">
        <v>114</v>
      </c>
      <c r="G120">
        <f t="shared" si="12"/>
        <v>52860.294752704809</v>
      </c>
      <c r="H120">
        <f t="shared" si="11"/>
        <v>2983.2503171565745</v>
      </c>
      <c r="I120" s="3">
        <f t="shared" si="13"/>
        <v>49877.044435548232</v>
      </c>
      <c r="J120">
        <f t="shared" si="14"/>
        <v>308112.99362324068</v>
      </c>
    </row>
    <row r="121" spans="6:10" x14ac:dyDescent="0.25">
      <c r="F121">
        <v>115</v>
      </c>
      <c r="G121">
        <f t="shared" si="12"/>
        <v>52860.294752704809</v>
      </c>
      <c r="H121">
        <f t="shared" si="11"/>
        <v>2567.6082801936723</v>
      </c>
      <c r="I121" s="3">
        <f t="shared" si="13"/>
        <v>50292.686472511137</v>
      </c>
      <c r="J121">
        <f t="shared" si="14"/>
        <v>257820.30715072952</v>
      </c>
    </row>
    <row r="122" spans="6:10" x14ac:dyDescent="0.25">
      <c r="F122">
        <v>116</v>
      </c>
      <c r="G122">
        <f t="shared" si="12"/>
        <v>52860.294752704809</v>
      </c>
      <c r="H122">
        <f t="shared" si="11"/>
        <v>2148.5025595894126</v>
      </c>
      <c r="I122" s="3">
        <f t="shared" si="13"/>
        <v>50711.792193115398</v>
      </c>
      <c r="J122">
        <f t="shared" si="14"/>
        <v>207108.51495761413</v>
      </c>
    </row>
    <row r="123" spans="6:10" x14ac:dyDescent="0.25">
      <c r="F123">
        <v>117</v>
      </c>
      <c r="G123">
        <f t="shared" si="12"/>
        <v>52860.294752704809</v>
      </c>
      <c r="H123">
        <f t="shared" si="11"/>
        <v>1725.904291313451</v>
      </c>
      <c r="I123" s="3">
        <f t="shared" si="13"/>
        <v>51134.390461391355</v>
      </c>
      <c r="J123">
        <f t="shared" si="14"/>
        <v>155974.12449622276</v>
      </c>
    </row>
    <row r="124" spans="6:10" x14ac:dyDescent="0.25">
      <c r="F124">
        <v>118</v>
      </c>
      <c r="G124">
        <f t="shared" si="12"/>
        <v>52860.294752704809</v>
      </c>
      <c r="H124">
        <f t="shared" si="11"/>
        <v>1299.7843708018565</v>
      </c>
      <c r="I124" s="3">
        <f t="shared" si="13"/>
        <v>51560.510381902954</v>
      </c>
      <c r="J124">
        <f t="shared" si="14"/>
        <v>104413.61411431982</v>
      </c>
    </row>
    <row r="125" spans="6:10" x14ac:dyDescent="0.25">
      <c r="F125">
        <v>119</v>
      </c>
      <c r="G125">
        <f t="shared" si="12"/>
        <v>52860.294752704809</v>
      </c>
      <c r="H125">
        <f t="shared" si="11"/>
        <v>870.11345095266518</v>
      </c>
      <c r="I125" s="3">
        <f t="shared" si="13"/>
        <v>51990.181301752142</v>
      </c>
      <c r="J125" s="2">
        <f t="shared" si="14"/>
        <v>52423.432812567677</v>
      </c>
    </row>
    <row r="126" spans="6:10" x14ac:dyDescent="0.25">
      <c r="F126">
        <v>120</v>
      </c>
      <c r="G126">
        <f t="shared" si="12"/>
        <v>52860.294752704809</v>
      </c>
      <c r="H126">
        <f t="shared" si="11"/>
        <v>436.86194010473065</v>
      </c>
      <c r="I126" s="2">
        <f t="shared" si="13"/>
        <v>52423.432812600076</v>
      </c>
      <c r="J126" s="1">
        <f t="shared" si="14"/>
        <v>-3.2399839255958796E-8</v>
      </c>
    </row>
    <row r="129" spans="6:16" x14ac:dyDescent="0.25">
      <c r="F129" t="s">
        <v>11</v>
      </c>
    </row>
    <row r="130" spans="6:16" x14ac:dyDescent="0.25">
      <c r="F130" t="s">
        <v>4</v>
      </c>
      <c r="G130" t="s">
        <v>0</v>
      </c>
      <c r="H130" t="s">
        <v>1</v>
      </c>
      <c r="I130" s="3" t="s">
        <v>2</v>
      </c>
      <c r="J130" t="s">
        <v>3</v>
      </c>
    </row>
    <row r="131" spans="6:16" x14ac:dyDescent="0.25">
      <c r="F131">
        <v>0</v>
      </c>
      <c r="I131" s="3"/>
      <c r="J131">
        <v>4000000</v>
      </c>
    </row>
    <row r="132" spans="6:16" x14ac:dyDescent="0.25">
      <c r="F132">
        <v>1</v>
      </c>
      <c r="G132">
        <f>H132+I132</f>
        <v>66666.666666666672</v>
      </c>
      <c r="H132">
        <f>J131*0.1/12</f>
        <v>33333.333333333336</v>
      </c>
      <c r="I132" s="3">
        <f>J131/120</f>
        <v>33333.333333333336</v>
      </c>
      <c r="J132">
        <f>J131-I132</f>
        <v>3966666.6666666665</v>
      </c>
      <c r="K132">
        <f>G133-G132</f>
        <v>-277.77777777778101</v>
      </c>
      <c r="L132">
        <f>H133-H132</f>
        <v>-277.77777777778101</v>
      </c>
      <c r="N132" t="s">
        <v>0</v>
      </c>
      <c r="O132" t="s">
        <v>1</v>
      </c>
      <c r="P132" t="s">
        <v>6</v>
      </c>
    </row>
    <row r="133" spans="6:16" x14ac:dyDescent="0.25">
      <c r="F133">
        <v>2</v>
      </c>
      <c r="G133">
        <f t="shared" ref="G133:G196" si="15">H133+I133</f>
        <v>66388.888888888891</v>
      </c>
      <c r="H133">
        <f t="shared" ref="H133:H196" si="16">J132*0.1/12</f>
        <v>33055.555555555555</v>
      </c>
      <c r="I133" s="3">
        <f>I132</f>
        <v>33333.333333333336</v>
      </c>
      <c r="J133">
        <f t="shared" ref="J133:J196" si="17">J132-I133</f>
        <v>3933333.333333333</v>
      </c>
      <c r="K133">
        <f t="shared" ref="K133:L141" si="18">G134-G133</f>
        <v>-277.77777777778101</v>
      </c>
      <c r="L133">
        <f t="shared" si="18"/>
        <v>-277.77777777778101</v>
      </c>
      <c r="M133" t="s">
        <v>8</v>
      </c>
      <c r="N133">
        <f>G132+59*K132</f>
        <v>50277.777777777592</v>
      </c>
      <c r="O133">
        <f>H132+59*L132</f>
        <v>16944.444444444256</v>
      </c>
      <c r="P133">
        <f>I132</f>
        <v>33333.333333333336</v>
      </c>
    </row>
    <row r="134" spans="6:16" x14ac:dyDescent="0.25">
      <c r="F134">
        <v>3</v>
      </c>
      <c r="G134">
        <f t="shared" si="15"/>
        <v>66111.111111111109</v>
      </c>
      <c r="H134">
        <f t="shared" si="16"/>
        <v>32777.777777777774</v>
      </c>
      <c r="I134" s="3">
        <f t="shared" ref="I134:I197" si="19">I133</f>
        <v>33333.333333333336</v>
      </c>
      <c r="J134">
        <f t="shared" si="17"/>
        <v>3899999.9999999995</v>
      </c>
      <c r="K134">
        <f t="shared" si="18"/>
        <v>-277.77777777776646</v>
      </c>
      <c r="L134">
        <f t="shared" si="18"/>
        <v>-277.77777777777374</v>
      </c>
      <c r="N134">
        <f>G191</f>
        <v>50277.777777777708</v>
      </c>
      <c r="O134">
        <f>H191</f>
        <v>16944.444444444372</v>
      </c>
    </row>
    <row r="135" spans="6:16" x14ac:dyDescent="0.25">
      <c r="F135">
        <v>4</v>
      </c>
      <c r="G135">
        <f t="shared" si="15"/>
        <v>65833.333333333343</v>
      </c>
      <c r="H135">
        <f t="shared" si="16"/>
        <v>32500</v>
      </c>
      <c r="I135" s="3">
        <f t="shared" si="19"/>
        <v>33333.333333333336</v>
      </c>
      <c r="J135">
        <f t="shared" si="17"/>
        <v>3866666.666666666</v>
      </c>
      <c r="K135">
        <f t="shared" si="18"/>
        <v>-277.77777777778101</v>
      </c>
      <c r="L135">
        <f t="shared" si="18"/>
        <v>-277.77777777778101</v>
      </c>
    </row>
    <row r="136" spans="6:16" x14ac:dyDescent="0.25">
      <c r="F136">
        <v>5</v>
      </c>
      <c r="G136">
        <f t="shared" si="15"/>
        <v>65555.555555555562</v>
      </c>
      <c r="H136">
        <f t="shared" si="16"/>
        <v>32222.222222222219</v>
      </c>
      <c r="I136" s="3">
        <f t="shared" si="19"/>
        <v>33333.333333333336</v>
      </c>
      <c r="J136">
        <f t="shared" si="17"/>
        <v>3833333.3333333326</v>
      </c>
      <c r="K136">
        <f t="shared" si="18"/>
        <v>-277.77777777778829</v>
      </c>
      <c r="L136">
        <f t="shared" si="18"/>
        <v>-277.77777777778101</v>
      </c>
      <c r="N136">
        <f>60/2*(G132+N133)</f>
        <v>3508333.3333333279</v>
      </c>
    </row>
    <row r="137" spans="6:16" x14ac:dyDescent="0.25">
      <c r="F137">
        <v>6</v>
      </c>
      <c r="G137">
        <f t="shared" si="15"/>
        <v>65277.777777777774</v>
      </c>
      <c r="H137">
        <f t="shared" si="16"/>
        <v>31944.444444444438</v>
      </c>
      <c r="I137" s="3">
        <f t="shared" si="19"/>
        <v>33333.333333333336</v>
      </c>
      <c r="J137">
        <f t="shared" si="17"/>
        <v>3799999.9999999991</v>
      </c>
      <c r="K137">
        <f t="shared" si="18"/>
        <v>-277.77777777777374</v>
      </c>
      <c r="L137">
        <f t="shared" si="18"/>
        <v>-277.77777777777737</v>
      </c>
      <c r="N137">
        <f>SUM(G132:G191)</f>
        <v>3508333.3333333312</v>
      </c>
    </row>
    <row r="138" spans="6:16" x14ac:dyDescent="0.25">
      <c r="F138">
        <v>7</v>
      </c>
      <c r="G138">
        <f t="shared" si="15"/>
        <v>65000</v>
      </c>
      <c r="H138">
        <f t="shared" si="16"/>
        <v>31666.666666666661</v>
      </c>
      <c r="I138" s="3">
        <f t="shared" si="19"/>
        <v>33333.333333333336</v>
      </c>
      <c r="J138">
        <f t="shared" si="17"/>
        <v>3766666.6666666656</v>
      </c>
      <c r="K138">
        <f t="shared" si="18"/>
        <v>-277.77777777778101</v>
      </c>
      <c r="L138">
        <f t="shared" si="18"/>
        <v>-277.77777777778101</v>
      </c>
    </row>
    <row r="139" spans="6:16" x14ac:dyDescent="0.25">
      <c r="F139">
        <v>8</v>
      </c>
      <c r="G139">
        <f t="shared" si="15"/>
        <v>64722.222222222219</v>
      </c>
      <c r="H139">
        <f t="shared" si="16"/>
        <v>31388.88888888888</v>
      </c>
      <c r="I139" s="3">
        <f t="shared" si="19"/>
        <v>33333.333333333336</v>
      </c>
      <c r="J139">
        <f t="shared" si="17"/>
        <v>3733333.3333333321</v>
      </c>
      <c r="K139">
        <f t="shared" si="18"/>
        <v>-277.77777777778101</v>
      </c>
      <c r="L139">
        <f t="shared" si="18"/>
        <v>-277.77777777777374</v>
      </c>
    </row>
    <row r="140" spans="6:16" x14ac:dyDescent="0.25">
      <c r="F140">
        <v>9</v>
      </c>
      <c r="G140">
        <f t="shared" si="15"/>
        <v>64444.444444444438</v>
      </c>
      <c r="H140">
        <f t="shared" si="16"/>
        <v>31111.111111111106</v>
      </c>
      <c r="I140" s="3">
        <f t="shared" si="19"/>
        <v>33333.333333333336</v>
      </c>
      <c r="J140">
        <f t="shared" si="17"/>
        <v>3699999.9999999986</v>
      </c>
      <c r="K140">
        <f t="shared" si="18"/>
        <v>-277.77777777778101</v>
      </c>
      <c r="L140">
        <f t="shared" si="18"/>
        <v>-277.77777777778101</v>
      </c>
    </row>
    <row r="141" spans="6:16" x14ac:dyDescent="0.25">
      <c r="F141">
        <v>10</v>
      </c>
      <c r="G141">
        <f t="shared" si="15"/>
        <v>64166.666666666657</v>
      </c>
      <c r="H141">
        <f t="shared" si="16"/>
        <v>30833.333333333325</v>
      </c>
      <c r="I141" s="3">
        <f t="shared" si="19"/>
        <v>33333.333333333336</v>
      </c>
      <c r="J141">
        <f t="shared" si="17"/>
        <v>3666666.6666666651</v>
      </c>
      <c r="K141">
        <f t="shared" si="18"/>
        <v>-277.77777777778101</v>
      </c>
      <c r="L141">
        <f t="shared" si="18"/>
        <v>-277.77777777778101</v>
      </c>
    </row>
    <row r="142" spans="6:16" x14ac:dyDescent="0.25">
      <c r="F142">
        <v>11</v>
      </c>
      <c r="G142">
        <f t="shared" si="15"/>
        <v>63888.888888888876</v>
      </c>
      <c r="H142">
        <f t="shared" si="16"/>
        <v>30555.555555555544</v>
      </c>
      <c r="I142" s="3">
        <f t="shared" si="19"/>
        <v>33333.333333333336</v>
      </c>
      <c r="J142">
        <f t="shared" si="17"/>
        <v>3633333.3333333316</v>
      </c>
    </row>
    <row r="143" spans="6:16" x14ac:dyDescent="0.25">
      <c r="F143">
        <v>12</v>
      </c>
      <c r="G143">
        <f t="shared" si="15"/>
        <v>63611.111111111102</v>
      </c>
      <c r="H143">
        <f t="shared" si="16"/>
        <v>30277.777777777766</v>
      </c>
      <c r="I143" s="3">
        <f t="shared" si="19"/>
        <v>33333.333333333336</v>
      </c>
      <c r="J143">
        <f t="shared" si="17"/>
        <v>3599999.9999999981</v>
      </c>
    </row>
    <row r="144" spans="6:16" x14ac:dyDescent="0.25">
      <c r="F144">
        <v>13</v>
      </c>
      <c r="G144">
        <f t="shared" si="15"/>
        <v>63333.333333333321</v>
      </c>
      <c r="H144">
        <f t="shared" si="16"/>
        <v>29999.999999999985</v>
      </c>
      <c r="I144" s="3">
        <f t="shared" si="19"/>
        <v>33333.333333333336</v>
      </c>
      <c r="J144">
        <f t="shared" si="17"/>
        <v>3566666.6666666646</v>
      </c>
    </row>
    <row r="145" spans="6:10" x14ac:dyDescent="0.25">
      <c r="F145">
        <v>14</v>
      </c>
      <c r="G145">
        <f t="shared" si="15"/>
        <v>63055.555555555547</v>
      </c>
      <c r="H145">
        <f t="shared" si="16"/>
        <v>29722.222222222208</v>
      </c>
      <c r="I145" s="3">
        <f t="shared" si="19"/>
        <v>33333.333333333336</v>
      </c>
      <c r="J145">
        <f t="shared" si="17"/>
        <v>3533333.3333333312</v>
      </c>
    </row>
    <row r="146" spans="6:10" x14ac:dyDescent="0.25">
      <c r="F146">
        <v>15</v>
      </c>
      <c r="G146">
        <f t="shared" si="15"/>
        <v>62777.777777777766</v>
      </c>
      <c r="H146">
        <f t="shared" si="16"/>
        <v>29444.444444444427</v>
      </c>
      <c r="I146" s="3">
        <f t="shared" si="19"/>
        <v>33333.333333333336</v>
      </c>
      <c r="J146">
        <f t="shared" si="17"/>
        <v>3499999.9999999977</v>
      </c>
    </row>
    <row r="147" spans="6:10" x14ac:dyDescent="0.25">
      <c r="F147">
        <v>16</v>
      </c>
      <c r="G147">
        <f t="shared" si="15"/>
        <v>62499.999999999985</v>
      </c>
      <c r="H147">
        <f t="shared" si="16"/>
        <v>29166.666666666646</v>
      </c>
      <c r="I147" s="3">
        <f t="shared" si="19"/>
        <v>33333.333333333336</v>
      </c>
      <c r="J147">
        <f t="shared" si="17"/>
        <v>3466666.6666666642</v>
      </c>
    </row>
    <row r="148" spans="6:10" x14ac:dyDescent="0.25">
      <c r="F148">
        <v>17</v>
      </c>
      <c r="G148">
        <f t="shared" si="15"/>
        <v>62222.222222222204</v>
      </c>
      <c r="H148">
        <f t="shared" si="16"/>
        <v>28888.888888888872</v>
      </c>
      <c r="I148" s="3">
        <f t="shared" si="19"/>
        <v>33333.333333333336</v>
      </c>
      <c r="J148">
        <f t="shared" si="17"/>
        <v>3433333.3333333307</v>
      </c>
    </row>
    <row r="149" spans="6:10" x14ac:dyDescent="0.25">
      <c r="F149">
        <v>18</v>
      </c>
      <c r="G149">
        <f t="shared" si="15"/>
        <v>61944.444444444423</v>
      </c>
      <c r="H149">
        <f t="shared" si="16"/>
        <v>28611.111111111091</v>
      </c>
      <c r="I149" s="3">
        <f t="shared" si="19"/>
        <v>33333.333333333336</v>
      </c>
      <c r="J149">
        <f t="shared" si="17"/>
        <v>3399999.9999999972</v>
      </c>
    </row>
    <row r="150" spans="6:10" x14ac:dyDescent="0.25">
      <c r="F150">
        <v>19</v>
      </c>
      <c r="G150">
        <f t="shared" si="15"/>
        <v>61666.66666666665</v>
      </c>
      <c r="H150">
        <f t="shared" si="16"/>
        <v>28333.333333333314</v>
      </c>
      <c r="I150" s="3">
        <f t="shared" si="19"/>
        <v>33333.333333333336</v>
      </c>
      <c r="J150">
        <f t="shared" si="17"/>
        <v>3366666.6666666637</v>
      </c>
    </row>
    <row r="151" spans="6:10" x14ac:dyDescent="0.25">
      <c r="F151">
        <v>20</v>
      </c>
      <c r="G151">
        <f t="shared" si="15"/>
        <v>61388.888888888869</v>
      </c>
      <c r="H151">
        <f t="shared" si="16"/>
        <v>28055.555555555533</v>
      </c>
      <c r="I151" s="3">
        <f t="shared" si="19"/>
        <v>33333.333333333336</v>
      </c>
      <c r="J151">
        <f t="shared" si="17"/>
        <v>3333333.3333333302</v>
      </c>
    </row>
    <row r="152" spans="6:10" x14ac:dyDescent="0.25">
      <c r="F152">
        <v>21</v>
      </c>
      <c r="G152">
        <f t="shared" si="15"/>
        <v>61111.111111111088</v>
      </c>
      <c r="H152">
        <f t="shared" si="16"/>
        <v>27777.777777777752</v>
      </c>
      <c r="I152" s="3">
        <f t="shared" si="19"/>
        <v>33333.333333333336</v>
      </c>
      <c r="J152">
        <f t="shared" si="17"/>
        <v>3299999.9999999967</v>
      </c>
    </row>
    <row r="153" spans="6:10" x14ac:dyDescent="0.25">
      <c r="F153">
        <v>22</v>
      </c>
      <c r="G153">
        <f t="shared" si="15"/>
        <v>60833.333333333314</v>
      </c>
      <c r="H153">
        <f t="shared" si="16"/>
        <v>27499.999999999975</v>
      </c>
      <c r="I153" s="3">
        <f t="shared" si="19"/>
        <v>33333.333333333336</v>
      </c>
      <c r="J153">
        <f t="shared" si="17"/>
        <v>3266666.6666666633</v>
      </c>
    </row>
    <row r="154" spans="6:10" x14ac:dyDescent="0.25">
      <c r="F154">
        <v>23</v>
      </c>
      <c r="G154">
        <f t="shared" si="15"/>
        <v>60555.555555555533</v>
      </c>
      <c r="H154">
        <f t="shared" si="16"/>
        <v>27222.222222222194</v>
      </c>
      <c r="I154" s="3">
        <f t="shared" si="19"/>
        <v>33333.333333333336</v>
      </c>
      <c r="J154">
        <f t="shared" si="17"/>
        <v>3233333.3333333298</v>
      </c>
    </row>
    <row r="155" spans="6:10" x14ac:dyDescent="0.25">
      <c r="F155">
        <v>24</v>
      </c>
      <c r="G155">
        <f t="shared" si="15"/>
        <v>60277.777777777752</v>
      </c>
      <c r="H155">
        <f t="shared" si="16"/>
        <v>26944.44444444442</v>
      </c>
      <c r="I155" s="3">
        <f t="shared" si="19"/>
        <v>33333.333333333336</v>
      </c>
      <c r="J155">
        <f t="shared" si="17"/>
        <v>3199999.9999999963</v>
      </c>
    </row>
    <row r="156" spans="6:10" x14ac:dyDescent="0.25">
      <c r="F156">
        <v>25</v>
      </c>
      <c r="G156">
        <f t="shared" si="15"/>
        <v>59999.999999999971</v>
      </c>
      <c r="H156">
        <f t="shared" si="16"/>
        <v>26666.666666666639</v>
      </c>
      <c r="I156" s="3">
        <f t="shared" si="19"/>
        <v>33333.333333333336</v>
      </c>
      <c r="J156">
        <f t="shared" si="17"/>
        <v>3166666.6666666628</v>
      </c>
    </row>
    <row r="157" spans="6:10" x14ac:dyDescent="0.25">
      <c r="F157">
        <v>26</v>
      </c>
      <c r="G157">
        <f t="shared" si="15"/>
        <v>59722.22222222219</v>
      </c>
      <c r="H157">
        <f t="shared" si="16"/>
        <v>26388.888888888858</v>
      </c>
      <c r="I157" s="3">
        <f t="shared" si="19"/>
        <v>33333.333333333336</v>
      </c>
      <c r="J157">
        <f t="shared" si="17"/>
        <v>3133333.3333333293</v>
      </c>
    </row>
    <row r="158" spans="6:10" x14ac:dyDescent="0.25">
      <c r="F158">
        <v>27</v>
      </c>
      <c r="G158">
        <f t="shared" si="15"/>
        <v>59444.444444444416</v>
      </c>
      <c r="H158">
        <f t="shared" si="16"/>
        <v>26111.11111111108</v>
      </c>
      <c r="I158" s="3">
        <f t="shared" si="19"/>
        <v>33333.333333333336</v>
      </c>
      <c r="J158">
        <f t="shared" si="17"/>
        <v>3099999.9999999958</v>
      </c>
    </row>
    <row r="159" spans="6:10" x14ac:dyDescent="0.25">
      <c r="F159">
        <v>28</v>
      </c>
      <c r="G159">
        <f t="shared" si="15"/>
        <v>59166.666666666635</v>
      </c>
      <c r="H159">
        <f t="shared" si="16"/>
        <v>25833.333333333299</v>
      </c>
      <c r="I159" s="3">
        <f t="shared" si="19"/>
        <v>33333.333333333336</v>
      </c>
      <c r="J159">
        <f t="shared" si="17"/>
        <v>3066666.6666666623</v>
      </c>
    </row>
    <row r="160" spans="6:10" x14ac:dyDescent="0.25">
      <c r="F160">
        <v>29</v>
      </c>
      <c r="G160">
        <f t="shared" si="15"/>
        <v>58888.888888888854</v>
      </c>
      <c r="H160">
        <f t="shared" si="16"/>
        <v>25555.555555555518</v>
      </c>
      <c r="I160" s="3">
        <f t="shared" si="19"/>
        <v>33333.333333333336</v>
      </c>
      <c r="J160">
        <f t="shared" si="17"/>
        <v>3033333.3333333288</v>
      </c>
    </row>
    <row r="161" spans="6:10" x14ac:dyDescent="0.25">
      <c r="F161">
        <v>30</v>
      </c>
      <c r="G161">
        <f t="shared" si="15"/>
        <v>58611.11111111108</v>
      </c>
      <c r="H161">
        <f t="shared" si="16"/>
        <v>25277.777777777741</v>
      </c>
      <c r="I161" s="3">
        <f t="shared" si="19"/>
        <v>33333.333333333336</v>
      </c>
      <c r="J161">
        <f t="shared" si="17"/>
        <v>2999999.9999999953</v>
      </c>
    </row>
    <row r="162" spans="6:10" x14ac:dyDescent="0.25">
      <c r="F162">
        <v>31</v>
      </c>
      <c r="G162">
        <f t="shared" si="15"/>
        <v>58333.333333333299</v>
      </c>
      <c r="H162">
        <f t="shared" si="16"/>
        <v>24999.99999999996</v>
      </c>
      <c r="I162" s="3">
        <f t="shared" si="19"/>
        <v>33333.333333333336</v>
      </c>
      <c r="J162">
        <f t="shared" si="17"/>
        <v>2966666.6666666619</v>
      </c>
    </row>
    <row r="163" spans="6:10" x14ac:dyDescent="0.25">
      <c r="F163">
        <v>32</v>
      </c>
      <c r="G163">
        <f t="shared" si="15"/>
        <v>58055.555555555518</v>
      </c>
      <c r="H163">
        <f t="shared" si="16"/>
        <v>24722.222222222186</v>
      </c>
      <c r="I163" s="3">
        <f t="shared" si="19"/>
        <v>33333.333333333336</v>
      </c>
      <c r="J163">
        <f t="shared" si="17"/>
        <v>2933333.3333333284</v>
      </c>
    </row>
    <row r="164" spans="6:10" x14ac:dyDescent="0.25">
      <c r="F164">
        <v>33</v>
      </c>
      <c r="G164">
        <f t="shared" si="15"/>
        <v>57777.777777777737</v>
      </c>
      <c r="H164">
        <f t="shared" si="16"/>
        <v>24444.444444444405</v>
      </c>
      <c r="I164" s="3">
        <f t="shared" si="19"/>
        <v>33333.333333333336</v>
      </c>
      <c r="J164">
        <f t="shared" si="17"/>
        <v>2899999.9999999949</v>
      </c>
    </row>
    <row r="165" spans="6:10" x14ac:dyDescent="0.25">
      <c r="F165">
        <v>34</v>
      </c>
      <c r="G165">
        <f t="shared" si="15"/>
        <v>57499.999999999956</v>
      </c>
      <c r="H165">
        <f t="shared" si="16"/>
        <v>24166.666666666624</v>
      </c>
      <c r="I165" s="3">
        <f t="shared" si="19"/>
        <v>33333.333333333336</v>
      </c>
      <c r="J165">
        <f t="shared" si="17"/>
        <v>2866666.6666666614</v>
      </c>
    </row>
    <row r="166" spans="6:10" x14ac:dyDescent="0.25">
      <c r="F166">
        <v>35</v>
      </c>
      <c r="G166">
        <f t="shared" si="15"/>
        <v>57222.222222222183</v>
      </c>
      <c r="H166">
        <f t="shared" si="16"/>
        <v>23888.888888888847</v>
      </c>
      <c r="I166" s="3">
        <f t="shared" si="19"/>
        <v>33333.333333333336</v>
      </c>
      <c r="J166">
        <f t="shared" si="17"/>
        <v>2833333.3333333279</v>
      </c>
    </row>
    <row r="167" spans="6:10" x14ac:dyDescent="0.25">
      <c r="F167">
        <v>36</v>
      </c>
      <c r="G167">
        <f t="shared" si="15"/>
        <v>56944.444444444402</v>
      </c>
      <c r="H167">
        <f t="shared" si="16"/>
        <v>23611.111111111066</v>
      </c>
      <c r="I167" s="3">
        <f t="shared" si="19"/>
        <v>33333.333333333336</v>
      </c>
      <c r="J167">
        <f t="shared" si="17"/>
        <v>2799999.9999999944</v>
      </c>
    </row>
    <row r="168" spans="6:10" x14ac:dyDescent="0.25">
      <c r="F168">
        <v>37</v>
      </c>
      <c r="G168">
        <f t="shared" si="15"/>
        <v>56666.666666666628</v>
      </c>
      <c r="H168">
        <f t="shared" si="16"/>
        <v>23333.333333333288</v>
      </c>
      <c r="I168" s="3">
        <f t="shared" si="19"/>
        <v>33333.333333333336</v>
      </c>
      <c r="J168">
        <f t="shared" si="17"/>
        <v>2766666.6666666609</v>
      </c>
    </row>
    <row r="169" spans="6:10" x14ac:dyDescent="0.25">
      <c r="F169">
        <v>38</v>
      </c>
      <c r="G169">
        <f t="shared" si="15"/>
        <v>56388.888888888847</v>
      </c>
      <c r="H169">
        <f t="shared" si="16"/>
        <v>23055.555555555507</v>
      </c>
      <c r="I169" s="3">
        <f t="shared" si="19"/>
        <v>33333.333333333336</v>
      </c>
      <c r="J169">
        <f t="shared" si="17"/>
        <v>2733333.3333333274</v>
      </c>
    </row>
    <row r="170" spans="6:10" x14ac:dyDescent="0.25">
      <c r="F170">
        <v>39</v>
      </c>
      <c r="G170">
        <f t="shared" si="15"/>
        <v>56111.111111111066</v>
      </c>
      <c r="H170">
        <f t="shared" si="16"/>
        <v>22777.777777777726</v>
      </c>
      <c r="I170" s="3">
        <f t="shared" si="19"/>
        <v>33333.333333333336</v>
      </c>
      <c r="J170">
        <f t="shared" si="17"/>
        <v>2699999.9999999939</v>
      </c>
    </row>
    <row r="171" spans="6:10" x14ac:dyDescent="0.25">
      <c r="F171">
        <v>40</v>
      </c>
      <c r="G171">
        <f t="shared" si="15"/>
        <v>55833.333333333285</v>
      </c>
      <c r="H171">
        <f t="shared" si="16"/>
        <v>22499.999999999953</v>
      </c>
      <c r="I171" s="3">
        <f t="shared" si="19"/>
        <v>33333.333333333336</v>
      </c>
      <c r="J171">
        <f t="shared" si="17"/>
        <v>2666666.6666666605</v>
      </c>
    </row>
    <row r="172" spans="6:10" x14ac:dyDescent="0.25">
      <c r="F172">
        <v>41</v>
      </c>
      <c r="G172">
        <f t="shared" si="15"/>
        <v>55555.555555555504</v>
      </c>
      <c r="H172">
        <f t="shared" si="16"/>
        <v>22222.222222222172</v>
      </c>
      <c r="I172" s="3">
        <f t="shared" si="19"/>
        <v>33333.333333333336</v>
      </c>
      <c r="J172">
        <f t="shared" si="17"/>
        <v>2633333.333333327</v>
      </c>
    </row>
    <row r="173" spans="6:10" x14ac:dyDescent="0.25">
      <c r="F173">
        <v>42</v>
      </c>
      <c r="G173">
        <f t="shared" si="15"/>
        <v>55277.77777777773</v>
      </c>
      <c r="H173">
        <f t="shared" si="16"/>
        <v>21944.444444444394</v>
      </c>
      <c r="I173" s="3">
        <f t="shared" si="19"/>
        <v>33333.333333333336</v>
      </c>
      <c r="J173">
        <f t="shared" si="17"/>
        <v>2599999.9999999935</v>
      </c>
    </row>
    <row r="174" spans="6:10" x14ac:dyDescent="0.25">
      <c r="F174">
        <v>43</v>
      </c>
      <c r="G174">
        <f t="shared" si="15"/>
        <v>54999.999999999949</v>
      </c>
      <c r="H174">
        <f t="shared" si="16"/>
        <v>21666.666666666613</v>
      </c>
      <c r="I174" s="3">
        <f t="shared" si="19"/>
        <v>33333.333333333336</v>
      </c>
      <c r="J174">
        <f t="shared" si="17"/>
        <v>2566666.66666666</v>
      </c>
    </row>
    <row r="175" spans="6:10" x14ac:dyDescent="0.25">
      <c r="F175">
        <v>44</v>
      </c>
      <c r="G175">
        <f t="shared" si="15"/>
        <v>54722.222222222175</v>
      </c>
      <c r="H175">
        <f t="shared" si="16"/>
        <v>21388.888888888836</v>
      </c>
      <c r="I175" s="3">
        <f t="shared" si="19"/>
        <v>33333.333333333336</v>
      </c>
      <c r="J175">
        <f t="shared" si="17"/>
        <v>2533333.3333333265</v>
      </c>
    </row>
    <row r="176" spans="6:10" x14ac:dyDescent="0.25">
      <c r="F176">
        <v>45</v>
      </c>
      <c r="G176">
        <f t="shared" si="15"/>
        <v>54444.444444444394</v>
      </c>
      <c r="H176">
        <f t="shared" si="16"/>
        <v>21111.111111111055</v>
      </c>
      <c r="I176" s="3">
        <f t="shared" si="19"/>
        <v>33333.333333333336</v>
      </c>
      <c r="J176">
        <f t="shared" si="17"/>
        <v>2499999.999999993</v>
      </c>
    </row>
    <row r="177" spans="6:10" x14ac:dyDescent="0.25">
      <c r="F177">
        <v>46</v>
      </c>
      <c r="G177">
        <f t="shared" si="15"/>
        <v>54166.666666666613</v>
      </c>
      <c r="H177">
        <f t="shared" si="16"/>
        <v>20833.333333333274</v>
      </c>
      <c r="I177" s="3">
        <f t="shared" si="19"/>
        <v>33333.333333333336</v>
      </c>
      <c r="J177">
        <f t="shared" si="17"/>
        <v>2466666.6666666595</v>
      </c>
    </row>
    <row r="178" spans="6:10" x14ac:dyDescent="0.25">
      <c r="F178">
        <v>47</v>
      </c>
      <c r="G178">
        <f t="shared" si="15"/>
        <v>53888.888888888832</v>
      </c>
      <c r="H178">
        <f t="shared" si="16"/>
        <v>20555.555555555497</v>
      </c>
      <c r="I178" s="3">
        <f t="shared" si="19"/>
        <v>33333.333333333336</v>
      </c>
      <c r="J178">
        <f t="shared" si="17"/>
        <v>2433333.333333326</v>
      </c>
    </row>
    <row r="179" spans="6:10" x14ac:dyDescent="0.25">
      <c r="F179">
        <v>48</v>
      </c>
      <c r="G179">
        <f t="shared" si="15"/>
        <v>53611.111111111051</v>
      </c>
      <c r="H179">
        <f t="shared" si="16"/>
        <v>20277.777777777719</v>
      </c>
      <c r="I179" s="3">
        <f t="shared" si="19"/>
        <v>33333.333333333336</v>
      </c>
      <c r="J179">
        <f t="shared" si="17"/>
        <v>2399999.9999999925</v>
      </c>
    </row>
    <row r="180" spans="6:10" x14ac:dyDescent="0.25">
      <c r="F180">
        <v>49</v>
      </c>
      <c r="G180">
        <f t="shared" si="15"/>
        <v>53333.33333333327</v>
      </c>
      <c r="H180">
        <f t="shared" si="16"/>
        <v>19999.999999999938</v>
      </c>
      <c r="I180" s="3">
        <f t="shared" si="19"/>
        <v>33333.333333333336</v>
      </c>
      <c r="J180">
        <f t="shared" si="17"/>
        <v>2366666.6666666591</v>
      </c>
    </row>
    <row r="181" spans="6:10" x14ac:dyDescent="0.25">
      <c r="F181">
        <v>50</v>
      </c>
      <c r="G181">
        <f t="shared" si="15"/>
        <v>53055.555555555497</v>
      </c>
      <c r="H181">
        <f t="shared" si="16"/>
        <v>19722.222222222161</v>
      </c>
      <c r="I181" s="3">
        <f t="shared" si="19"/>
        <v>33333.333333333336</v>
      </c>
      <c r="J181">
        <f t="shared" si="17"/>
        <v>2333333.3333333256</v>
      </c>
    </row>
    <row r="182" spans="6:10" x14ac:dyDescent="0.25">
      <c r="F182">
        <v>51</v>
      </c>
      <c r="G182">
        <f t="shared" si="15"/>
        <v>52777.777777777716</v>
      </c>
      <c r="H182">
        <f t="shared" si="16"/>
        <v>19444.44444444438</v>
      </c>
      <c r="I182" s="3">
        <f t="shared" si="19"/>
        <v>33333.333333333336</v>
      </c>
      <c r="J182">
        <f t="shared" si="17"/>
        <v>2299999.9999999921</v>
      </c>
    </row>
    <row r="183" spans="6:10" x14ac:dyDescent="0.25">
      <c r="F183">
        <v>52</v>
      </c>
      <c r="G183">
        <f t="shared" si="15"/>
        <v>52499.999999999942</v>
      </c>
      <c r="H183">
        <f t="shared" si="16"/>
        <v>19166.666666666602</v>
      </c>
      <c r="I183" s="3">
        <f t="shared" si="19"/>
        <v>33333.333333333336</v>
      </c>
      <c r="J183">
        <f t="shared" si="17"/>
        <v>2266666.6666666586</v>
      </c>
    </row>
    <row r="184" spans="6:10" x14ac:dyDescent="0.25">
      <c r="F184">
        <v>53</v>
      </c>
      <c r="G184">
        <f t="shared" si="15"/>
        <v>52222.222222222161</v>
      </c>
      <c r="H184">
        <f t="shared" si="16"/>
        <v>18888.888888888821</v>
      </c>
      <c r="I184" s="3">
        <f t="shared" si="19"/>
        <v>33333.333333333336</v>
      </c>
      <c r="J184">
        <f t="shared" si="17"/>
        <v>2233333.3333333251</v>
      </c>
    </row>
    <row r="185" spans="6:10" x14ac:dyDescent="0.25">
      <c r="F185">
        <v>54</v>
      </c>
      <c r="G185">
        <f t="shared" si="15"/>
        <v>51944.44444444438</v>
      </c>
      <c r="H185">
        <f t="shared" si="16"/>
        <v>18611.111111111044</v>
      </c>
      <c r="I185" s="3">
        <f t="shared" si="19"/>
        <v>33333.333333333336</v>
      </c>
      <c r="J185">
        <f t="shared" si="17"/>
        <v>2199999.9999999916</v>
      </c>
    </row>
    <row r="186" spans="6:10" x14ac:dyDescent="0.25">
      <c r="F186">
        <v>55</v>
      </c>
      <c r="G186">
        <f t="shared" si="15"/>
        <v>51666.666666666599</v>
      </c>
      <c r="H186">
        <f t="shared" si="16"/>
        <v>18333.333333333267</v>
      </c>
      <c r="I186" s="3">
        <f t="shared" si="19"/>
        <v>33333.333333333336</v>
      </c>
      <c r="J186">
        <f t="shared" si="17"/>
        <v>2166666.6666666581</v>
      </c>
    </row>
    <row r="187" spans="6:10" x14ac:dyDescent="0.25">
      <c r="F187">
        <v>56</v>
      </c>
      <c r="G187">
        <f t="shared" si="15"/>
        <v>51388.888888888818</v>
      </c>
      <c r="H187">
        <f t="shared" si="16"/>
        <v>18055.555555555486</v>
      </c>
      <c r="I187" s="3">
        <f t="shared" si="19"/>
        <v>33333.333333333336</v>
      </c>
      <c r="J187">
        <f t="shared" si="17"/>
        <v>2133333.3333333246</v>
      </c>
    </row>
    <row r="188" spans="6:10" x14ac:dyDescent="0.25">
      <c r="F188">
        <v>57</v>
      </c>
      <c r="G188">
        <f t="shared" si="15"/>
        <v>51111.111111111037</v>
      </c>
      <c r="H188">
        <f t="shared" si="16"/>
        <v>17777.777777777705</v>
      </c>
      <c r="I188" s="3">
        <f t="shared" si="19"/>
        <v>33333.333333333336</v>
      </c>
      <c r="J188">
        <f t="shared" si="17"/>
        <v>2099999.9999999912</v>
      </c>
    </row>
    <row r="189" spans="6:10" x14ac:dyDescent="0.25">
      <c r="F189">
        <v>58</v>
      </c>
      <c r="G189">
        <f t="shared" si="15"/>
        <v>50833.333333333263</v>
      </c>
      <c r="H189">
        <f t="shared" si="16"/>
        <v>17499.999999999927</v>
      </c>
      <c r="I189" s="3">
        <f t="shared" si="19"/>
        <v>33333.333333333336</v>
      </c>
      <c r="J189">
        <f t="shared" si="17"/>
        <v>2066666.6666666579</v>
      </c>
    </row>
    <row r="190" spans="6:10" x14ac:dyDescent="0.25">
      <c r="F190">
        <v>59</v>
      </c>
      <c r="G190">
        <f t="shared" si="15"/>
        <v>50555.555555555489</v>
      </c>
      <c r="H190">
        <f t="shared" si="16"/>
        <v>17222.22222222215</v>
      </c>
      <c r="I190" s="3">
        <f t="shared" si="19"/>
        <v>33333.333333333336</v>
      </c>
      <c r="J190">
        <f t="shared" si="17"/>
        <v>2033333.3333333246</v>
      </c>
    </row>
    <row r="191" spans="6:10" x14ac:dyDescent="0.25">
      <c r="F191">
        <v>60</v>
      </c>
      <c r="G191">
        <f t="shared" si="15"/>
        <v>50277.777777777708</v>
      </c>
      <c r="H191">
        <f t="shared" si="16"/>
        <v>16944.444444444372</v>
      </c>
      <c r="I191" s="3">
        <f t="shared" si="19"/>
        <v>33333.333333333336</v>
      </c>
      <c r="J191">
        <f t="shared" si="17"/>
        <v>1999999.9999999914</v>
      </c>
    </row>
    <row r="192" spans="6:10" x14ac:dyDescent="0.25">
      <c r="F192">
        <v>61</v>
      </c>
      <c r="G192">
        <f t="shared" si="15"/>
        <v>49999.999999999927</v>
      </c>
      <c r="H192">
        <f t="shared" si="16"/>
        <v>16666.666666666595</v>
      </c>
      <c r="I192" s="3">
        <f t="shared" si="19"/>
        <v>33333.333333333336</v>
      </c>
      <c r="J192">
        <f t="shared" si="17"/>
        <v>1966666.6666666581</v>
      </c>
    </row>
    <row r="193" spans="6:10" x14ac:dyDescent="0.25">
      <c r="F193">
        <v>62</v>
      </c>
      <c r="G193">
        <f t="shared" si="15"/>
        <v>49722.222222222154</v>
      </c>
      <c r="H193">
        <f t="shared" si="16"/>
        <v>16388.888888888818</v>
      </c>
      <c r="I193" s="3">
        <f t="shared" si="19"/>
        <v>33333.333333333336</v>
      </c>
      <c r="J193">
        <f t="shared" si="17"/>
        <v>1933333.3333333249</v>
      </c>
    </row>
    <row r="194" spans="6:10" x14ac:dyDescent="0.25">
      <c r="F194">
        <v>63</v>
      </c>
      <c r="G194">
        <f t="shared" si="15"/>
        <v>49444.44444444438</v>
      </c>
      <c r="H194">
        <f t="shared" si="16"/>
        <v>16111.111111111042</v>
      </c>
      <c r="I194" s="3">
        <f t="shared" si="19"/>
        <v>33333.333333333336</v>
      </c>
      <c r="J194">
        <f t="shared" si="17"/>
        <v>1899999.9999999916</v>
      </c>
    </row>
    <row r="195" spans="6:10" x14ac:dyDescent="0.25">
      <c r="F195">
        <v>64</v>
      </c>
      <c r="G195">
        <f t="shared" si="15"/>
        <v>49166.666666666599</v>
      </c>
      <c r="H195">
        <f t="shared" si="16"/>
        <v>15833.333333333265</v>
      </c>
      <c r="I195" s="3">
        <f t="shared" si="19"/>
        <v>33333.333333333336</v>
      </c>
      <c r="J195">
        <f t="shared" si="17"/>
        <v>1866666.6666666584</v>
      </c>
    </row>
    <row r="196" spans="6:10" x14ac:dyDescent="0.25">
      <c r="F196">
        <v>65</v>
      </c>
      <c r="G196">
        <f t="shared" si="15"/>
        <v>48888.888888888825</v>
      </c>
      <c r="H196">
        <f t="shared" si="16"/>
        <v>15555.555555555487</v>
      </c>
      <c r="I196" s="3">
        <f t="shared" si="19"/>
        <v>33333.333333333336</v>
      </c>
      <c r="J196">
        <f t="shared" si="17"/>
        <v>1833333.3333333251</v>
      </c>
    </row>
    <row r="197" spans="6:10" x14ac:dyDescent="0.25">
      <c r="F197">
        <v>66</v>
      </c>
      <c r="G197">
        <f t="shared" ref="G197:G251" si="20">H197+I197</f>
        <v>48611.111111111044</v>
      </c>
      <c r="H197">
        <f t="shared" ref="H197:H251" si="21">J196*0.1/12</f>
        <v>15277.77777777771</v>
      </c>
      <c r="I197" s="3">
        <f t="shared" si="19"/>
        <v>33333.333333333336</v>
      </c>
      <c r="J197">
        <f t="shared" ref="J197:J251" si="22">J196-I197</f>
        <v>1799999.9999999919</v>
      </c>
    </row>
    <row r="198" spans="6:10" x14ac:dyDescent="0.25">
      <c r="F198">
        <v>67</v>
      </c>
      <c r="G198">
        <f t="shared" si="20"/>
        <v>48333.33333333327</v>
      </c>
      <c r="H198">
        <f t="shared" si="21"/>
        <v>14999.999999999933</v>
      </c>
      <c r="I198" s="3">
        <f t="shared" ref="I198:I251" si="23">I197</f>
        <v>33333.333333333336</v>
      </c>
      <c r="J198">
        <f t="shared" si="22"/>
        <v>1766666.6666666586</v>
      </c>
    </row>
    <row r="199" spans="6:10" x14ac:dyDescent="0.25">
      <c r="F199">
        <v>68</v>
      </c>
      <c r="G199">
        <f t="shared" si="20"/>
        <v>48055.555555555489</v>
      </c>
      <c r="H199">
        <f t="shared" si="21"/>
        <v>14722.222222222155</v>
      </c>
      <c r="I199" s="3">
        <f t="shared" si="23"/>
        <v>33333.333333333336</v>
      </c>
      <c r="J199">
        <f t="shared" si="22"/>
        <v>1733333.3333333253</v>
      </c>
    </row>
    <row r="200" spans="6:10" x14ac:dyDescent="0.25">
      <c r="F200">
        <v>69</v>
      </c>
      <c r="G200">
        <f t="shared" si="20"/>
        <v>47777.777777777716</v>
      </c>
      <c r="H200">
        <f t="shared" si="21"/>
        <v>14444.44444444438</v>
      </c>
      <c r="I200" s="3">
        <f t="shared" si="23"/>
        <v>33333.333333333336</v>
      </c>
      <c r="J200">
        <f t="shared" si="22"/>
        <v>1699999.9999999921</v>
      </c>
    </row>
    <row r="201" spans="6:10" x14ac:dyDescent="0.25">
      <c r="F201">
        <v>70</v>
      </c>
      <c r="G201">
        <f t="shared" si="20"/>
        <v>47499.999999999935</v>
      </c>
      <c r="H201">
        <f t="shared" si="21"/>
        <v>14166.666666666601</v>
      </c>
      <c r="I201" s="3">
        <f t="shared" si="23"/>
        <v>33333.333333333336</v>
      </c>
      <c r="J201">
        <f t="shared" si="22"/>
        <v>1666666.6666666588</v>
      </c>
    </row>
    <row r="202" spans="6:10" x14ac:dyDescent="0.25">
      <c r="F202">
        <v>71</v>
      </c>
      <c r="G202">
        <f t="shared" si="20"/>
        <v>47222.222222222161</v>
      </c>
      <c r="H202">
        <f t="shared" si="21"/>
        <v>13888.888888888825</v>
      </c>
      <c r="I202" s="3">
        <f t="shared" si="23"/>
        <v>33333.333333333336</v>
      </c>
      <c r="J202">
        <f t="shared" si="22"/>
        <v>1633333.3333333256</v>
      </c>
    </row>
    <row r="203" spans="6:10" x14ac:dyDescent="0.25">
      <c r="F203">
        <v>72</v>
      </c>
      <c r="G203">
        <f t="shared" si="20"/>
        <v>46944.44444444438</v>
      </c>
      <c r="H203">
        <f t="shared" si="21"/>
        <v>13611.111111111046</v>
      </c>
      <c r="I203" s="3">
        <f t="shared" si="23"/>
        <v>33333.333333333336</v>
      </c>
      <c r="J203">
        <f t="shared" si="22"/>
        <v>1599999.9999999923</v>
      </c>
    </row>
    <row r="204" spans="6:10" x14ac:dyDescent="0.25">
      <c r="F204">
        <v>73</v>
      </c>
      <c r="G204">
        <f t="shared" si="20"/>
        <v>46666.666666666606</v>
      </c>
      <c r="H204">
        <f t="shared" si="21"/>
        <v>13333.33333333327</v>
      </c>
      <c r="I204" s="3">
        <f t="shared" si="23"/>
        <v>33333.333333333336</v>
      </c>
      <c r="J204">
        <f t="shared" si="22"/>
        <v>1566666.6666666591</v>
      </c>
    </row>
    <row r="205" spans="6:10" x14ac:dyDescent="0.25">
      <c r="F205">
        <v>74</v>
      </c>
      <c r="G205">
        <f t="shared" si="20"/>
        <v>46388.888888888825</v>
      </c>
      <c r="H205">
        <f t="shared" si="21"/>
        <v>13055.555555555491</v>
      </c>
      <c r="I205" s="3">
        <f t="shared" si="23"/>
        <v>33333.333333333336</v>
      </c>
      <c r="J205">
        <f t="shared" si="22"/>
        <v>1533333.3333333258</v>
      </c>
    </row>
    <row r="206" spans="6:10" x14ac:dyDescent="0.25">
      <c r="F206">
        <v>75</v>
      </c>
      <c r="G206">
        <f t="shared" si="20"/>
        <v>46111.111111111051</v>
      </c>
      <c r="H206">
        <f t="shared" si="21"/>
        <v>12777.777777777716</v>
      </c>
      <c r="I206" s="3">
        <f t="shared" si="23"/>
        <v>33333.333333333336</v>
      </c>
      <c r="J206">
        <f t="shared" si="22"/>
        <v>1499999.9999999925</v>
      </c>
    </row>
    <row r="207" spans="6:10" x14ac:dyDescent="0.25">
      <c r="F207">
        <v>76</v>
      </c>
      <c r="G207">
        <f t="shared" si="20"/>
        <v>45833.333333333278</v>
      </c>
      <c r="H207">
        <f t="shared" si="21"/>
        <v>12499.99999999994</v>
      </c>
      <c r="I207" s="3">
        <f t="shared" si="23"/>
        <v>33333.333333333336</v>
      </c>
      <c r="J207">
        <f t="shared" si="22"/>
        <v>1466666.6666666593</v>
      </c>
    </row>
    <row r="208" spans="6:10" x14ac:dyDescent="0.25">
      <c r="F208">
        <v>77</v>
      </c>
      <c r="G208">
        <f t="shared" si="20"/>
        <v>45555.555555555497</v>
      </c>
      <c r="H208">
        <f t="shared" si="21"/>
        <v>12222.222222222161</v>
      </c>
      <c r="I208" s="3">
        <f t="shared" si="23"/>
        <v>33333.333333333336</v>
      </c>
      <c r="J208">
        <f t="shared" si="22"/>
        <v>1433333.333333326</v>
      </c>
    </row>
    <row r="209" spans="6:10" x14ac:dyDescent="0.25">
      <c r="F209">
        <v>78</v>
      </c>
      <c r="G209">
        <f t="shared" si="20"/>
        <v>45277.777777777723</v>
      </c>
      <c r="H209">
        <f t="shared" si="21"/>
        <v>11944.444444444385</v>
      </c>
      <c r="I209" s="3">
        <f t="shared" si="23"/>
        <v>33333.333333333336</v>
      </c>
      <c r="J209">
        <f t="shared" si="22"/>
        <v>1399999.9999999928</v>
      </c>
    </row>
    <row r="210" spans="6:10" x14ac:dyDescent="0.25">
      <c r="F210">
        <v>79</v>
      </c>
      <c r="G210">
        <f t="shared" si="20"/>
        <v>44999.999999999942</v>
      </c>
      <c r="H210">
        <f t="shared" si="21"/>
        <v>11666.666666666606</v>
      </c>
      <c r="I210" s="3">
        <f t="shared" si="23"/>
        <v>33333.333333333336</v>
      </c>
      <c r="J210">
        <f t="shared" si="22"/>
        <v>1366666.6666666595</v>
      </c>
    </row>
    <row r="211" spans="6:10" x14ac:dyDescent="0.25">
      <c r="F211">
        <v>80</v>
      </c>
      <c r="G211">
        <f t="shared" si="20"/>
        <v>44722.222222222168</v>
      </c>
      <c r="H211">
        <f t="shared" si="21"/>
        <v>11388.88888888883</v>
      </c>
      <c r="I211" s="3">
        <f t="shared" si="23"/>
        <v>33333.333333333336</v>
      </c>
      <c r="J211">
        <f t="shared" si="22"/>
        <v>1333333.3333333263</v>
      </c>
    </row>
    <row r="212" spans="6:10" x14ac:dyDescent="0.25">
      <c r="F212">
        <v>81</v>
      </c>
      <c r="G212">
        <f t="shared" si="20"/>
        <v>44444.444444444387</v>
      </c>
      <c r="H212">
        <f t="shared" si="21"/>
        <v>11111.111111111053</v>
      </c>
      <c r="I212" s="3">
        <f t="shared" si="23"/>
        <v>33333.333333333336</v>
      </c>
      <c r="J212">
        <f t="shared" si="22"/>
        <v>1299999.999999993</v>
      </c>
    </row>
    <row r="213" spans="6:10" x14ac:dyDescent="0.25">
      <c r="F213">
        <v>82</v>
      </c>
      <c r="G213">
        <f t="shared" si="20"/>
        <v>44166.666666666613</v>
      </c>
      <c r="H213">
        <f t="shared" si="21"/>
        <v>10833.333333333276</v>
      </c>
      <c r="I213" s="3">
        <f t="shared" si="23"/>
        <v>33333.333333333336</v>
      </c>
      <c r="J213">
        <f t="shared" si="22"/>
        <v>1266666.6666666598</v>
      </c>
    </row>
    <row r="214" spans="6:10" x14ac:dyDescent="0.25">
      <c r="F214">
        <v>83</v>
      </c>
      <c r="G214">
        <f t="shared" si="20"/>
        <v>43888.888888888832</v>
      </c>
      <c r="H214">
        <f t="shared" si="21"/>
        <v>10555.555555555498</v>
      </c>
      <c r="I214" s="3">
        <f t="shared" si="23"/>
        <v>33333.333333333336</v>
      </c>
      <c r="J214">
        <f t="shared" si="22"/>
        <v>1233333.3333333265</v>
      </c>
    </row>
    <row r="215" spans="6:10" x14ac:dyDescent="0.25">
      <c r="F215">
        <v>84</v>
      </c>
      <c r="G215">
        <f t="shared" si="20"/>
        <v>43611.111111111059</v>
      </c>
      <c r="H215">
        <f t="shared" si="21"/>
        <v>10277.777777777721</v>
      </c>
      <c r="I215" s="3">
        <f t="shared" si="23"/>
        <v>33333.333333333336</v>
      </c>
      <c r="J215">
        <f t="shared" si="22"/>
        <v>1199999.9999999932</v>
      </c>
    </row>
    <row r="216" spans="6:10" x14ac:dyDescent="0.25">
      <c r="F216">
        <v>85</v>
      </c>
      <c r="G216">
        <f t="shared" si="20"/>
        <v>43333.333333333278</v>
      </c>
      <c r="H216">
        <f t="shared" si="21"/>
        <v>9999.9999999999436</v>
      </c>
      <c r="I216" s="3">
        <f t="shared" si="23"/>
        <v>33333.333333333336</v>
      </c>
      <c r="J216">
        <f t="shared" si="22"/>
        <v>1166666.66666666</v>
      </c>
    </row>
    <row r="217" spans="6:10" x14ac:dyDescent="0.25">
      <c r="F217">
        <v>86</v>
      </c>
      <c r="G217">
        <f t="shared" si="20"/>
        <v>43055.555555555504</v>
      </c>
      <c r="H217">
        <f t="shared" si="21"/>
        <v>9722.2222222221662</v>
      </c>
      <c r="I217" s="3">
        <f t="shared" si="23"/>
        <v>33333.333333333336</v>
      </c>
      <c r="J217">
        <f t="shared" si="22"/>
        <v>1133333.3333333267</v>
      </c>
    </row>
    <row r="218" spans="6:10" x14ac:dyDescent="0.25">
      <c r="F218">
        <v>87</v>
      </c>
      <c r="G218">
        <f t="shared" si="20"/>
        <v>42777.777777777723</v>
      </c>
      <c r="H218">
        <f t="shared" si="21"/>
        <v>9444.4444444443889</v>
      </c>
      <c r="I218" s="3">
        <f t="shared" si="23"/>
        <v>33333.333333333336</v>
      </c>
      <c r="J218">
        <f t="shared" si="22"/>
        <v>1099999.9999999935</v>
      </c>
    </row>
    <row r="219" spans="6:10" x14ac:dyDescent="0.25">
      <c r="F219">
        <v>88</v>
      </c>
      <c r="G219">
        <f t="shared" si="20"/>
        <v>42499.999999999949</v>
      </c>
      <c r="H219">
        <f t="shared" si="21"/>
        <v>9166.6666666666133</v>
      </c>
      <c r="I219" s="3">
        <f t="shared" si="23"/>
        <v>33333.333333333336</v>
      </c>
      <c r="J219">
        <f t="shared" si="22"/>
        <v>1066666.6666666602</v>
      </c>
    </row>
    <row r="220" spans="6:10" x14ac:dyDescent="0.25">
      <c r="F220">
        <v>89</v>
      </c>
      <c r="G220">
        <f t="shared" si="20"/>
        <v>42222.222222222175</v>
      </c>
      <c r="H220">
        <f t="shared" si="21"/>
        <v>8888.8888888888359</v>
      </c>
      <c r="I220" s="3">
        <f t="shared" si="23"/>
        <v>33333.333333333336</v>
      </c>
      <c r="J220">
        <f t="shared" si="22"/>
        <v>1033333.3333333269</v>
      </c>
    </row>
    <row r="221" spans="6:10" x14ac:dyDescent="0.25">
      <c r="F221">
        <v>90</v>
      </c>
      <c r="G221">
        <f t="shared" si="20"/>
        <v>41944.444444444394</v>
      </c>
      <c r="H221">
        <f t="shared" si="21"/>
        <v>8611.1111111110567</v>
      </c>
      <c r="I221" s="3">
        <f t="shared" si="23"/>
        <v>33333.333333333336</v>
      </c>
      <c r="J221">
        <f t="shared" si="22"/>
        <v>999999.99999999348</v>
      </c>
    </row>
    <row r="222" spans="6:10" x14ac:dyDescent="0.25">
      <c r="F222">
        <v>91</v>
      </c>
      <c r="G222">
        <f t="shared" si="20"/>
        <v>41666.666666666613</v>
      </c>
      <c r="H222">
        <f t="shared" si="21"/>
        <v>8333.3333333332794</v>
      </c>
      <c r="I222" s="3">
        <f t="shared" si="23"/>
        <v>33333.333333333336</v>
      </c>
      <c r="J222">
        <f t="shared" si="22"/>
        <v>966666.66666666011</v>
      </c>
    </row>
    <row r="223" spans="6:10" x14ac:dyDescent="0.25">
      <c r="F223">
        <v>92</v>
      </c>
      <c r="G223">
        <f t="shared" si="20"/>
        <v>41388.88888888884</v>
      </c>
      <c r="H223">
        <f t="shared" si="21"/>
        <v>8055.5555555555011</v>
      </c>
      <c r="I223" s="3">
        <f t="shared" si="23"/>
        <v>33333.333333333336</v>
      </c>
      <c r="J223">
        <f t="shared" si="22"/>
        <v>933333.33333332674</v>
      </c>
    </row>
    <row r="224" spans="6:10" x14ac:dyDescent="0.25">
      <c r="F224">
        <v>93</v>
      </c>
      <c r="G224">
        <f t="shared" si="20"/>
        <v>41111.111111111059</v>
      </c>
      <c r="H224">
        <f t="shared" si="21"/>
        <v>7777.7777777777228</v>
      </c>
      <c r="I224" s="3">
        <f t="shared" si="23"/>
        <v>33333.333333333336</v>
      </c>
      <c r="J224">
        <f t="shared" si="22"/>
        <v>899999.99999999336</v>
      </c>
    </row>
    <row r="225" spans="6:10" x14ac:dyDescent="0.25">
      <c r="F225">
        <v>94</v>
      </c>
      <c r="G225">
        <f t="shared" si="20"/>
        <v>40833.333333333285</v>
      </c>
      <c r="H225">
        <f t="shared" si="21"/>
        <v>7499.9999999999454</v>
      </c>
      <c r="I225" s="3">
        <f t="shared" si="23"/>
        <v>33333.333333333336</v>
      </c>
      <c r="J225">
        <f t="shared" si="22"/>
        <v>866666.66666665999</v>
      </c>
    </row>
    <row r="226" spans="6:10" x14ac:dyDescent="0.25">
      <c r="F226">
        <v>95</v>
      </c>
      <c r="G226">
        <f t="shared" si="20"/>
        <v>40555.555555555504</v>
      </c>
      <c r="H226">
        <f t="shared" si="21"/>
        <v>7222.2222222221671</v>
      </c>
      <c r="I226" s="3">
        <f t="shared" si="23"/>
        <v>33333.333333333336</v>
      </c>
      <c r="J226">
        <f t="shared" si="22"/>
        <v>833333.33333332662</v>
      </c>
    </row>
    <row r="227" spans="6:10" x14ac:dyDescent="0.25">
      <c r="F227">
        <v>96</v>
      </c>
      <c r="G227">
        <f t="shared" si="20"/>
        <v>40277.777777777723</v>
      </c>
      <c r="H227">
        <f t="shared" si="21"/>
        <v>6944.4444444443898</v>
      </c>
      <c r="I227" s="3">
        <f t="shared" si="23"/>
        <v>33333.333333333336</v>
      </c>
      <c r="J227">
        <f t="shared" si="22"/>
        <v>799999.99999999325</v>
      </c>
    </row>
    <row r="228" spans="6:10" x14ac:dyDescent="0.25">
      <c r="F228">
        <v>97</v>
      </c>
      <c r="G228">
        <f t="shared" si="20"/>
        <v>39999.999999999949</v>
      </c>
      <c r="H228">
        <f t="shared" si="21"/>
        <v>6666.6666666666106</v>
      </c>
      <c r="I228" s="3">
        <f t="shared" si="23"/>
        <v>33333.333333333336</v>
      </c>
      <c r="J228">
        <f t="shared" si="22"/>
        <v>766666.66666665988</v>
      </c>
    </row>
    <row r="229" spans="6:10" x14ac:dyDescent="0.25">
      <c r="F229">
        <v>98</v>
      </c>
      <c r="G229">
        <f t="shared" si="20"/>
        <v>39722.222222222168</v>
      </c>
      <c r="H229">
        <f t="shared" si="21"/>
        <v>6388.8888888888323</v>
      </c>
      <c r="I229" s="3">
        <f t="shared" si="23"/>
        <v>33333.333333333336</v>
      </c>
      <c r="J229">
        <f t="shared" si="22"/>
        <v>733333.3333333265</v>
      </c>
    </row>
    <row r="230" spans="6:10" x14ac:dyDescent="0.25">
      <c r="F230">
        <v>99</v>
      </c>
      <c r="G230">
        <f t="shared" si="20"/>
        <v>39444.444444444394</v>
      </c>
      <c r="H230">
        <f t="shared" si="21"/>
        <v>6111.1111111110549</v>
      </c>
      <c r="I230" s="3">
        <f t="shared" si="23"/>
        <v>33333.333333333336</v>
      </c>
      <c r="J230">
        <f t="shared" si="22"/>
        <v>699999.99999999313</v>
      </c>
    </row>
    <row r="231" spans="6:10" x14ac:dyDescent="0.25">
      <c r="F231">
        <v>100</v>
      </c>
      <c r="G231">
        <f t="shared" si="20"/>
        <v>39166.666666666613</v>
      </c>
      <c r="H231">
        <f t="shared" si="21"/>
        <v>5833.3333333332766</v>
      </c>
      <c r="I231" s="3">
        <f t="shared" si="23"/>
        <v>33333.333333333336</v>
      </c>
      <c r="J231">
        <f t="shared" si="22"/>
        <v>666666.66666665976</v>
      </c>
    </row>
    <row r="232" spans="6:10" x14ac:dyDescent="0.25">
      <c r="F232">
        <v>101</v>
      </c>
      <c r="G232">
        <f t="shared" si="20"/>
        <v>38888.888888888832</v>
      </c>
      <c r="H232">
        <f t="shared" si="21"/>
        <v>5555.5555555554974</v>
      </c>
      <c r="I232" s="3">
        <f t="shared" si="23"/>
        <v>33333.333333333336</v>
      </c>
      <c r="J232">
        <f t="shared" si="22"/>
        <v>633333.33333332639</v>
      </c>
    </row>
    <row r="233" spans="6:10" x14ac:dyDescent="0.25">
      <c r="F233">
        <v>102</v>
      </c>
      <c r="G233">
        <f t="shared" si="20"/>
        <v>38611.111111111059</v>
      </c>
      <c r="H233">
        <f t="shared" si="21"/>
        <v>5277.7777777777201</v>
      </c>
      <c r="I233" s="3">
        <f t="shared" si="23"/>
        <v>33333.333333333336</v>
      </c>
      <c r="J233">
        <f t="shared" si="22"/>
        <v>599999.99999999302</v>
      </c>
    </row>
    <row r="234" spans="6:10" x14ac:dyDescent="0.25">
      <c r="F234">
        <v>103</v>
      </c>
      <c r="G234">
        <f t="shared" si="20"/>
        <v>38333.333333333278</v>
      </c>
      <c r="H234">
        <f t="shared" si="21"/>
        <v>4999.9999999999418</v>
      </c>
      <c r="I234" s="3">
        <f t="shared" si="23"/>
        <v>33333.333333333336</v>
      </c>
      <c r="J234">
        <f t="shared" si="22"/>
        <v>566666.66666665964</v>
      </c>
    </row>
    <row r="235" spans="6:10" x14ac:dyDescent="0.25">
      <c r="F235">
        <v>104</v>
      </c>
      <c r="G235">
        <f t="shared" si="20"/>
        <v>38055.555555555497</v>
      </c>
      <c r="H235">
        <f t="shared" si="21"/>
        <v>4722.2222222221635</v>
      </c>
      <c r="I235" s="3">
        <f t="shared" si="23"/>
        <v>33333.333333333336</v>
      </c>
      <c r="J235">
        <f t="shared" si="22"/>
        <v>533333.33333332627</v>
      </c>
    </row>
    <row r="236" spans="6:10" x14ac:dyDescent="0.25">
      <c r="F236">
        <v>105</v>
      </c>
      <c r="G236">
        <f t="shared" si="20"/>
        <v>37777.777777777723</v>
      </c>
      <c r="H236">
        <f t="shared" si="21"/>
        <v>4444.4444444443861</v>
      </c>
      <c r="I236" s="3">
        <f t="shared" si="23"/>
        <v>33333.333333333336</v>
      </c>
      <c r="J236">
        <f t="shared" si="22"/>
        <v>499999.99999999296</v>
      </c>
    </row>
    <row r="237" spans="6:10" x14ac:dyDescent="0.25">
      <c r="F237">
        <v>106</v>
      </c>
      <c r="G237">
        <f t="shared" si="20"/>
        <v>37499.999999999942</v>
      </c>
      <c r="H237">
        <f t="shared" si="21"/>
        <v>4166.6666666666088</v>
      </c>
      <c r="I237" s="3">
        <f t="shared" si="23"/>
        <v>33333.333333333336</v>
      </c>
      <c r="J237">
        <f t="shared" si="22"/>
        <v>466666.66666665964</v>
      </c>
    </row>
    <row r="238" spans="6:10" x14ac:dyDescent="0.25">
      <c r="F238">
        <v>107</v>
      </c>
      <c r="G238">
        <f t="shared" si="20"/>
        <v>37222.222222222168</v>
      </c>
      <c r="H238">
        <f t="shared" si="21"/>
        <v>3888.8888888888305</v>
      </c>
      <c r="I238" s="3">
        <f t="shared" si="23"/>
        <v>33333.333333333336</v>
      </c>
      <c r="J238">
        <f t="shared" si="22"/>
        <v>433333.33333332633</v>
      </c>
    </row>
    <row r="239" spans="6:10" x14ac:dyDescent="0.25">
      <c r="F239">
        <v>108</v>
      </c>
      <c r="G239">
        <f t="shared" si="20"/>
        <v>36944.444444444387</v>
      </c>
      <c r="H239">
        <f t="shared" si="21"/>
        <v>3611.1111111110531</v>
      </c>
      <c r="I239" s="3">
        <f t="shared" si="23"/>
        <v>33333.333333333336</v>
      </c>
      <c r="J239">
        <f t="shared" si="22"/>
        <v>399999.99999999302</v>
      </c>
    </row>
    <row r="240" spans="6:10" x14ac:dyDescent="0.25">
      <c r="F240">
        <v>109</v>
      </c>
      <c r="G240">
        <f t="shared" si="20"/>
        <v>36666.666666666613</v>
      </c>
      <c r="H240">
        <f t="shared" si="21"/>
        <v>3333.3333333332753</v>
      </c>
      <c r="I240" s="3">
        <f t="shared" si="23"/>
        <v>33333.333333333336</v>
      </c>
      <c r="J240">
        <f t="shared" si="22"/>
        <v>366666.6666666597</v>
      </c>
    </row>
    <row r="241" spans="6:10" x14ac:dyDescent="0.25">
      <c r="F241">
        <v>110</v>
      </c>
      <c r="G241">
        <f t="shared" si="20"/>
        <v>36388.888888888832</v>
      </c>
      <c r="H241">
        <f t="shared" si="21"/>
        <v>3055.5555555554979</v>
      </c>
      <c r="I241" s="3">
        <f t="shared" si="23"/>
        <v>33333.333333333336</v>
      </c>
      <c r="J241">
        <f t="shared" si="22"/>
        <v>333333.33333332639</v>
      </c>
    </row>
    <row r="242" spans="6:10" x14ac:dyDescent="0.25">
      <c r="F242">
        <v>111</v>
      </c>
      <c r="G242">
        <f t="shared" si="20"/>
        <v>36111.111111111059</v>
      </c>
      <c r="H242">
        <f t="shared" si="21"/>
        <v>2777.7777777777196</v>
      </c>
      <c r="I242" s="3">
        <f t="shared" si="23"/>
        <v>33333.333333333336</v>
      </c>
      <c r="J242">
        <f t="shared" si="22"/>
        <v>299999.99999999307</v>
      </c>
    </row>
    <row r="243" spans="6:10" x14ac:dyDescent="0.25">
      <c r="F243">
        <v>112</v>
      </c>
      <c r="G243">
        <f t="shared" si="20"/>
        <v>35833.333333333278</v>
      </c>
      <c r="H243">
        <f t="shared" si="21"/>
        <v>2499.9999999999422</v>
      </c>
      <c r="I243" s="3">
        <f t="shared" si="23"/>
        <v>33333.333333333336</v>
      </c>
      <c r="J243">
        <f t="shared" si="22"/>
        <v>266666.66666665976</v>
      </c>
    </row>
    <row r="244" spans="6:10" x14ac:dyDescent="0.25">
      <c r="F244">
        <v>113</v>
      </c>
      <c r="G244">
        <f t="shared" si="20"/>
        <v>35555.555555555504</v>
      </c>
      <c r="H244">
        <f t="shared" si="21"/>
        <v>2222.2222222221649</v>
      </c>
      <c r="I244" s="3">
        <f t="shared" si="23"/>
        <v>33333.333333333336</v>
      </c>
      <c r="J244">
        <f t="shared" si="22"/>
        <v>233333.33333332642</v>
      </c>
    </row>
    <row r="245" spans="6:10" x14ac:dyDescent="0.25">
      <c r="F245">
        <v>114</v>
      </c>
      <c r="G245">
        <f t="shared" si="20"/>
        <v>35277.777777777723</v>
      </c>
      <c r="H245">
        <f t="shared" si="21"/>
        <v>1944.444444444387</v>
      </c>
      <c r="I245" s="3">
        <f t="shared" si="23"/>
        <v>33333.333333333336</v>
      </c>
      <c r="J245">
        <f t="shared" si="22"/>
        <v>199999.99999999307</v>
      </c>
    </row>
    <row r="246" spans="6:10" x14ac:dyDescent="0.25">
      <c r="F246">
        <v>115</v>
      </c>
      <c r="G246">
        <f t="shared" si="20"/>
        <v>34999.999999999942</v>
      </c>
      <c r="H246">
        <f t="shared" si="21"/>
        <v>1666.666666666609</v>
      </c>
      <c r="I246" s="3">
        <f t="shared" si="23"/>
        <v>33333.333333333336</v>
      </c>
      <c r="J246">
        <f t="shared" si="22"/>
        <v>166666.66666665973</v>
      </c>
    </row>
    <row r="247" spans="6:10" x14ac:dyDescent="0.25">
      <c r="F247">
        <v>116</v>
      </c>
      <c r="G247">
        <f t="shared" si="20"/>
        <v>34722.222222222168</v>
      </c>
      <c r="H247">
        <f t="shared" si="21"/>
        <v>1388.8888888888312</v>
      </c>
      <c r="I247" s="3">
        <f t="shared" si="23"/>
        <v>33333.333333333336</v>
      </c>
      <c r="J247">
        <f t="shared" si="22"/>
        <v>133333.33333332639</v>
      </c>
    </row>
    <row r="248" spans="6:10" x14ac:dyDescent="0.25">
      <c r="F248">
        <v>117</v>
      </c>
      <c r="G248">
        <f t="shared" si="20"/>
        <v>34444.444444444387</v>
      </c>
      <c r="H248">
        <f t="shared" si="21"/>
        <v>1111.1111111110533</v>
      </c>
      <c r="I248" s="3">
        <f t="shared" si="23"/>
        <v>33333.333333333336</v>
      </c>
      <c r="J248">
        <f t="shared" si="22"/>
        <v>99999.999999993044</v>
      </c>
    </row>
    <row r="249" spans="6:10" x14ac:dyDescent="0.25">
      <c r="F249">
        <v>118</v>
      </c>
      <c r="G249">
        <f t="shared" si="20"/>
        <v>34166.666666666613</v>
      </c>
      <c r="H249">
        <f t="shared" si="21"/>
        <v>833.33333333327539</v>
      </c>
      <c r="I249" s="3">
        <f t="shared" si="23"/>
        <v>33333.333333333336</v>
      </c>
      <c r="J249">
        <f t="shared" si="22"/>
        <v>66666.666666659701</v>
      </c>
    </row>
    <row r="250" spans="6:10" x14ac:dyDescent="0.25">
      <c r="F250">
        <v>119</v>
      </c>
      <c r="G250">
        <f t="shared" si="20"/>
        <v>33888.888888888832</v>
      </c>
      <c r="H250">
        <f t="shared" si="21"/>
        <v>555.55555555549756</v>
      </c>
      <c r="I250" s="3">
        <f t="shared" si="23"/>
        <v>33333.333333333336</v>
      </c>
      <c r="J250">
        <f t="shared" si="22"/>
        <v>33333.333333326365</v>
      </c>
    </row>
    <row r="251" spans="6:10" x14ac:dyDescent="0.25">
      <c r="F251">
        <v>120</v>
      </c>
      <c r="G251">
        <f t="shared" si="20"/>
        <v>33611.111111111059</v>
      </c>
      <c r="H251">
        <f t="shared" si="21"/>
        <v>277.77777777771973</v>
      </c>
      <c r="I251" s="3">
        <f t="shared" si="23"/>
        <v>33333.333333333336</v>
      </c>
      <c r="J251" s="1">
        <f t="shared" si="22"/>
        <v>-6.970367394387722E-9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tabSelected="1" workbookViewId="0">
      <selection activeCell="C25" sqref="C25"/>
    </sheetView>
  </sheetViews>
  <sheetFormatPr defaultRowHeight="15" x14ac:dyDescent="0.25"/>
  <cols>
    <col min="4" max="4" width="11" customWidth="1"/>
  </cols>
  <sheetData>
    <row r="2" spans="2:5" x14ac:dyDescent="0.25">
      <c r="B2" t="s">
        <v>17</v>
      </c>
    </row>
    <row r="4" spans="2:5" x14ac:dyDescent="0.25">
      <c r="B4" t="s">
        <v>18</v>
      </c>
      <c r="E4" t="s">
        <v>19</v>
      </c>
    </row>
    <row r="5" spans="2:5" x14ac:dyDescent="0.25">
      <c r="E5" t="s">
        <v>20</v>
      </c>
    </row>
    <row r="6" spans="2:5" x14ac:dyDescent="0.25">
      <c r="E6" t="s">
        <v>21</v>
      </c>
    </row>
    <row r="8" spans="2:5" x14ac:dyDescent="0.25">
      <c r="E8" t="s">
        <v>22</v>
      </c>
    </row>
    <row r="9" spans="2:5" x14ac:dyDescent="0.25">
      <c r="E9" t="s">
        <v>23</v>
      </c>
    </row>
    <row r="11" spans="2:5" x14ac:dyDescent="0.25">
      <c r="E11" t="s">
        <v>24</v>
      </c>
    </row>
    <row r="12" spans="2:5" x14ac:dyDescent="0.25">
      <c r="E12" t="s">
        <v>26</v>
      </c>
    </row>
    <row r="13" spans="2:5" x14ac:dyDescent="0.25">
      <c r="B13" t="s">
        <v>27</v>
      </c>
      <c r="C13">
        <f>(48*291/11200)^(1/24)</f>
        <v>1.009244772215204</v>
      </c>
    </row>
    <row r="15" spans="2:5" x14ac:dyDescent="0.25">
      <c r="B15" t="s">
        <v>25</v>
      </c>
      <c r="C15">
        <f>C13-1</f>
        <v>9.2447722152040335E-3</v>
      </c>
    </row>
    <row r="19" spans="2:3" x14ac:dyDescent="0.25">
      <c r="B19" t="s">
        <v>28</v>
      </c>
      <c r="C19">
        <f>291-291*(C13^-48)-11200*C15</f>
        <v>0.36424038406343584</v>
      </c>
    </row>
    <row r="20" spans="2:3" x14ac:dyDescent="0.25">
      <c r="B20" t="s">
        <v>29</v>
      </c>
      <c r="C20">
        <f>48*291*(1/C13^49)-11200</f>
        <v>-2301.7355096526335</v>
      </c>
    </row>
    <row r="22" spans="2:3" x14ac:dyDescent="0.25">
      <c r="B22" t="s">
        <v>30</v>
      </c>
      <c r="C22">
        <f>C15-C19/C20</f>
        <v>9.403018192005428E-3</v>
      </c>
    </row>
    <row r="24" spans="2:3" x14ac:dyDescent="0.25">
      <c r="B24" t="s">
        <v>31</v>
      </c>
    </row>
    <row r="25" spans="2:3" x14ac:dyDescent="0.25">
      <c r="C25">
        <f>291*(1-1/(1+C22)^48)/C22</f>
        <v>11199.426228701392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Dluh</vt:lpstr>
      <vt:lpstr>Odhad urokove sazby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Benada</cp:lastModifiedBy>
  <dcterms:created xsi:type="dcterms:W3CDTF">2018-11-26T09:02:54Z</dcterms:created>
  <dcterms:modified xsi:type="dcterms:W3CDTF">2018-11-26T11:47:39Z</dcterms:modified>
</cp:coreProperties>
</file>