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= Skoleni firmy\Excel Pokrocile - online\03 - Funkce\"/>
    </mc:Choice>
  </mc:AlternateContent>
  <xr:revisionPtr revIDLastSave="0" documentId="13_ncr:1_{71924838-E93E-478E-95AD-053FB6FDF757}" xr6:coauthVersionLast="47" xr6:coauthVersionMax="47" xr10:uidLastSave="{00000000-0000-0000-0000-000000000000}"/>
  <bookViews>
    <workbookView xWindow="-25065" yWindow="2130" windowWidth="24465" windowHeight="10920" xr2:uid="{00000000-000D-0000-FFFF-FFFF00000000}"/>
  </bookViews>
  <sheets>
    <sheet name="Úvod" sheetId="9" r:id="rId1"/>
    <sheet name="Teorie" sheetId="8" r:id="rId2"/>
    <sheet name="Ukázka" sheetId="10" r:id="rId3"/>
    <sheet name="Datum" sheetId="1" r:id="rId4"/>
    <sheet name="Základní data - Řešení" sheetId="12" state="hidden" r:id="rId5"/>
    <sheet name="Čas" sheetId="5" r:id="rId6"/>
    <sheet name="Čas - Řešení" sheetId="13" state="hidden" r:id="rId7"/>
    <sheet name="Odpracované hodiny" sheetId="18" r:id="rId8"/>
    <sheet name="Speciál trvání" sheetId="11" r:id="rId9"/>
    <sheet name="Speciál pracovní dny" sheetId="15" r:id="rId10"/>
    <sheet name="Svátky" sheetId="16" r:id="rId11"/>
    <sheet name="Jmeniny" sheetId="17" r:id="rId12"/>
    <sheet name="Úkol" sheetId="14" r:id="rId13"/>
    <sheet name="Seznam funkcí datum a čas" sheetId="7" r:id="rId14"/>
  </sheets>
  <externalReferences>
    <externalReference r:id="rId15"/>
  </externalReferences>
  <definedNames>
    <definedName name="Svatky">'[1]Pracovní dny'!$H$3:$H$15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4" i="11" l="1"/>
  <c r="C54" i="11" s="1"/>
  <c r="B55" i="11"/>
  <c r="C55" i="11" s="1"/>
  <c r="B53" i="11"/>
  <c r="C53" i="11" s="1"/>
  <c r="I13" i="18"/>
  <c r="I14" i="18"/>
  <c r="I15" i="18"/>
  <c r="I12" i="18"/>
  <c r="J15" i="18"/>
  <c r="J14" i="18"/>
  <c r="J13" i="18"/>
  <c r="J12" i="18"/>
  <c r="K13" i="18"/>
  <c r="K14" i="18"/>
  <c r="K15" i="18"/>
  <c r="K12" i="18"/>
  <c r="H13" i="18"/>
  <c r="H14" i="18"/>
  <c r="H15" i="18"/>
  <c r="H12" i="18"/>
  <c r="B46" i="11"/>
  <c r="D46" i="11" s="1"/>
  <c r="B45" i="11"/>
  <c r="D45" i="11" s="1"/>
  <c r="D55" i="11"/>
  <c r="D54" i="11"/>
  <c r="D53" i="11"/>
  <c r="K11" i="18"/>
  <c r="H11" i="18"/>
  <c r="J11" i="18"/>
  <c r="I11" i="18"/>
  <c r="E46" i="11"/>
  <c r="E45" i="11"/>
  <c r="D384" i="17" l="1"/>
  <c r="D383" i="17"/>
  <c r="D382" i="17"/>
  <c r="D381" i="17"/>
  <c r="D380" i="17"/>
  <c r="D379" i="17"/>
  <c r="D378" i="17"/>
  <c r="D377" i="17"/>
  <c r="D376" i="17"/>
  <c r="D375" i="17"/>
  <c r="D374" i="17"/>
  <c r="D373" i="17"/>
  <c r="D372" i="17"/>
  <c r="D371" i="17"/>
  <c r="D370" i="17"/>
  <c r="D369" i="17"/>
  <c r="D368" i="17"/>
  <c r="D367" i="17"/>
  <c r="D366" i="17"/>
  <c r="D365" i="17"/>
  <c r="D364" i="17"/>
  <c r="D363" i="17"/>
  <c r="D362" i="17"/>
  <c r="D361" i="17"/>
  <c r="D360" i="17"/>
  <c r="D359" i="17"/>
  <c r="D358" i="17"/>
  <c r="D357" i="17"/>
  <c r="D356" i="17"/>
  <c r="D355" i="17"/>
  <c r="D354" i="17"/>
  <c r="D353" i="17"/>
  <c r="D352" i="17"/>
  <c r="D351" i="17"/>
  <c r="D350" i="17"/>
  <c r="D349" i="17"/>
  <c r="D348" i="17"/>
  <c r="D347" i="17"/>
  <c r="D346" i="17"/>
  <c r="D345" i="17"/>
  <c r="D344" i="17"/>
  <c r="D343" i="17"/>
  <c r="D342" i="17"/>
  <c r="D341" i="17"/>
  <c r="D340" i="17"/>
  <c r="D339" i="17"/>
  <c r="D338" i="17"/>
  <c r="D337" i="17"/>
  <c r="D336" i="17"/>
  <c r="D335" i="17"/>
  <c r="D334" i="17"/>
  <c r="D333" i="17"/>
  <c r="D332" i="17"/>
  <c r="D331" i="17"/>
  <c r="D330" i="17"/>
  <c r="D329" i="17"/>
  <c r="D328" i="17"/>
  <c r="D327" i="17"/>
  <c r="D326" i="17"/>
  <c r="D325" i="17"/>
  <c r="D324" i="17"/>
  <c r="D323" i="17"/>
  <c r="D322" i="17"/>
  <c r="D321" i="17"/>
  <c r="D320" i="17"/>
  <c r="D319" i="17"/>
  <c r="D318" i="17"/>
  <c r="D317" i="17"/>
  <c r="D316" i="17"/>
  <c r="D315" i="17"/>
  <c r="D314" i="17"/>
  <c r="D313" i="17"/>
  <c r="D312" i="17"/>
  <c r="D311" i="17"/>
  <c r="D310" i="17"/>
  <c r="D309" i="17"/>
  <c r="D308" i="17"/>
  <c r="D307" i="17"/>
  <c r="D306" i="17"/>
  <c r="D305" i="17"/>
  <c r="D304" i="17"/>
  <c r="D303" i="17"/>
  <c r="D302" i="17"/>
  <c r="D301" i="17"/>
  <c r="D300" i="17"/>
  <c r="D299" i="17"/>
  <c r="D298" i="17"/>
  <c r="D297" i="17"/>
  <c r="D296" i="17"/>
  <c r="D295" i="17"/>
  <c r="D294" i="17"/>
  <c r="D293" i="17"/>
  <c r="D292" i="17"/>
  <c r="D291" i="17"/>
  <c r="D290" i="17"/>
  <c r="D289" i="17"/>
  <c r="D288" i="17"/>
  <c r="D287" i="17"/>
  <c r="D286" i="17"/>
  <c r="D285" i="17"/>
  <c r="D284" i="17"/>
  <c r="D283" i="17"/>
  <c r="D282" i="17"/>
  <c r="D281" i="17"/>
  <c r="D280" i="17"/>
  <c r="D279" i="17"/>
  <c r="D278" i="17"/>
  <c r="D277" i="17"/>
  <c r="D276" i="17"/>
  <c r="D275" i="17"/>
  <c r="D274" i="17"/>
  <c r="D273" i="17"/>
  <c r="D272" i="17"/>
  <c r="D271" i="17"/>
  <c r="D270" i="17"/>
  <c r="D269" i="17"/>
  <c r="D268" i="17"/>
  <c r="D267" i="17"/>
  <c r="D266" i="17"/>
  <c r="D265" i="17"/>
  <c r="D264" i="17"/>
  <c r="D263" i="17"/>
  <c r="D262" i="17"/>
  <c r="D261" i="17"/>
  <c r="D260" i="17"/>
  <c r="D259" i="17"/>
  <c r="D258" i="17"/>
  <c r="D257" i="17"/>
  <c r="D256" i="17"/>
  <c r="D255" i="17"/>
  <c r="D254" i="17"/>
  <c r="D253" i="17"/>
  <c r="D252" i="17"/>
  <c r="D251" i="17"/>
  <c r="D250" i="17"/>
  <c r="D249" i="17"/>
  <c r="D248" i="17"/>
  <c r="D247" i="17"/>
  <c r="D246" i="17"/>
  <c r="D245" i="17"/>
  <c r="D244" i="17"/>
  <c r="D243" i="17"/>
  <c r="D242" i="17"/>
  <c r="D241" i="17"/>
  <c r="D240" i="17"/>
  <c r="D239" i="17"/>
  <c r="D238" i="17"/>
  <c r="D237" i="17"/>
  <c r="D236" i="17"/>
  <c r="D235" i="17"/>
  <c r="D234" i="17"/>
  <c r="D233" i="17"/>
  <c r="D232" i="17"/>
  <c r="D231" i="17"/>
  <c r="D230" i="17"/>
  <c r="D229" i="17"/>
  <c r="D228" i="17"/>
  <c r="D227" i="17"/>
  <c r="D226" i="17"/>
  <c r="D225" i="17"/>
  <c r="D224" i="17"/>
  <c r="D223" i="17"/>
  <c r="D222" i="17"/>
  <c r="D221" i="17"/>
  <c r="D220" i="17"/>
  <c r="D219" i="17"/>
  <c r="D218" i="17"/>
  <c r="D217" i="17"/>
  <c r="D216" i="17"/>
  <c r="D215" i="17"/>
  <c r="D214" i="17"/>
  <c r="D213" i="17"/>
  <c r="D212" i="17"/>
  <c r="D211" i="17"/>
  <c r="D210" i="17"/>
  <c r="D209" i="17"/>
  <c r="D208" i="17"/>
  <c r="D207" i="17"/>
  <c r="D206" i="17"/>
  <c r="D205" i="17"/>
  <c r="D204" i="17"/>
  <c r="D203" i="17"/>
  <c r="D202" i="17"/>
  <c r="D201" i="17"/>
  <c r="D200" i="17"/>
  <c r="D199" i="17"/>
  <c r="D198" i="17"/>
  <c r="D197" i="17"/>
  <c r="D196" i="17"/>
  <c r="D195" i="17"/>
  <c r="D194" i="17"/>
  <c r="D193" i="17"/>
  <c r="D192" i="17"/>
  <c r="D191" i="17"/>
  <c r="D190" i="17"/>
  <c r="D189" i="17"/>
  <c r="D188" i="17"/>
  <c r="D187" i="17"/>
  <c r="D186" i="17"/>
  <c r="D185" i="17"/>
  <c r="D184" i="17"/>
  <c r="D183" i="17"/>
  <c r="D182" i="17"/>
  <c r="D181" i="17"/>
  <c r="D180" i="17"/>
  <c r="D179" i="17"/>
  <c r="D178" i="17"/>
  <c r="D177" i="17"/>
  <c r="D176" i="17"/>
  <c r="D175" i="17"/>
  <c r="D174" i="17"/>
  <c r="D173" i="17"/>
  <c r="D172" i="17"/>
  <c r="D171" i="17"/>
  <c r="D170" i="17"/>
  <c r="D169" i="17"/>
  <c r="D168" i="17"/>
  <c r="D167" i="17"/>
  <c r="D166" i="17"/>
  <c r="D165" i="17"/>
  <c r="D164" i="17"/>
  <c r="D163" i="17"/>
  <c r="D162" i="17"/>
  <c r="D161" i="17"/>
  <c r="D160" i="17"/>
  <c r="D159" i="17"/>
  <c r="D158" i="17"/>
  <c r="D157" i="17"/>
  <c r="D156" i="17"/>
  <c r="D155" i="17"/>
  <c r="D154" i="17"/>
  <c r="D153" i="17"/>
  <c r="D152" i="17"/>
  <c r="D151" i="17"/>
  <c r="D150" i="17"/>
  <c r="D149" i="17"/>
  <c r="D148" i="17"/>
  <c r="D147" i="17"/>
  <c r="D146" i="17"/>
  <c r="D145" i="17"/>
  <c r="D144" i="17"/>
  <c r="D143" i="17"/>
  <c r="D142" i="17"/>
  <c r="D141" i="17"/>
  <c r="D140" i="17"/>
  <c r="D139" i="17"/>
  <c r="D138" i="17"/>
  <c r="D137" i="17"/>
  <c r="D136" i="17"/>
  <c r="D135" i="17"/>
  <c r="D134" i="17"/>
  <c r="D133" i="17"/>
  <c r="D132" i="17"/>
  <c r="D131" i="17"/>
  <c r="D130" i="17"/>
  <c r="D129" i="17"/>
  <c r="D128" i="17"/>
  <c r="D127" i="17"/>
  <c r="D126" i="17"/>
  <c r="D125" i="17"/>
  <c r="D124" i="17"/>
  <c r="D123" i="17"/>
  <c r="D122" i="17"/>
  <c r="D121" i="17"/>
  <c r="D120" i="17"/>
  <c r="D119" i="17"/>
  <c r="D118" i="17"/>
  <c r="D117" i="17"/>
  <c r="D116" i="17"/>
  <c r="D115" i="17"/>
  <c r="D114" i="17"/>
  <c r="D113" i="17"/>
  <c r="D112" i="17"/>
  <c r="D111" i="17"/>
  <c r="D110" i="17"/>
  <c r="D109" i="17"/>
  <c r="D108" i="17"/>
  <c r="D107" i="17"/>
  <c r="D106" i="17"/>
  <c r="D105" i="17"/>
  <c r="D104" i="17"/>
  <c r="D103" i="17"/>
  <c r="D102" i="17"/>
  <c r="D101" i="17"/>
  <c r="D100" i="17"/>
  <c r="D99" i="17"/>
  <c r="D98" i="17"/>
  <c r="D97" i="17"/>
  <c r="D96" i="17"/>
  <c r="D95" i="17"/>
  <c r="D94" i="17"/>
  <c r="D93" i="17"/>
  <c r="D92" i="17"/>
  <c r="D91" i="17"/>
  <c r="D90" i="17"/>
  <c r="D89" i="17"/>
  <c r="D88" i="17"/>
  <c r="D87" i="17"/>
  <c r="D86" i="17"/>
  <c r="D85" i="17"/>
  <c r="D84" i="17"/>
  <c r="D83" i="17"/>
  <c r="D82" i="17"/>
  <c r="D81" i="17"/>
  <c r="D80" i="17"/>
  <c r="D79" i="17"/>
  <c r="D78" i="17"/>
  <c r="D77" i="17"/>
  <c r="D76" i="17"/>
  <c r="D75" i="17"/>
  <c r="D74" i="17"/>
  <c r="D73" i="17"/>
  <c r="D72" i="17"/>
  <c r="D71" i="17"/>
  <c r="D70" i="17"/>
  <c r="D69" i="17"/>
  <c r="D68" i="17"/>
  <c r="D67" i="17"/>
  <c r="D66" i="17"/>
  <c r="D65" i="17"/>
  <c r="D64" i="17"/>
  <c r="D63" i="17"/>
  <c r="D62" i="17"/>
  <c r="D61" i="17"/>
  <c r="D60" i="17"/>
  <c r="D59" i="17"/>
  <c r="D58" i="17"/>
  <c r="D57" i="17"/>
  <c r="D56" i="17"/>
  <c r="D55" i="17"/>
  <c r="D54" i="17"/>
  <c r="D53" i="17"/>
  <c r="D52" i="17"/>
  <c r="D51" i="17"/>
  <c r="D50" i="17"/>
  <c r="D49" i="17"/>
  <c r="D48" i="17"/>
  <c r="D47" i="17"/>
  <c r="D46" i="17"/>
  <c r="D45" i="17"/>
  <c r="D44" i="17"/>
  <c r="D43" i="17"/>
  <c r="D42" i="17"/>
  <c r="D41" i="17"/>
  <c r="D40" i="17"/>
  <c r="D39" i="17"/>
  <c r="D38" i="17"/>
  <c r="D37" i="17"/>
  <c r="D36" i="17"/>
  <c r="D35" i="17"/>
  <c r="D34" i="17"/>
  <c r="D33" i="17"/>
  <c r="D32" i="17"/>
  <c r="D31" i="17"/>
  <c r="D30" i="17"/>
  <c r="D29" i="17"/>
  <c r="D28" i="17"/>
  <c r="D27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B40" i="16" l="1"/>
  <c r="B39" i="16"/>
  <c r="B38" i="16"/>
  <c r="B37" i="16"/>
  <c r="B36" i="16"/>
  <c r="B35" i="16"/>
  <c r="B34" i="16"/>
  <c r="B33" i="16"/>
  <c r="B32" i="16"/>
  <c r="B31" i="16"/>
  <c r="B30" i="16"/>
  <c r="B29" i="16" s="1"/>
  <c r="B28" i="16"/>
  <c r="D31" i="16"/>
  <c r="D30" i="16"/>
  <c r="D39" i="16"/>
  <c r="D35" i="16"/>
  <c r="D32" i="16"/>
  <c r="D38" i="16"/>
  <c r="D33" i="16"/>
  <c r="D36" i="16"/>
  <c r="D34" i="16"/>
  <c r="D28" i="16"/>
  <c r="D37" i="16"/>
  <c r="D40" i="16"/>
  <c r="D29" i="16"/>
  <c r="C27" i="15" l="1"/>
  <c r="C28" i="15" s="1"/>
  <c r="C13" i="15"/>
  <c r="E16" i="15" s="1"/>
  <c r="E30" i="15" l="1"/>
  <c r="E43" i="13"/>
  <c r="F43" i="13" s="1"/>
  <c r="E44" i="13"/>
  <c r="F44" i="13" s="1"/>
  <c r="E45" i="13"/>
  <c r="F45" i="13" s="1"/>
  <c r="E46" i="13"/>
  <c r="F46" i="13" s="1"/>
  <c r="E47" i="13"/>
  <c r="F47" i="13" s="1"/>
  <c r="E48" i="13"/>
  <c r="F48" i="13" s="1"/>
  <c r="E42" i="13"/>
  <c r="F42" i="13" s="1"/>
  <c r="B48" i="1" l="1"/>
  <c r="B49" i="1" s="1"/>
  <c r="B40" i="11"/>
  <c r="B39" i="11"/>
  <c r="D14" i="13" l="1"/>
  <c r="G14" i="13"/>
  <c r="F14" i="13"/>
  <c r="E14" i="13"/>
  <c r="C14" i="13"/>
  <c r="C36" i="13"/>
  <c r="B26" i="13"/>
  <c r="E60" i="12"/>
  <c r="E61" i="12"/>
  <c r="E62" i="12"/>
  <c r="E63" i="12"/>
  <c r="E59" i="12"/>
  <c r="C56" i="12"/>
  <c r="C47" i="12"/>
  <c r="C46" i="12"/>
  <c r="G38" i="12"/>
  <c r="E38" i="12"/>
  <c r="D38" i="12"/>
  <c r="C38" i="12"/>
  <c r="C14" i="12"/>
  <c r="C13" i="12"/>
  <c r="B48" i="12"/>
  <c r="C48" i="12" s="1"/>
  <c r="B39" i="12"/>
  <c r="B40" i="12" s="1"/>
  <c r="B41" i="12" s="1"/>
  <c r="E41" i="12" s="1"/>
  <c r="B31" i="12"/>
  <c r="D31" i="12" s="1"/>
  <c r="B26" i="12"/>
  <c r="D26" i="12" s="1"/>
  <c r="B25" i="12"/>
  <c r="C25" i="12" s="1"/>
  <c r="B30" i="12" s="1"/>
  <c r="D30" i="12" s="1"/>
  <c r="C19" i="12"/>
  <c r="B13" i="12"/>
  <c r="D48" i="12"/>
  <c r="D47" i="12"/>
  <c r="D46" i="12"/>
  <c r="C41" i="12" l="1"/>
  <c r="G41" i="12"/>
  <c r="C40" i="12"/>
  <c r="E39" i="12"/>
  <c r="D41" i="12"/>
  <c r="D40" i="12"/>
  <c r="C39" i="12"/>
  <c r="G39" i="12"/>
  <c r="E40" i="12"/>
  <c r="D39" i="12"/>
  <c r="G40" i="12"/>
  <c r="D25" i="12"/>
  <c r="B27" i="11"/>
  <c r="B26" i="11"/>
  <c r="C26" i="11" s="1"/>
  <c r="B16" i="11"/>
  <c r="B15" i="11"/>
  <c r="B46" i="1"/>
  <c r="B47" i="1" s="1"/>
  <c r="B39" i="1"/>
  <c r="B38" i="1"/>
  <c r="B73" i="1"/>
  <c r="D31" i="11"/>
  <c r="D29" i="11"/>
  <c r="D30" i="11"/>
  <c r="F26" i="11" l="1"/>
  <c r="E26" i="11"/>
  <c r="G12" i="10"/>
  <c r="G13" i="10" s="1"/>
  <c r="C12" i="10"/>
  <c r="C13" i="10" s="1"/>
  <c r="E16" i="10" l="1"/>
  <c r="E17" i="10" s="1"/>
  <c r="D26" i="11"/>
  <c r="D18" i="8"/>
  <c r="D19" i="8"/>
  <c r="D17" i="8"/>
  <c r="D13" i="8"/>
  <c r="D12" i="8"/>
  <c r="B47" i="8"/>
  <c r="C28" i="8"/>
  <c r="C27" i="8"/>
  <c r="C24" i="8"/>
  <c r="C26" i="8"/>
  <c r="C29" i="8"/>
  <c r="C30" i="8"/>
  <c r="C23" i="8"/>
  <c r="B31" i="8"/>
  <c r="C31" i="8" s="1"/>
  <c r="B25" i="8"/>
  <c r="C25" i="8" s="1"/>
  <c r="B48" i="8"/>
  <c r="C32" i="1" l="1"/>
  <c r="B33" i="5" l="1"/>
  <c r="B23" i="1" l="1"/>
  <c r="B59" i="1"/>
  <c r="B60" i="1" s="1"/>
  <c r="B6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Pavel Lasak</author>
  </authors>
  <commentList>
    <comment ref="C26" authorId="0" shapeId="0" xr:uid="{562C6AB1-0C03-42DE-9D89-39FDE4E6D3D4}">
      <text>
        <r>
          <rPr>
            <b/>
            <sz val="9"/>
            <color indexed="81"/>
            <rFont val="Tahoma"/>
            <family val="2"/>
            <charset val="238"/>
          </rPr>
          <t>Pavel Lasak:</t>
        </r>
        <r>
          <rPr>
            <sz val="9"/>
            <color indexed="81"/>
            <rFont val="Tahoma"/>
            <family val="2"/>
            <charset val="238"/>
          </rPr>
          <t xml:space="preserve">
zde si můžete zadat vaše datum narození</t>
        </r>
      </text>
    </comment>
    <comment ref="B30" authorId="0" shapeId="0" xr:uid="{CFB6D71E-5D4E-4B2B-BC7C-8AAC7FFA2B6C}">
      <text>
        <r>
          <rPr>
            <b/>
            <sz val="9"/>
            <color indexed="81"/>
            <rFont val="Tahoma"/>
            <family val="2"/>
            <charset val="238"/>
          </rPr>
          <t>Pavel Lasak:</t>
        </r>
        <r>
          <rPr>
            <sz val="9"/>
            <color indexed="81"/>
            <rFont val="Tahoma"/>
            <family val="2"/>
            <charset val="238"/>
          </rPr>
          <t xml:space="preserve">
převedeno pomocí formátu na datum</t>
        </r>
      </text>
    </comment>
    <comment ref="C31" authorId="0" shapeId="0" xr:uid="{BD6D6857-2AEE-4767-BD97-8181963AC572}">
      <text>
        <r>
          <rPr>
            <b/>
            <sz val="9"/>
            <color indexed="81"/>
            <rFont val="Tahoma"/>
            <family val="2"/>
            <charset val="238"/>
          </rPr>
          <t>Pavel Lasak:</t>
        </r>
        <r>
          <rPr>
            <sz val="9"/>
            <color indexed="81"/>
            <rFont val="Tahoma"/>
            <family val="2"/>
            <charset val="238"/>
          </rPr>
          <t xml:space="preserve">
za kolik dnů chcete slavit pokud (funguje pokud máte vyplněn datum narození v předchozí bučce C26)</t>
        </r>
      </text>
    </comment>
    <comment ref="B38" authorId="0" shapeId="0" xr:uid="{78F43CB5-2657-4B7A-80DC-B0B61DBA69B1}">
      <text>
        <r>
          <rPr>
            <b/>
            <sz val="9"/>
            <color indexed="81"/>
            <rFont val="Tahoma"/>
            <family val="2"/>
            <charset val="238"/>
          </rPr>
          <t>Pavel Lasak:</t>
        </r>
        <r>
          <rPr>
            <sz val="9"/>
            <color indexed="81"/>
            <rFont val="Tahoma"/>
            <family val="2"/>
            <charset val="238"/>
          </rPr>
          <t xml:space="preserve">
Datum převeden na datum.
Neboli nastaven stejný formát datum</t>
        </r>
      </text>
    </comment>
    <comment ref="G38" authorId="0" shapeId="0" xr:uid="{1D7B2843-8C1A-44EF-9A3A-7B554F8923B6}">
      <text>
        <r>
          <rPr>
            <b/>
            <sz val="9"/>
            <color indexed="81"/>
            <rFont val="Tahoma"/>
            <family val="2"/>
            <charset val="238"/>
          </rPr>
          <t>Pavel Lasak:</t>
        </r>
        <r>
          <rPr>
            <sz val="9"/>
            <color indexed="81"/>
            <rFont val="Tahoma"/>
            <family val="2"/>
            <charset val="238"/>
          </rPr>
          <t xml:space="preserve">
Datum převeden na číslo</t>
        </r>
      </text>
    </comment>
    <comment ref="C46" authorId="0" shapeId="0" xr:uid="{728BB506-F627-4692-88DE-8A5EB8B150DA}">
      <text>
        <r>
          <rPr>
            <b/>
            <sz val="9"/>
            <color indexed="81"/>
            <rFont val="Tahoma"/>
            <family val="2"/>
            <charset val="238"/>
          </rPr>
          <t>Pavel Lasak:</t>
        </r>
        <r>
          <rPr>
            <sz val="9"/>
            <color indexed="81"/>
            <rFont val="Tahoma"/>
            <family val="2"/>
            <charset val="238"/>
          </rPr>
          <t xml:space="preserve">
Připraveno pro CZ formát, kdy pondělí představuje 1 atd.</t>
        </r>
      </text>
    </comment>
  </commentList>
</comments>
</file>

<file path=xl/sharedStrings.xml><?xml version="1.0" encoding="utf-8"?>
<sst xmlns="http://schemas.openxmlformats.org/spreadsheetml/2006/main" count="984" uniqueCount="691">
  <si>
    <t>Datum a čas</t>
  </si>
  <si>
    <t>DEN</t>
  </si>
  <si>
    <t>MĚSÍC</t>
  </si>
  <si>
    <t>ROK</t>
  </si>
  <si>
    <t>ctrl + ;</t>
  </si>
  <si>
    <t>Dnešní datum</t>
  </si>
  <si>
    <t>Který je to den:</t>
  </si>
  <si>
    <t>Který je to měsíc:</t>
  </si>
  <si>
    <t>Který je to rok:</t>
  </si>
  <si>
    <t>Počet dnů splatnosti</t>
  </si>
  <si>
    <t>Splatnost</t>
  </si>
  <si>
    <t>Kolik je to hodin</t>
  </si>
  <si>
    <t>Kolik je to minut</t>
  </si>
  <si>
    <t>Kolik je to sekund</t>
  </si>
  <si>
    <t>Datum</t>
  </si>
  <si>
    <t>Výpočet datumu do faktury dodacího listu</t>
  </si>
  <si>
    <t>DATUM</t>
  </si>
  <si>
    <t>ČAS</t>
  </si>
  <si>
    <t>Den</t>
  </si>
  <si>
    <t>Měsíc</t>
  </si>
  <si>
    <t>Rok</t>
  </si>
  <si>
    <t>Sestavit datum:</t>
  </si>
  <si>
    <t>Sestavitdatum</t>
  </si>
  <si>
    <t>DNES</t>
  </si>
  <si>
    <t>TODAY</t>
  </si>
  <si>
    <t>NYNÍ</t>
  </si>
  <si>
    <t>NOW</t>
  </si>
  <si>
    <t>YEAR</t>
  </si>
  <si>
    <t>DAY</t>
  </si>
  <si>
    <t>MONTH</t>
  </si>
  <si>
    <t>DATE</t>
  </si>
  <si>
    <t>ctrl+shift+:</t>
  </si>
  <si>
    <t>aktuální čas</t>
  </si>
  <si>
    <t>Další informace</t>
  </si>
  <si>
    <t>Formát</t>
  </si>
  <si>
    <t>Funkce datum a čas</t>
  </si>
  <si>
    <t>http://office.lasakovi.com/excel/formatovani/vlastni-format-bunek-pokrocile-nastaveni/</t>
  </si>
  <si>
    <t>http://office.lasakovi.com/excel/funkce/ms-excel-datum-a-cas-prehled/</t>
  </si>
  <si>
    <t>http://office.lasakovi.com/excel/funkce/ms-excel-datum-a-cas/</t>
  </si>
  <si>
    <t>http://office.lasakovi.com/excel/funkce/ms-excel-funkce-cz-en/</t>
  </si>
  <si>
    <t>http://office.lasakovi.com/excel/funkce/ms-excel-funkce-en-cz/</t>
  </si>
  <si>
    <t>Dnešní datum s časem</t>
  </si>
  <si>
    <t>Kolik dnů jsem na světě?</t>
  </si>
  <si>
    <t>Dnes</t>
  </si>
  <si>
    <t>Narozen</t>
  </si>
  <si>
    <t>Počet dnů</t>
  </si>
  <si>
    <t>Který to je den v roce 1…Pondělí , 2 - úterý….</t>
  </si>
  <si>
    <t>DENTÝDNE</t>
  </si>
  <si>
    <t>WEEKDAY</t>
  </si>
  <si>
    <t>HODINA</t>
  </si>
  <si>
    <t>MINUTA</t>
  </si>
  <si>
    <t>SEKUNDA</t>
  </si>
  <si>
    <t>Pondělí</t>
  </si>
  <si>
    <t>Úterý</t>
  </si>
  <si>
    <t>Středa</t>
  </si>
  <si>
    <t>Čtvrtek</t>
  </si>
  <si>
    <t>Pátek</t>
  </si>
  <si>
    <t>Celkem</t>
  </si>
  <si>
    <t>Získej čas</t>
  </si>
  <si>
    <t>Sekunda</t>
  </si>
  <si>
    <t>Minuta</t>
  </si>
  <si>
    <t>Hodina</t>
  </si>
  <si>
    <t>TIME</t>
  </si>
  <si>
    <t>MINUTE</t>
  </si>
  <si>
    <t>HOUR</t>
  </si>
  <si>
    <t>SECOND</t>
  </si>
  <si>
    <t>Zadej čas</t>
  </si>
  <si>
    <t>Formát jako datum</t>
  </si>
  <si>
    <t>Formát jako číslo</t>
  </si>
  <si>
    <t>Dynamicky</t>
  </si>
  <si>
    <t>Staticky</t>
  </si>
  <si>
    <t>Windows</t>
  </si>
  <si>
    <t>aktuální datum</t>
  </si>
  <si>
    <t>Apple</t>
  </si>
  <si>
    <t>COMAND + ;</t>
  </si>
  <si>
    <r>
      <rPr>
        <sz val="11"/>
        <color theme="1"/>
        <rFont val="Wingdings"/>
        <charset val="2"/>
      </rPr>
      <t>z</t>
    </r>
    <r>
      <rPr>
        <sz val="11"/>
        <color theme="1"/>
        <rFont val="Calibri"/>
        <family val="2"/>
        <charset val="238"/>
      </rPr>
      <t xml:space="preserve"> + :</t>
    </r>
  </si>
  <si>
    <t>Jak na zjištění …</t>
  </si>
  <si>
    <t>hranaté závorky []</t>
  </si>
  <si>
    <t>Sestav čas</t>
  </si>
  <si>
    <t>Pavel Lasák</t>
  </si>
  <si>
    <t>http://office.lasakovi.com/excel/zaklady/on-line-kurz-zdarma/</t>
  </si>
  <si>
    <t>ČAS – TIME - Pořadové číslo času</t>
  </si>
  <si>
    <t>ČASHODN – TIMEVALUE - Převede čas na pořadové číslo.</t>
  </si>
  <si>
    <t>DATEDIF – DATEDIF - Rozdíl mezi dvěma kalendářními dny</t>
  </si>
  <si>
    <t>DATUM – DATE - Pořadové číslo data (datumu).</t>
  </si>
  <si>
    <t>DATUMHODN – DATEVALUE - Datum ve formě textu na pořadové číslo.</t>
  </si>
  <si>
    <t>DAYS – DAYS - Rozdíl mezi dvěma kalendářními dny od Excel 2013</t>
  </si>
  <si>
    <t>DEN – DAY - Převede pořadové číslo na den v měsíci.</t>
  </si>
  <si>
    <t>DENTÝDNE – WEEKDAY - Převede pořadové číslo na den v týdnu.</t>
  </si>
  <si>
    <t>DNES – TODAY - Pořadové číslo dnešního data.</t>
  </si>
  <si>
    <t>EDATE – EDATE - Pořadové číslo data, určený počet měsíců před/po počátečním datu.</t>
  </si>
  <si>
    <t>EOMONTH – EOMONTH - Pořadové číslo posledního dne měsíce před / po zadaném počtu měsíců.</t>
  </si>
  <si>
    <t>HODINA – HOUR - Převede pořadové číslo na hodinu.</t>
  </si>
  <si>
    <t>ISOWEEKNUM – ISOWEEKNUM - vrátí číslo týdne v roce (dle ISO) od Excel 2013</t>
  </si>
  <si>
    <t>MĚSÍC – MONTH - Převede pořadové číslo na měsíc.</t>
  </si>
  <si>
    <t>MINUTA – MINUTE - Převede pořadové číslo na minutu.</t>
  </si>
  <si>
    <t>NYNÍ – NOW - Pořadové číslo aktuálního data a času.</t>
  </si>
  <si>
    <t>ROK – YEAR - Převede pořadové číslo na rok.</t>
  </si>
  <si>
    <t>SEKUNDA – SECOND - Převede pořadové číslo na sekundu.</t>
  </si>
  <si>
    <t>WEEKNUM – WEEKNUM - Číslo představující číselnou pozici týdne v roce.</t>
  </si>
  <si>
    <r>
      <t>YEARFRAC</t>
    </r>
    <r>
      <rPr>
        <i/>
        <sz val="10"/>
        <color rgb="FF333333"/>
        <rFont val="Open Sans"/>
        <family val="2"/>
        <charset val="238"/>
      </rPr>
      <t> – YEARFRAC</t>
    </r>
    <r>
      <rPr>
        <sz val="10"/>
        <color rgb="FF333333"/>
        <rFont val="Open Sans"/>
        <family val="2"/>
        <charset val="238"/>
      </rPr>
      <t> - Část roku vyjádřená zlomkem. Počet dní mezi počátečním a koncovým datem.</t>
    </r>
  </si>
  <si>
    <t>http://office.lasakovi.com/</t>
  </si>
  <si>
    <t>Formáty</t>
  </si>
  <si>
    <t>číslo</t>
  </si>
  <si>
    <t xml:space="preserve">Čas </t>
  </si>
  <si>
    <t>desetinné číslo</t>
  </si>
  <si>
    <t>1 den = jednička</t>
  </si>
  <si>
    <t>Datum / čás</t>
  </si>
  <si>
    <t>formát CZ</t>
  </si>
  <si>
    <t>rrrr.mm.dd</t>
  </si>
  <si>
    <t>yyyy.mm.dd</t>
  </si>
  <si>
    <t>[$-en-US]dddd, mmmm dd, rrrr</t>
  </si>
  <si>
    <t>[$-en-US]dddd, mmmm dd, yyyy</t>
  </si>
  <si>
    <t>[$-409]dddd, mmmm dd, rrrr</t>
  </si>
  <si>
    <t>[$-409]dddd, mmmm dd, yyyy</t>
  </si>
  <si>
    <t>2 den = dvojka</t>
  </si>
  <si>
    <t>0,00 čas 0:00</t>
  </si>
  <si>
    <t>0,5 čas 12:00</t>
  </si>
  <si>
    <t>Datum a čas - teorie</t>
  </si>
  <si>
    <t>Čas</t>
  </si>
  <si>
    <t xml:space="preserve">Jak na Excel </t>
  </si>
  <si>
    <t>Lektor, expert na Microsoft Excel, držitel prestižního ocenění Microsoftu MVP v České republice</t>
  </si>
  <si>
    <t>Další informace ke cvičení:</t>
  </si>
  <si>
    <t xml:space="preserve">Měsíc </t>
  </si>
  <si>
    <t>Příští oslava</t>
  </si>
  <si>
    <t>Datum narození</t>
  </si>
  <si>
    <t>Počet dnů k oslavě</t>
  </si>
  <si>
    <t>Datum oslavy</t>
  </si>
  <si>
    <t>Nastav den</t>
  </si>
  <si>
    <t>Nastav měsíc</t>
  </si>
  <si>
    <t>Nastav hodina</t>
  </si>
  <si>
    <t>Nastav minuta</t>
  </si>
  <si>
    <t>Nastav sekunda</t>
  </si>
  <si>
    <t>Datum jako číslo</t>
  </si>
  <si>
    <t>Čas jako číslo</t>
  </si>
  <si>
    <t>Datum a čas číslo</t>
  </si>
  <si>
    <t>Datum a čas jak funguje</t>
  </si>
  <si>
    <t>DATUM - výpočty</t>
  </si>
  <si>
    <t>DATUM - stavy</t>
  </si>
  <si>
    <t>ČAS - skládání</t>
  </si>
  <si>
    <t>http://office.lasakovi.com</t>
  </si>
  <si>
    <t>Datum a čas - speciál</t>
  </si>
  <si>
    <t>Počet měsíců</t>
  </si>
  <si>
    <t>Počet let</t>
  </si>
  <si>
    <t>řešení</t>
  </si>
  <si>
    <t>den</t>
  </si>
  <si>
    <t>měsíc</t>
  </si>
  <si>
    <t>rok</t>
  </si>
  <si>
    <t>Nastav rok</t>
  </si>
  <si>
    <t>Počet hodin (číslem)</t>
  </si>
  <si>
    <t>Počet hodin s dvojtečkou</t>
  </si>
  <si>
    <t>&gt;&gt;&gt;  řešení skrytý list</t>
  </si>
  <si>
    <t>Úkol</t>
  </si>
  <si>
    <t>Zjisti kolik bylo odpravováno hodin</t>
  </si>
  <si>
    <t>Pomůcka názvy funkcí</t>
  </si>
  <si>
    <t>Pozor na pořadí argumentů!</t>
  </si>
  <si>
    <t>Pozor, jde opravdu o sprrávný čas? Neztratil se někde údaj?</t>
  </si>
  <si>
    <t>ÚKOL</t>
  </si>
  <si>
    <t>různé formáty, podrobněji viz článek</t>
  </si>
  <si>
    <t>A jak jsou na tom formáty</t>
  </si>
  <si>
    <t>WORKDAY – WORKDAY - Pořadové číslo data před nebo po zadaném počtu pracovních dní.</t>
  </si>
  <si>
    <t>WORKDAY.INTL – WORKDAY.INTL - Pořadové číslo data před nebo po zadaném počtu pracovních dní bez víkendů.</t>
  </si>
  <si>
    <t>NETWORKDAYS – NETWORKDAYS - Počet celých pracovních dní mezi dvěma daty.</t>
  </si>
  <si>
    <t>NETWORKDAYS.INTL – NETWORKDAYS.INTL</t>
  </si>
  <si>
    <t>ROK360 – DAYS360 - Počet dní mezi dvěma daty na základě roku s 360 dny.</t>
  </si>
  <si>
    <t>ctrl + shift + :</t>
  </si>
  <si>
    <t>0,25 čas 6:00</t>
  </si>
  <si>
    <t>Poslední den v měsíci po zadaném počtu dnů</t>
  </si>
  <si>
    <t xml:space="preserve">* výpovědi </t>
  </si>
  <si>
    <t>Počet</t>
  </si>
  <si>
    <t>Výsledek</t>
  </si>
  <si>
    <t>EOMONTH</t>
  </si>
  <si>
    <t>Čas celkem</t>
  </si>
  <si>
    <t>Číslo - pozor!!!</t>
  </si>
  <si>
    <t>Datum a čas - úkol</t>
  </si>
  <si>
    <t>Úkoly</t>
  </si>
  <si>
    <t>Datum splatnosti</t>
  </si>
  <si>
    <t>Splaceno</t>
  </si>
  <si>
    <t>FaId</t>
  </si>
  <si>
    <t>Úkol:</t>
  </si>
  <si>
    <t>Mateli za sebou podmíněné formátování a log funkce</t>
  </si>
  <si>
    <t>Označit před splatnosti, po splatnosti, zaplaceno na čas</t>
  </si>
  <si>
    <t>Datum a čas - speciál - pracovní dny</t>
  </si>
  <si>
    <t>Dnešní den</t>
  </si>
  <si>
    <t>Přičíst</t>
  </si>
  <si>
    <t>Tip svátky</t>
  </si>
  <si>
    <t>pouze pro ukázku zítra je svátek</t>
  </si>
  <si>
    <t>Další den</t>
  </si>
  <si>
    <t>Přičíst 6 pracovních dnů</t>
  </si>
  <si>
    <t>Počet pracovních dnů mezi dvěma daty</t>
  </si>
  <si>
    <t>Datum pracovní dny přepočty</t>
  </si>
  <si>
    <t>Spočítat počet dnu před/po splatnosti</t>
  </si>
  <si>
    <t>Den obnovy samostatného českého státu</t>
  </si>
  <si>
    <t>Velký pátek</t>
  </si>
  <si>
    <t>Velikonoční pondělí</t>
  </si>
  <si>
    <t>Svátek práce</t>
  </si>
  <si>
    <t>Den vítězství</t>
  </si>
  <si>
    <t xml:space="preserve">Den slovanských věrozvěstů Cyrila a Metoděje </t>
  </si>
  <si>
    <t>Den upálení mistra Jana Husa</t>
  </si>
  <si>
    <t>Den české státnosti</t>
  </si>
  <si>
    <t>Den vzniku samostatného československého státu</t>
  </si>
  <si>
    <t xml:space="preserve">Den boje za svobodu a demokracii </t>
  </si>
  <si>
    <t>Štědrý den</t>
  </si>
  <si>
    <t>1. svátek vánoční</t>
  </si>
  <si>
    <t>2. svátek vánoční</t>
  </si>
  <si>
    <t>Přepočet</t>
  </si>
  <si>
    <t>Zadejte rok:</t>
  </si>
  <si>
    <t>Svátek</t>
  </si>
  <si>
    <t>Popis</t>
  </si>
  <si>
    <t>Funkce</t>
  </si>
  <si>
    <t>Svátky</t>
  </si>
  <si>
    <t>Nově: Tip výpočet veliknoc ;)</t>
  </si>
  <si>
    <t>Složka</t>
  </si>
  <si>
    <t>03 - Funkce</t>
  </si>
  <si>
    <t>Soubor</t>
  </si>
  <si>
    <t>03c - Funkce - Datum-cas.xlsx</t>
  </si>
  <si>
    <t>Tip</t>
  </si>
  <si>
    <t>Zadejte čas dynamicky využitím funkcí</t>
  </si>
  <si>
    <t>česky</t>
  </si>
  <si>
    <t>anglicky</t>
  </si>
  <si>
    <t>Zjistěte konkrétní den 1 - 31, měsíc 1 -12 a zjistěte rok</t>
  </si>
  <si>
    <t>Tip:</t>
  </si>
  <si>
    <t>Pozor záleží na formátu, takže datum co vidíte je ve skutečnosti něco jiného</t>
  </si>
  <si>
    <t>Zjistěte den týdne</t>
  </si>
  <si>
    <t>Který to je den v týdnu to je:     1…Pondělí , 2 - úterý….</t>
  </si>
  <si>
    <t>Sestavte datum</t>
  </si>
  <si>
    <t>Pozor na výpočty a formáty</t>
  </si>
  <si>
    <t>&lt;&lt;&lt; můžete změnit</t>
  </si>
  <si>
    <t>Jmeniny</t>
  </si>
  <si>
    <t>&lt;&lt;&lt; lze vybrat</t>
  </si>
  <si>
    <r>
      <rPr>
        <b/>
        <sz val="12"/>
        <color theme="1"/>
        <rFont val="Calibri"/>
        <family val="2"/>
        <charset val="238"/>
        <scheme val="minor"/>
      </rPr>
      <t xml:space="preserve">Tip: </t>
    </r>
    <r>
      <rPr>
        <sz val="12"/>
        <color theme="1"/>
        <rFont val="Calibri"/>
        <family val="2"/>
        <charset val="238"/>
        <scheme val="minor"/>
      </rPr>
      <t>Využítí v klendářích</t>
    </r>
  </si>
  <si>
    <t>Kdo má svátek</t>
  </si>
  <si>
    <t>Nový rok</t>
  </si>
  <si>
    <t>Karina</t>
  </si>
  <si>
    <t>Radmila</t>
  </si>
  <si>
    <t>Diana</t>
  </si>
  <si>
    <t>Dalimil</t>
  </si>
  <si>
    <t>Tři králové</t>
  </si>
  <si>
    <t>Vilma</t>
  </si>
  <si>
    <t>Čestmír</t>
  </si>
  <si>
    <t>Vladan</t>
  </si>
  <si>
    <t>Břetislav</t>
  </si>
  <si>
    <t>Bohdana</t>
  </si>
  <si>
    <t>Pravoslav</t>
  </si>
  <si>
    <t>Edita</t>
  </si>
  <si>
    <t>Radovan</t>
  </si>
  <si>
    <t>Alice</t>
  </si>
  <si>
    <t>Ctirad</t>
  </si>
  <si>
    <t>Drahoslav</t>
  </si>
  <si>
    <t>Vladislav</t>
  </si>
  <si>
    <t>Doubravka</t>
  </si>
  <si>
    <t>Ilona</t>
  </si>
  <si>
    <t>Běla</t>
  </si>
  <si>
    <t>Slavomír</t>
  </si>
  <si>
    <t>Zdeněk</t>
  </si>
  <si>
    <t>Milena</t>
  </si>
  <si>
    <t>Miloš</t>
  </si>
  <si>
    <t>Zora</t>
  </si>
  <si>
    <t>Ingrid</t>
  </si>
  <si>
    <t>Otýlie</t>
  </si>
  <si>
    <t>Zdislava</t>
  </si>
  <si>
    <t>Robin</t>
  </si>
  <si>
    <t>Marika</t>
  </si>
  <si>
    <t>Hynek</t>
  </si>
  <si>
    <t>Nela</t>
  </si>
  <si>
    <t>Blažej</t>
  </si>
  <si>
    <t>Jarmila</t>
  </si>
  <si>
    <t>Dobromila</t>
  </si>
  <si>
    <t>Vanda</t>
  </si>
  <si>
    <t>Veronika</t>
  </si>
  <si>
    <t>Milada</t>
  </si>
  <si>
    <t>Apolena</t>
  </si>
  <si>
    <t>Mojmír</t>
  </si>
  <si>
    <t>Božena</t>
  </si>
  <si>
    <t>Slavěna</t>
  </si>
  <si>
    <t>Věnceslav</t>
  </si>
  <si>
    <t>Valentýn</t>
  </si>
  <si>
    <t>Jiřina</t>
  </si>
  <si>
    <t>Ljuba</t>
  </si>
  <si>
    <t>Miloslava</t>
  </si>
  <si>
    <t>Gizela</t>
  </si>
  <si>
    <t>Patrik</t>
  </si>
  <si>
    <t>Oldřich</t>
  </si>
  <si>
    <t>Lenka</t>
  </si>
  <si>
    <t>Petr</t>
  </si>
  <si>
    <t>Svatopluk</t>
  </si>
  <si>
    <t>Matěj</t>
  </si>
  <si>
    <t>Liliana</t>
  </si>
  <si>
    <t>Dorota</t>
  </si>
  <si>
    <t>Alexandr</t>
  </si>
  <si>
    <t>Lumír</t>
  </si>
  <si>
    <t>Bedřich</t>
  </si>
  <si>
    <t>Anežka</t>
  </si>
  <si>
    <t>Kamil</t>
  </si>
  <si>
    <t>Stela</t>
  </si>
  <si>
    <t>Kazimir</t>
  </si>
  <si>
    <t>Miroslav</t>
  </si>
  <si>
    <t>Tomáš</t>
  </si>
  <si>
    <t>Gabriela</t>
  </si>
  <si>
    <t>Františka</t>
  </si>
  <si>
    <t>Viktorie</t>
  </si>
  <si>
    <t>Anděla</t>
  </si>
  <si>
    <t>Řehoř</t>
  </si>
  <si>
    <t>Růžena</t>
  </si>
  <si>
    <t>Matylda</t>
  </si>
  <si>
    <t>Růt</t>
  </si>
  <si>
    <t>Ida</t>
  </si>
  <si>
    <t>Elena</t>
  </si>
  <si>
    <t>Herbert</t>
  </si>
  <si>
    <t>Vlastimil</t>
  </si>
  <si>
    <t>Eduard</t>
  </si>
  <si>
    <t>Josef</t>
  </si>
  <si>
    <t>Světlana</t>
  </si>
  <si>
    <t>Radek</t>
  </si>
  <si>
    <t>Leona</t>
  </si>
  <si>
    <t>Ivona</t>
  </si>
  <si>
    <t>Gabriel</t>
  </si>
  <si>
    <t>Marian</t>
  </si>
  <si>
    <t>Emanuel</t>
  </si>
  <si>
    <t>Dita</t>
  </si>
  <si>
    <t>Soňa</t>
  </si>
  <si>
    <t>Taťána</t>
  </si>
  <si>
    <t>Arnošt</t>
  </si>
  <si>
    <t>Kvido</t>
  </si>
  <si>
    <t>Hugo</t>
  </si>
  <si>
    <t>Erika</t>
  </si>
  <si>
    <t>Richard</t>
  </si>
  <si>
    <t>Ivana</t>
  </si>
  <si>
    <t>Miroslava</t>
  </si>
  <si>
    <t>Vendula</t>
  </si>
  <si>
    <t>Hermína</t>
  </si>
  <si>
    <t>Heřman</t>
  </si>
  <si>
    <t>Ema</t>
  </si>
  <si>
    <t>Dušan</t>
  </si>
  <si>
    <t>Darja</t>
  </si>
  <si>
    <t>Izabela</t>
  </si>
  <si>
    <t>Julius</t>
  </si>
  <si>
    <t>Aleš</t>
  </si>
  <si>
    <t>Vincenc</t>
  </si>
  <si>
    <t>Anastázie</t>
  </si>
  <si>
    <t>Irena</t>
  </si>
  <si>
    <t>Rudolf</t>
  </si>
  <si>
    <t>Valérie</t>
  </si>
  <si>
    <t>Rostislav</t>
  </si>
  <si>
    <t>Marcela</t>
  </si>
  <si>
    <t>Alexandra</t>
  </si>
  <si>
    <t>Evženie</t>
  </si>
  <si>
    <t>Vojtěch</t>
  </si>
  <si>
    <t>Jiří</t>
  </si>
  <si>
    <t>Marek</t>
  </si>
  <si>
    <t>Oto</t>
  </si>
  <si>
    <t>Jaroslav</t>
  </si>
  <si>
    <t>Vlastislav</t>
  </si>
  <si>
    <t>Robert</t>
  </si>
  <si>
    <t>Blahoslav</t>
  </si>
  <si>
    <t>Zikmund</t>
  </si>
  <si>
    <t>Alexej</t>
  </si>
  <si>
    <t>Květoslav</t>
  </si>
  <si>
    <t>Klaudie</t>
  </si>
  <si>
    <t>Radoslav</t>
  </si>
  <si>
    <t>Stanislav</t>
  </si>
  <si>
    <t>Den osvobození ČSR</t>
  </si>
  <si>
    <t>Ctibor</t>
  </si>
  <si>
    <t>Blažena</t>
  </si>
  <si>
    <t>Svatava</t>
  </si>
  <si>
    <t>Pankrác</t>
  </si>
  <si>
    <t>Servác</t>
  </si>
  <si>
    <t>Bonifác</t>
  </si>
  <si>
    <t>Žofie</t>
  </si>
  <si>
    <t>Přemysl</t>
  </si>
  <si>
    <t>Aneta</t>
  </si>
  <si>
    <t>Nataša</t>
  </si>
  <si>
    <t>Ivo</t>
  </si>
  <si>
    <t>Zbyšek</t>
  </si>
  <si>
    <t>Monika</t>
  </si>
  <si>
    <t>Emil</t>
  </si>
  <si>
    <t>Vladimír</t>
  </si>
  <si>
    <t>Jana</t>
  </si>
  <si>
    <t>Viola</t>
  </si>
  <si>
    <t>Filip</t>
  </si>
  <si>
    <t>Valdemar</t>
  </si>
  <si>
    <t>Vilém</t>
  </si>
  <si>
    <t>Maxmilián</t>
  </si>
  <si>
    <t>Ferdinand</t>
  </si>
  <si>
    <t>Kamila</t>
  </si>
  <si>
    <t>Laura</t>
  </si>
  <si>
    <t>Jarmil</t>
  </si>
  <si>
    <t>Tamara</t>
  </si>
  <si>
    <t>Dalibor</t>
  </si>
  <si>
    <t>Dobroslav</t>
  </si>
  <si>
    <t>Norbert</t>
  </si>
  <si>
    <t>Iveta</t>
  </si>
  <si>
    <t>Slavoj</t>
  </si>
  <si>
    <t>Medard</t>
  </si>
  <si>
    <t>Stanislava</t>
  </si>
  <si>
    <t>Gita</t>
  </si>
  <si>
    <t>Bruno</t>
  </si>
  <si>
    <t>Antonie</t>
  </si>
  <si>
    <t>Antonín</t>
  </si>
  <si>
    <t>Roland</t>
  </si>
  <si>
    <t>Vít</t>
  </si>
  <si>
    <t>Zbyněk</t>
  </si>
  <si>
    <t>Adolf</t>
  </si>
  <si>
    <t>Milan</t>
  </si>
  <si>
    <t>Leoš</t>
  </si>
  <si>
    <t>Květa</t>
  </si>
  <si>
    <t>Alois</t>
  </si>
  <si>
    <t>Pavla</t>
  </si>
  <si>
    <t>Zdeňka</t>
  </si>
  <si>
    <t>Jan</t>
  </si>
  <si>
    <t>Ivan</t>
  </si>
  <si>
    <t>Adriana</t>
  </si>
  <si>
    <t>Ladislav</t>
  </si>
  <si>
    <t>Lubomír</t>
  </si>
  <si>
    <t>Petr aPavel</t>
  </si>
  <si>
    <t>Šárka</t>
  </si>
  <si>
    <t>Jaroslava</t>
  </si>
  <si>
    <t>Patricie</t>
  </si>
  <si>
    <t>Radomír</t>
  </si>
  <si>
    <t>Prokop</t>
  </si>
  <si>
    <t>Den Cyrila a Metoděje</t>
  </si>
  <si>
    <t>Upálení mistra Jana Husa</t>
  </si>
  <si>
    <t>Bohuslava</t>
  </si>
  <si>
    <t>Nora</t>
  </si>
  <si>
    <t>Drahoslava</t>
  </si>
  <si>
    <t>Amálie</t>
  </si>
  <si>
    <t>Libuše</t>
  </si>
  <si>
    <t>Olga</t>
  </si>
  <si>
    <t>Bořek</t>
  </si>
  <si>
    <t>Markéta</t>
  </si>
  <si>
    <t>Karolína</t>
  </si>
  <si>
    <t>Jindřich</t>
  </si>
  <si>
    <t>Luboš</t>
  </si>
  <si>
    <t>Martina</t>
  </si>
  <si>
    <t>Drahomíra</t>
  </si>
  <si>
    <t>Čeněk</t>
  </si>
  <si>
    <t>Ilja</t>
  </si>
  <si>
    <t>Vítězslav</t>
  </si>
  <si>
    <t>Magdaléna</t>
  </si>
  <si>
    <t>Libor</t>
  </si>
  <si>
    <t>Kristýna</t>
  </si>
  <si>
    <t>Jakub</t>
  </si>
  <si>
    <t>Anna</t>
  </si>
  <si>
    <t>Věroslav</t>
  </si>
  <si>
    <t>Viktor</t>
  </si>
  <si>
    <t>Marta</t>
  </si>
  <si>
    <t>Bořivoj</t>
  </si>
  <si>
    <t>Ignác</t>
  </si>
  <si>
    <t>Oskar</t>
  </si>
  <si>
    <t>Gustav</t>
  </si>
  <si>
    <t>Miluše</t>
  </si>
  <si>
    <t>Dominik</t>
  </si>
  <si>
    <t>Kristian</t>
  </si>
  <si>
    <t>Oldřiška</t>
  </si>
  <si>
    <t>Lada</t>
  </si>
  <si>
    <t>Soběslav</t>
  </si>
  <si>
    <t>Roman</t>
  </si>
  <si>
    <t>Vavřinec</t>
  </si>
  <si>
    <t>Zuzana</t>
  </si>
  <si>
    <t>Klára</t>
  </si>
  <si>
    <t>Alena</t>
  </si>
  <si>
    <t>Alan</t>
  </si>
  <si>
    <t>Hana</t>
  </si>
  <si>
    <t>Jáchym</t>
  </si>
  <si>
    <t>Petra</t>
  </si>
  <si>
    <t>Helena</t>
  </si>
  <si>
    <t>Ludvík</t>
  </si>
  <si>
    <t>Bernard</t>
  </si>
  <si>
    <t>Johana</t>
  </si>
  <si>
    <t>Bohuslav</t>
  </si>
  <si>
    <t>Sandra</t>
  </si>
  <si>
    <t>Bartoloměj</t>
  </si>
  <si>
    <t>Radim</t>
  </si>
  <si>
    <t>Luděk</t>
  </si>
  <si>
    <t>Otakar</t>
  </si>
  <si>
    <t>Augustýn</t>
  </si>
  <si>
    <t>Evelína</t>
  </si>
  <si>
    <t>Vladěna</t>
  </si>
  <si>
    <t>Pavlína</t>
  </si>
  <si>
    <t>Linda</t>
  </si>
  <si>
    <t>Samuel</t>
  </si>
  <si>
    <t>Adéla</t>
  </si>
  <si>
    <t>Bronislav</t>
  </si>
  <si>
    <t>Jindřiška</t>
  </si>
  <si>
    <t>Boris</t>
  </si>
  <si>
    <t>Boleslav</t>
  </si>
  <si>
    <t>Regína</t>
  </si>
  <si>
    <t>Mariana</t>
  </si>
  <si>
    <t>Daniela</t>
  </si>
  <si>
    <t>Irma</t>
  </si>
  <si>
    <t>Denisa</t>
  </si>
  <si>
    <t>Marie</t>
  </si>
  <si>
    <t>Lubor</t>
  </si>
  <si>
    <t>Radka</t>
  </si>
  <si>
    <t>Jolana</t>
  </si>
  <si>
    <t>Ludmila</t>
  </si>
  <si>
    <t>Naděžda</t>
  </si>
  <si>
    <t>Kryštof</t>
  </si>
  <si>
    <t>Zita</t>
  </si>
  <si>
    <t>Oleg</t>
  </si>
  <si>
    <t>Matouš</t>
  </si>
  <si>
    <t>Darina</t>
  </si>
  <si>
    <t>Berta</t>
  </si>
  <si>
    <t>Jaromír</t>
  </si>
  <si>
    <t>Zlata</t>
  </si>
  <si>
    <t>Andrea</t>
  </si>
  <si>
    <t>Jonáš</t>
  </si>
  <si>
    <t>Václav</t>
  </si>
  <si>
    <t>Michal</t>
  </si>
  <si>
    <t>Jeroným</t>
  </si>
  <si>
    <t>Igor</t>
  </si>
  <si>
    <t>Oliver</t>
  </si>
  <si>
    <t>Olivie</t>
  </si>
  <si>
    <t>Bohumil</t>
  </si>
  <si>
    <t>František</t>
  </si>
  <si>
    <t>Eliška</t>
  </si>
  <si>
    <t>Hanuš</t>
  </si>
  <si>
    <t>Justýna</t>
  </si>
  <si>
    <t>Věra</t>
  </si>
  <si>
    <t>Sára</t>
  </si>
  <si>
    <t>Štefan</t>
  </si>
  <si>
    <t>Marina</t>
  </si>
  <si>
    <t>Andrej</t>
  </si>
  <si>
    <t>Marcel</t>
  </si>
  <si>
    <t>Renáta</t>
  </si>
  <si>
    <t>Agáta</t>
  </si>
  <si>
    <t>Tereza</t>
  </si>
  <si>
    <t>Havel</t>
  </si>
  <si>
    <t>Hedvika</t>
  </si>
  <si>
    <t>Lukáš</t>
  </si>
  <si>
    <t>Michaela</t>
  </si>
  <si>
    <t>Vendelín</t>
  </si>
  <si>
    <t>Brigita</t>
  </si>
  <si>
    <t>Sabina</t>
  </si>
  <si>
    <t>Teodor</t>
  </si>
  <si>
    <t>Nina</t>
  </si>
  <si>
    <t>Beáta</t>
  </si>
  <si>
    <t>Erik</t>
  </si>
  <si>
    <t>Šarlota</t>
  </si>
  <si>
    <t>Zoe</t>
  </si>
  <si>
    <t>Založení ČSR</t>
  </si>
  <si>
    <t>Silvie</t>
  </si>
  <si>
    <t>Tadeáš</t>
  </si>
  <si>
    <t>Štěpánka</t>
  </si>
  <si>
    <t>Felix</t>
  </si>
  <si>
    <t>Památka zesnulých</t>
  </si>
  <si>
    <t>Hubert</t>
  </si>
  <si>
    <t>Karel</t>
  </si>
  <si>
    <t>Miriam</t>
  </si>
  <si>
    <t>Liběna</t>
  </si>
  <si>
    <t>Saskie</t>
  </si>
  <si>
    <t>Bohumír</t>
  </si>
  <si>
    <t>Bohdan</t>
  </si>
  <si>
    <t>Evžen</t>
  </si>
  <si>
    <t>Martin</t>
  </si>
  <si>
    <t>Benedikt</t>
  </si>
  <si>
    <t>Tibor</t>
  </si>
  <si>
    <t>Sáva</t>
  </si>
  <si>
    <t>Leopold</t>
  </si>
  <si>
    <t>Otmar</t>
  </si>
  <si>
    <t>Mahulena</t>
  </si>
  <si>
    <t>Romana</t>
  </si>
  <si>
    <t>Alžběta</t>
  </si>
  <si>
    <t>Nikola</t>
  </si>
  <si>
    <t>Albert</t>
  </si>
  <si>
    <t>Cecílie</t>
  </si>
  <si>
    <t>Klement</t>
  </si>
  <si>
    <t>Emílie</t>
  </si>
  <si>
    <t>Kateřina</t>
  </si>
  <si>
    <t>Artur</t>
  </si>
  <si>
    <t>Xenie</t>
  </si>
  <si>
    <t>René</t>
  </si>
  <si>
    <t>Zina</t>
  </si>
  <si>
    <t>Ondřej</t>
  </si>
  <si>
    <t>Iva</t>
  </si>
  <si>
    <t>Blanka</t>
  </si>
  <si>
    <t>Svatoslav</t>
  </si>
  <si>
    <t>Barbora</t>
  </si>
  <si>
    <t>Jitka</t>
  </si>
  <si>
    <t>Mikuláš</t>
  </si>
  <si>
    <t>Ambrož</t>
  </si>
  <si>
    <t>Benjamín</t>
  </si>
  <si>
    <t>Květoslava</t>
  </si>
  <si>
    <t>Vratislav</t>
  </si>
  <si>
    <t>Julie</t>
  </si>
  <si>
    <t>Dana</t>
  </si>
  <si>
    <t>Simona</t>
  </si>
  <si>
    <t>Lucie</t>
  </si>
  <si>
    <t>Lýdie</t>
  </si>
  <si>
    <t>Radan</t>
  </si>
  <si>
    <t>Radana</t>
  </si>
  <si>
    <t>Albína</t>
  </si>
  <si>
    <t>Daniel</t>
  </si>
  <si>
    <t>Miloslav</t>
  </si>
  <si>
    <t>Ester</t>
  </si>
  <si>
    <t>Dagmar</t>
  </si>
  <si>
    <t>Natálie</t>
  </si>
  <si>
    <t>Šimon</t>
  </si>
  <si>
    <t>Vlasta</t>
  </si>
  <si>
    <t>Adam</t>
  </si>
  <si>
    <t>Eva</t>
  </si>
  <si>
    <t>Boží hod vánoční</t>
  </si>
  <si>
    <t>Štěpán</t>
  </si>
  <si>
    <t>Žaneta</t>
  </si>
  <si>
    <t>Bohumila</t>
  </si>
  <si>
    <t>Judita</t>
  </si>
  <si>
    <t>David</t>
  </si>
  <si>
    <t>Silvestr</t>
  </si>
  <si>
    <t>List</t>
  </si>
  <si>
    <t>Obsah cvičení - jednotlivé listy</t>
  </si>
  <si>
    <t>Datum a čas - Ukázka: datumu a času a příslušné číslené hodnoty</t>
  </si>
  <si>
    <t>Datum a čas - Datum - cvičení na základní práci s datum</t>
  </si>
  <si>
    <t>Ukázka</t>
  </si>
  <si>
    <t>Teorie</t>
  </si>
  <si>
    <t>1 &gt;&gt;&gt;&gt; 1.1.1900</t>
  </si>
  <si>
    <t>Jak funguje</t>
  </si>
  <si>
    <t>Co vídíte</t>
  </si>
  <si>
    <t>Co vidí Excel</t>
  </si>
  <si>
    <t>Další ukázky</t>
  </si>
  <si>
    <t>Vyberte datum</t>
  </si>
  <si>
    <t>Vyberte čas</t>
  </si>
  <si>
    <t>Pavel Lasák 2017 rev 2019, 2020</t>
  </si>
  <si>
    <t>Různé ukázky formátu</t>
  </si>
  <si>
    <t>Formáty - vlastní</t>
  </si>
  <si>
    <t>více viz formátování 04 - formát</t>
  </si>
  <si>
    <t>0,5 &gt;&gt;&gt;&gt; 12:00</t>
  </si>
  <si>
    <t>Pás karet Vzorce (Formulas)</t>
  </si>
  <si>
    <t>Klávesové zkratky</t>
  </si>
  <si>
    <t>Nebudou-li fungovat klávesové zkratky, nutno napsat na klávesnici :(</t>
  </si>
  <si>
    <t>Zadejte datum a  čas staticky</t>
  </si>
  <si>
    <t>&lt;&lt;&lt; zadat počet dnů splatnosti</t>
  </si>
  <si>
    <t>&lt;&lt;&lt; výpočet</t>
  </si>
  <si>
    <t>Zjistěte kdy budete slavit 10.000 dnů na světě, 11.000 atd.</t>
  </si>
  <si>
    <t>Zjistit den týdne (jde o pondělí)</t>
  </si>
  <si>
    <t>Sestavit datum</t>
  </si>
  <si>
    <t>Součty času</t>
  </si>
  <si>
    <t>Poznámka</t>
  </si>
  <si>
    <t>Hodina zadaná číslem</t>
  </si>
  <si>
    <r>
      <t>Hodina zadaná jako čas (</t>
    </r>
    <r>
      <rPr>
        <i/>
        <sz val="11"/>
        <color theme="1"/>
        <rFont val="Calibri"/>
        <family val="2"/>
        <charset val="238"/>
        <scheme val="minor"/>
      </rPr>
      <t>neboli Excel vidí desetinné číslo</t>
    </r>
    <r>
      <rPr>
        <sz val="11"/>
        <color theme="1"/>
        <rFont val="Calibri"/>
        <family val="2"/>
        <charset val="238"/>
        <scheme val="minor"/>
      </rPr>
      <t>)</t>
    </r>
  </si>
  <si>
    <t>Poznámka k formátu</t>
  </si>
  <si>
    <t>ČAS - rozklad skládání</t>
  </si>
  <si>
    <t>Z času zjistit kolik je to hodin, minut, sekund jako číslo</t>
  </si>
  <si>
    <r>
      <rPr>
        <b/>
        <sz val="11"/>
        <color theme="1"/>
        <rFont val="Calibri"/>
        <family val="2"/>
        <charset val="238"/>
        <scheme val="minor"/>
      </rPr>
      <t>Tip:</t>
    </r>
    <r>
      <rPr>
        <sz val="11"/>
        <color theme="1"/>
        <rFont val="Calibri"/>
        <family val="2"/>
        <charset val="238"/>
        <scheme val="minor"/>
      </rPr>
      <t xml:space="preserve"> Suma jako klávesová zkratka </t>
    </r>
    <r>
      <rPr>
        <b/>
        <sz val="11"/>
        <color theme="1"/>
        <rFont val="Calibri"/>
        <family val="2"/>
        <charset val="238"/>
        <scheme val="minor"/>
      </rPr>
      <t>Alt + =</t>
    </r>
  </si>
  <si>
    <t>Special pracovní dny</t>
  </si>
  <si>
    <t>Speciál trvání</t>
  </si>
  <si>
    <t>TIP</t>
  </si>
  <si>
    <t>Využití u tvorby kalendářů</t>
  </si>
  <si>
    <t>Nově: Jmeniny</t>
  </si>
  <si>
    <t>Vypočíst dobu trvání</t>
  </si>
  <si>
    <t>Více na webu:</t>
  </si>
  <si>
    <t>Zjistit z datumu narození, kolik let člověk má</t>
  </si>
  <si>
    <t>Kolik měsíců je na světě</t>
  </si>
  <si>
    <t xml:space="preserve">Kolik dnů je na světě. </t>
  </si>
  <si>
    <t>Pozor</t>
  </si>
  <si>
    <t>Funkci nenajdete v seznamu, musíte ji napsat a vědět její argumenty</t>
  </si>
  <si>
    <t>DATEDIF</t>
  </si>
  <si>
    <t>Přičítat pracovní dny</t>
  </si>
  <si>
    <t>Pomůcka info na webu</t>
  </si>
  <si>
    <t>Pracovní dny mezi daty</t>
  </si>
  <si>
    <t>WORKDAY</t>
  </si>
  <si>
    <t>Copyright, Pavel Lasák - rev 06 / 2018,  06, 09 / 2019, 05/2020</t>
  </si>
  <si>
    <t>Videokurz na SEDUO</t>
  </si>
  <si>
    <t>https://bit.ly/ExcelSeduo</t>
  </si>
  <si>
    <t>Seznam funkci datum a čas - odkaz na další informace na internetu</t>
  </si>
  <si>
    <t>=DATUM(C25;1;1)</t>
  </si>
  <si>
    <t>=B30-3</t>
  </si>
  <si>
    <t>=(KČ(("4/"&amp;C25)/7+MOD(19*MOD(C25;19)-7;30)*14%;)*7-6)+1</t>
  </si>
  <si>
    <t>=DATUM(C25;5;1)</t>
  </si>
  <si>
    <t>=DATUM(C25;5;8)</t>
  </si>
  <si>
    <t>=DATUM(C25;7;5)</t>
  </si>
  <si>
    <t>=DATUM(C25;7;6)</t>
  </si>
  <si>
    <t>=DATUM(C25;9;28)</t>
  </si>
  <si>
    <t>=DATUM(C25;10;28)</t>
  </si>
  <si>
    <t>=DATUM(C25;11;17)</t>
  </si>
  <si>
    <t>=DATUM(C25;12;24)</t>
  </si>
  <si>
    <t>=DATUM(C25;12;25)</t>
  </si>
  <si>
    <t>=DATUM(C25;12;26)</t>
  </si>
  <si>
    <t>Funkce vzorcem</t>
  </si>
  <si>
    <t>Funkce textem</t>
  </si>
  <si>
    <t>Výpočet pracovní doby</t>
  </si>
  <si>
    <t>ZAČÁTEK</t>
  </si>
  <si>
    <t>KONEC</t>
  </si>
  <si>
    <t>Odpracováno</t>
  </si>
  <si>
    <t>Řešení</t>
  </si>
  <si>
    <t>Přestávky</t>
  </si>
  <si>
    <t>Kolik je přestávka</t>
  </si>
  <si>
    <t>Pravidla pokud je odpracováno méně?</t>
  </si>
  <si>
    <t>Pokud je odpracováno více - delší přestávka?</t>
  </si>
  <si>
    <t>Tip/Otázky:</t>
  </si>
  <si>
    <t>Čas - odpracované hodiny</t>
  </si>
  <si>
    <t>Čtvrtletí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</si>
</sst>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64" formatCode="m/d/yyyy"/>
    <numFmt numFmtId="165" formatCode="[mm]"/>
    <numFmt numFmtId="166" formatCode="ddd/m/yyyy\ h:mm"/>
    <numFmt numFmtId="167" formatCode="yy/mm/dd"/>
    <numFmt numFmtId="168" formatCode="dd/dd/yy"/>
    <numFmt numFmtId="169" formatCode="d/m;@"/>
    <numFmt numFmtId="170" formatCode="[$-405]d\-mmm\.;@"/>
    <numFmt numFmtId="171" formatCode="[$-F800]dddd\,\ mmmm\ dd\,\ yyyy"/>
    <numFmt numFmtId="172" formatCode="d/m/yy\ h:mm;@"/>
    <numFmt numFmtId="173" formatCode="[$-F400]h:mm:ss\ AM/PM"/>
    <numFmt numFmtId="174" formatCode="[$-409]h:mm:ss\ AM/PM;@"/>
    <numFmt numFmtId="175" formatCode="[$-409]dddd\,\ mmmm\ dd\,\ yyyy"/>
    <numFmt numFmtId="176" formatCode="yyyy/mm/dd"/>
    <numFmt numFmtId="177" formatCode="h:mm:ss;@"/>
    <numFmt numFmtId="178" formatCode="0.0000000"/>
    <numFmt numFmtId="179" formatCode="ddd\ dd/mm/yyyy\ hh:mm:ss"/>
    <numFmt numFmtId="180" formatCode="h:mm;@"/>
    <numFmt numFmtId="181" formatCode="[h]:mm:ss;@"/>
    <numFmt numFmtId="182" formatCode="[h]:mm"/>
    <numFmt numFmtId="183" formatCode=";;;"/>
    <numFmt numFmtId="184" formatCode="ddd\ \-\ dd/mm/yyyy"/>
  </numFmts>
  <fonts count="63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Wingdings"/>
      <charset val="2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"/>
    </font>
    <font>
      <b/>
      <sz val="20"/>
      <name val="Arial CE"/>
      <charset val="238"/>
    </font>
    <font>
      <sz val="11"/>
      <name val="Arial CE"/>
      <charset val="238"/>
    </font>
    <font>
      <sz val="10"/>
      <color rgb="FF333333"/>
      <name val="Open Sans"/>
      <family val="2"/>
      <charset val="238"/>
    </font>
    <font>
      <b/>
      <sz val="10"/>
      <color rgb="FF333333"/>
      <name val="Open Sans"/>
      <family val="2"/>
      <charset val="238"/>
    </font>
    <font>
      <i/>
      <sz val="10"/>
      <color rgb="FF333333"/>
      <name val="Open Sans"/>
      <family val="2"/>
      <charset val="238"/>
    </font>
    <font>
      <b/>
      <sz val="48"/>
      <color theme="4" tint="-0.499984740745262"/>
      <name val="Arial CE"/>
      <charset val="238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11"/>
      <color theme="1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323232"/>
      <name val="Arial"/>
      <family val="2"/>
      <charset val="238"/>
    </font>
    <font>
      <sz val="12"/>
      <color theme="1"/>
      <name val="Courier New"/>
      <family val="3"/>
      <charset val="238"/>
    </font>
    <font>
      <b/>
      <i/>
      <sz val="12"/>
      <color rgb="FFFF0000"/>
      <name val="Calibri"/>
      <family val="2"/>
      <charset val="238"/>
      <scheme val="minor"/>
    </font>
    <font>
      <b/>
      <sz val="18"/>
      <name val="Arial CE"/>
      <charset val="238"/>
    </font>
    <font>
      <sz val="18"/>
      <name val="Arial CE"/>
      <charset val="238"/>
    </font>
    <font>
      <b/>
      <sz val="14"/>
      <color theme="1"/>
      <name val="Calibri"/>
      <family val="2"/>
      <charset val="238"/>
      <scheme val="minor"/>
    </font>
    <font>
      <u/>
      <sz val="14"/>
      <color theme="10"/>
      <name val="Calibri"/>
      <family val="2"/>
      <charset val="238"/>
      <scheme val="minor"/>
    </font>
    <font>
      <b/>
      <sz val="14"/>
      <name val="Arial CE"/>
      <charset val="238"/>
    </font>
    <font>
      <sz val="14"/>
      <name val="Arial CE"/>
      <charset val="238"/>
    </font>
    <font>
      <sz val="11"/>
      <color rgb="FF0070C0"/>
      <name val="Courier New"/>
      <family val="3"/>
      <charset val="238"/>
    </font>
    <font>
      <b/>
      <i/>
      <sz val="12"/>
      <color theme="1"/>
      <name val="Calibri"/>
      <family val="2"/>
      <charset val="238"/>
      <scheme val="minor"/>
    </font>
    <font>
      <b/>
      <u/>
      <sz val="11"/>
      <color rgb="FF002060"/>
      <name val="Calibri"/>
      <family val="2"/>
      <charset val="238"/>
      <scheme val="minor"/>
    </font>
    <font>
      <sz val="11"/>
      <color rgb="FFFFFFFF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Georgia"/>
      <family val="1"/>
      <charset val="238"/>
    </font>
    <font>
      <b/>
      <sz val="10"/>
      <color theme="1"/>
      <name val="Arial"/>
      <family val="2"/>
      <charset val="238"/>
    </font>
    <font>
      <sz val="10"/>
      <color theme="1"/>
      <name val="Georgia"/>
      <family val="1"/>
      <charset val="238"/>
    </font>
    <font>
      <b/>
      <sz val="10"/>
      <color theme="1"/>
      <name val="Courier New"/>
      <family val="3"/>
      <charset val="238"/>
    </font>
    <font>
      <sz val="11"/>
      <color theme="1"/>
      <name val="Courier New"/>
      <family val="3"/>
      <charset val="238"/>
    </font>
  </fonts>
  <fills count="1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5" fillId="0" borderId="0"/>
  </cellStyleXfs>
  <cellXfs count="237">
    <xf numFmtId="0" fontId="0" fillId="0" borderId="0" xfId="0"/>
    <xf numFmtId="14" fontId="0" fillId="0" borderId="0" xfId="0" applyNumberFormat="1"/>
    <xf numFmtId="164" fontId="0" fillId="0" borderId="0" xfId="0" applyNumberFormat="1"/>
    <xf numFmtId="20" fontId="0" fillId="0" borderId="0" xfId="0" applyNumberFormat="1"/>
    <xf numFmtId="22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0" xfId="0" quotePrefix="1"/>
    <xf numFmtId="167" fontId="0" fillId="0" borderId="0" xfId="0" applyNumberFormat="1"/>
    <xf numFmtId="168" fontId="0" fillId="0" borderId="0" xfId="0" applyNumberFormat="1"/>
    <xf numFmtId="0" fontId="0" fillId="0" borderId="1" xfId="0" applyBorder="1"/>
    <xf numFmtId="0" fontId="0" fillId="2" borderId="0" xfId="0" applyFill="1"/>
    <xf numFmtId="0" fontId="9" fillId="2" borderId="0" xfId="0" applyFont="1" applyFill="1"/>
    <xf numFmtId="0" fontId="0" fillId="4" borderId="1" xfId="0" applyFill="1" applyBorder="1"/>
    <xf numFmtId="0" fontId="12" fillId="0" borderId="0" xfId="1"/>
    <xf numFmtId="0" fontId="0" fillId="4" borderId="0" xfId="0" applyFill="1"/>
    <xf numFmtId="0" fontId="13" fillId="4" borderId="0" xfId="0" applyFont="1" applyFill="1"/>
    <xf numFmtId="0" fontId="16" fillId="0" borderId="0" xfId="0" applyFont="1"/>
    <xf numFmtId="0" fontId="9" fillId="6" borderId="0" xfId="0" applyFont="1" applyFill="1"/>
    <xf numFmtId="0" fontId="0" fillId="0" borderId="4" xfId="0" applyBorder="1"/>
    <xf numFmtId="0" fontId="12" fillId="0" borderId="0" xfId="1" applyAlignment="1">
      <alignment horizontal="left" vertical="center" wrapText="1" indent="1"/>
    </xf>
    <xf numFmtId="0" fontId="20" fillId="0" borderId="0" xfId="0" applyFont="1" applyAlignment="1">
      <alignment horizontal="left" vertical="center" wrapText="1" indent="1"/>
    </xf>
    <xf numFmtId="172" fontId="0" fillId="0" borderId="0" xfId="0" applyNumberFormat="1"/>
    <xf numFmtId="2" fontId="0" fillId="0" borderId="0" xfId="0" applyNumberFormat="1"/>
    <xf numFmtId="0" fontId="0" fillId="6" borderId="0" xfId="0" applyFill="1"/>
    <xf numFmtId="1" fontId="0" fillId="0" borderId="0" xfId="0" applyNumberFormat="1"/>
    <xf numFmtId="0" fontId="22" fillId="0" borderId="0" xfId="0" applyFont="1" applyAlignment="1">
      <alignment horizontal="center" vertical="center" wrapText="1"/>
    </xf>
    <xf numFmtId="0" fontId="23" fillId="8" borderId="0" xfId="0" applyFont="1" applyFill="1" applyAlignment="1">
      <alignment horizontal="center" vertical="center"/>
    </xf>
    <xf numFmtId="0" fontId="0" fillId="7" borderId="5" xfId="0" applyFill="1" applyBorder="1"/>
    <xf numFmtId="0" fontId="0" fillId="7" borderId="6" xfId="0" applyFill="1" applyBorder="1"/>
    <xf numFmtId="0" fontId="0" fillId="7" borderId="7" xfId="0" applyFill="1" applyBorder="1"/>
    <xf numFmtId="0" fontId="0" fillId="7" borderId="8" xfId="0" applyFill="1" applyBorder="1"/>
    <xf numFmtId="0" fontId="0" fillId="7" borderId="0" xfId="0" applyFill="1"/>
    <xf numFmtId="0" fontId="9" fillId="7" borderId="0" xfId="0" applyFont="1" applyFill="1"/>
    <xf numFmtId="0" fontId="0" fillId="7" borderId="9" xfId="0" applyFill="1" applyBorder="1"/>
    <xf numFmtId="0" fontId="0" fillId="7" borderId="10" xfId="0" applyFill="1" applyBorder="1"/>
    <xf numFmtId="0" fontId="0" fillId="7" borderId="11" xfId="0" applyFill="1" applyBorder="1"/>
    <xf numFmtId="0" fontId="0" fillId="7" borderId="12" xfId="0" applyFill="1" applyBorder="1"/>
    <xf numFmtId="0" fontId="0" fillId="9" borderId="5" xfId="0" applyFill="1" applyBorder="1"/>
    <xf numFmtId="0" fontId="0" fillId="9" borderId="6" xfId="0" applyFill="1" applyBorder="1"/>
    <xf numFmtId="0" fontId="0" fillId="9" borderId="7" xfId="0" applyFill="1" applyBorder="1"/>
    <xf numFmtId="0" fontId="17" fillId="9" borderId="0" xfId="0" applyFont="1" applyFill="1" applyAlignment="1">
      <alignment horizontal="center" vertical="center"/>
    </xf>
    <xf numFmtId="0" fontId="17" fillId="9" borderId="9" xfId="0" applyFont="1" applyFill="1" applyBorder="1" applyAlignment="1">
      <alignment horizontal="center" vertical="center"/>
    </xf>
    <xf numFmtId="0" fontId="28" fillId="9" borderId="8" xfId="0" applyFont="1" applyFill="1" applyBorder="1" applyAlignment="1">
      <alignment horizontal="center" vertical="center"/>
    </xf>
    <xf numFmtId="0" fontId="28" fillId="9" borderId="0" xfId="0" applyFont="1" applyFill="1" applyAlignment="1">
      <alignment horizontal="center" vertical="center"/>
    </xf>
    <xf numFmtId="0" fontId="29" fillId="9" borderId="8" xfId="0" applyFont="1" applyFill="1" applyBorder="1" applyAlignment="1">
      <alignment horizontal="center" vertical="top" wrapText="1"/>
    </xf>
    <xf numFmtId="0" fontId="18" fillId="9" borderId="0" xfId="0" applyFont="1" applyFill="1" applyAlignment="1">
      <alignment horizontal="center" vertical="center"/>
    </xf>
    <xf numFmtId="0" fontId="18" fillId="9" borderId="9" xfId="0" applyFont="1" applyFill="1" applyBorder="1" applyAlignment="1">
      <alignment horizontal="center" vertical="center"/>
    </xf>
    <xf numFmtId="0" fontId="0" fillId="9" borderId="10" xfId="0" applyFill="1" applyBorder="1"/>
    <xf numFmtId="0" fontId="0" fillId="9" borderId="11" xfId="0" applyFill="1" applyBorder="1"/>
    <xf numFmtId="0" fontId="0" fillId="9" borderId="12" xfId="0" applyFill="1" applyBorder="1"/>
    <xf numFmtId="0" fontId="31" fillId="6" borderId="5" xfId="0" applyFont="1" applyFill="1" applyBorder="1"/>
    <xf numFmtId="0" fontId="0" fillId="6" borderId="6" xfId="0" applyFill="1" applyBorder="1"/>
    <xf numFmtId="0" fontId="0" fillId="6" borderId="7" xfId="0" applyFill="1" applyBorder="1"/>
    <xf numFmtId="0" fontId="31" fillId="6" borderId="8" xfId="0" applyFont="1" applyFill="1" applyBorder="1"/>
    <xf numFmtId="0" fontId="32" fillId="6" borderId="0" xfId="0" applyFont="1" applyFill="1"/>
    <xf numFmtId="0" fontId="0" fillId="6" borderId="9" xfId="0" applyFill="1" applyBorder="1"/>
    <xf numFmtId="0" fontId="0" fillId="0" borderId="0" xfId="0" applyAlignment="1">
      <alignment vertical="center"/>
    </xf>
    <xf numFmtId="0" fontId="31" fillId="6" borderId="8" xfId="0" applyFont="1" applyFill="1" applyBorder="1" applyAlignment="1">
      <alignment vertical="center"/>
    </xf>
    <xf numFmtId="0" fontId="0" fillId="6" borderId="0" xfId="0" applyFill="1" applyAlignment="1">
      <alignment vertical="center"/>
    </xf>
    <xf numFmtId="0" fontId="0" fillId="6" borderId="9" xfId="0" applyFill="1" applyBorder="1" applyAlignment="1">
      <alignment vertical="center"/>
    </xf>
    <xf numFmtId="0" fontId="12" fillId="6" borderId="8" xfId="1" applyFill="1" applyBorder="1" applyAlignment="1">
      <alignment vertical="center"/>
    </xf>
    <xf numFmtId="0" fontId="12" fillId="6" borderId="10" xfId="1" applyFill="1" applyBorder="1"/>
    <xf numFmtId="0" fontId="0" fillId="6" borderId="11" xfId="0" applyFill="1" applyBorder="1"/>
    <xf numFmtId="0" fontId="12" fillId="6" borderId="11" xfId="1" applyFill="1" applyBorder="1"/>
    <xf numFmtId="0" fontId="0" fillId="6" borderId="12" xfId="0" applyFill="1" applyBorder="1"/>
    <xf numFmtId="0" fontId="0" fillId="6" borderId="1" xfId="0" applyFill="1" applyBorder="1"/>
    <xf numFmtId="20" fontId="0" fillId="0" borderId="1" xfId="0" applyNumberFormat="1" applyBorder="1"/>
    <xf numFmtId="21" fontId="0" fillId="0" borderId="1" xfId="0" applyNumberFormat="1" applyBorder="1"/>
    <xf numFmtId="0" fontId="0" fillId="2" borderId="0" xfId="0" applyFill="1" applyAlignment="1">
      <alignment horizontal="center" vertical="center"/>
    </xf>
    <xf numFmtId="0" fontId="0" fillId="2" borderId="4" xfId="0" applyFill="1" applyBorder="1"/>
    <xf numFmtId="0" fontId="0" fillId="2" borderId="4" xfId="0" applyFill="1" applyBorder="1" applyAlignment="1">
      <alignment horizontal="center" vertical="center"/>
    </xf>
    <xf numFmtId="0" fontId="0" fillId="4" borderId="0" xfId="0" applyFill="1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14" fontId="0" fillId="0" borderId="1" xfId="0" applyNumberFormat="1" applyBorder="1"/>
    <xf numFmtId="0" fontId="9" fillId="0" borderId="1" xfId="0" applyFont="1" applyBorder="1"/>
    <xf numFmtId="0" fontId="13" fillId="10" borderId="1" xfId="0" applyFont="1" applyFill="1" applyBorder="1" applyAlignment="1">
      <alignment vertical="center"/>
    </xf>
    <xf numFmtId="0" fontId="9" fillId="10" borderId="1" xfId="0" applyFont="1" applyFill="1" applyBorder="1" applyAlignment="1">
      <alignment vertical="center" wrapText="1"/>
    </xf>
    <xf numFmtId="14" fontId="0" fillId="0" borderId="2" xfId="0" applyNumberFormat="1" applyBorder="1"/>
    <xf numFmtId="20" fontId="0" fillId="0" borderId="2" xfId="0" applyNumberFormat="1" applyBorder="1"/>
    <xf numFmtId="22" fontId="0" fillId="0" borderId="2" xfId="0" applyNumberFormat="1" applyBorder="1"/>
    <xf numFmtId="0" fontId="40" fillId="0" borderId="0" xfId="0" applyFont="1"/>
    <xf numFmtId="14" fontId="0" fillId="4" borderId="1" xfId="0" applyNumberFormat="1" applyFill="1" applyBorder="1"/>
    <xf numFmtId="18" fontId="0" fillId="0" borderId="1" xfId="0" applyNumberFormat="1" applyBorder="1"/>
    <xf numFmtId="180" fontId="0" fillId="0" borderId="1" xfId="0" applyNumberFormat="1" applyBorder="1"/>
    <xf numFmtId="181" fontId="0" fillId="0" borderId="1" xfId="0" applyNumberFormat="1" applyBorder="1"/>
    <xf numFmtId="182" fontId="0" fillId="0" borderId="1" xfId="0" applyNumberFormat="1" applyBorder="1"/>
    <xf numFmtId="0" fontId="20" fillId="11" borderId="0" xfId="0" applyFont="1" applyFill="1" applyAlignment="1">
      <alignment horizontal="left" vertical="center" wrapText="1" indent="1"/>
    </xf>
    <xf numFmtId="0" fontId="12" fillId="6" borderId="0" xfId="1" applyFill="1"/>
    <xf numFmtId="183" fontId="0" fillId="0" borderId="0" xfId="0" applyNumberFormat="1"/>
    <xf numFmtId="1" fontId="0" fillId="0" borderId="1" xfId="0" applyNumberFormat="1" applyBorder="1"/>
    <xf numFmtId="14" fontId="0" fillId="0" borderId="14" xfId="0" applyNumberFormat="1" applyBorder="1"/>
    <xf numFmtId="0" fontId="0" fillId="0" borderId="14" xfId="0" applyBorder="1"/>
    <xf numFmtId="1" fontId="0" fillId="0" borderId="13" xfId="0" applyNumberFormat="1" applyBorder="1"/>
    <xf numFmtId="0" fontId="0" fillId="0" borderId="13" xfId="0" applyBorder="1"/>
    <xf numFmtId="0" fontId="9" fillId="10" borderId="1" xfId="0" applyFont="1" applyFill="1" applyBorder="1"/>
    <xf numFmtId="177" fontId="0" fillId="0" borderId="1" xfId="0" applyNumberFormat="1" applyBorder="1"/>
    <xf numFmtId="2" fontId="0" fillId="0" borderId="1" xfId="0" applyNumberFormat="1" applyBorder="1"/>
    <xf numFmtId="0" fontId="9" fillId="0" borderId="0" xfId="0" applyFont="1"/>
    <xf numFmtId="0" fontId="9" fillId="6" borderId="1" xfId="0" applyFont="1" applyFill="1" applyBorder="1"/>
    <xf numFmtId="0" fontId="12" fillId="0" borderId="0" xfId="1" applyAlignment="1">
      <alignment horizontal="left" vertical="center"/>
    </xf>
    <xf numFmtId="0" fontId="12" fillId="0" borderId="0" xfId="1" applyAlignment="1">
      <alignment horizontal="left" vertical="center" indent="1"/>
    </xf>
    <xf numFmtId="0" fontId="41" fillId="0" borderId="0" xfId="1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184" fontId="5" fillId="0" borderId="1" xfId="2" applyNumberFormat="1" applyBorder="1"/>
    <xf numFmtId="0" fontId="5" fillId="0" borderId="1" xfId="2" applyBorder="1"/>
    <xf numFmtId="0" fontId="5" fillId="0" borderId="0" xfId="2"/>
    <xf numFmtId="0" fontId="44" fillId="0" borderId="0" xfId="2" applyFont="1" applyAlignment="1">
      <alignment horizontal="left" vertical="center" indent="1"/>
    </xf>
    <xf numFmtId="0" fontId="26" fillId="0" borderId="0" xfId="2" applyFont="1"/>
    <xf numFmtId="0" fontId="26" fillId="10" borderId="15" xfId="2" applyFont="1" applyFill="1" applyBorder="1"/>
    <xf numFmtId="0" fontId="26" fillId="12" borderId="16" xfId="2" applyFont="1" applyFill="1" applyBorder="1" applyAlignment="1">
      <alignment horizontal="center"/>
    </xf>
    <xf numFmtId="0" fontId="26" fillId="10" borderId="1" xfId="2" applyFont="1" applyFill="1" applyBorder="1"/>
    <xf numFmtId="0" fontId="26" fillId="10" borderId="1" xfId="2" applyFont="1" applyFill="1" applyBorder="1" applyAlignment="1">
      <alignment horizontal="center"/>
    </xf>
    <xf numFmtId="0" fontId="43" fillId="0" borderId="1" xfId="2" applyFont="1" applyBorder="1" applyAlignment="1">
      <alignment vertical="center"/>
    </xf>
    <xf numFmtId="0" fontId="45" fillId="0" borderId="1" xfId="2" applyFont="1" applyBorder="1"/>
    <xf numFmtId="184" fontId="26" fillId="0" borderId="1" xfId="2" applyNumberFormat="1" applyFont="1" applyBorder="1"/>
    <xf numFmtId="0" fontId="47" fillId="13" borderId="0" xfId="0" applyFont="1" applyFill="1" applyAlignment="1">
      <alignment horizontal="center"/>
    </xf>
    <xf numFmtId="0" fontId="47" fillId="11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9" fillId="4" borderId="0" xfId="0" applyFont="1" applyFill="1"/>
    <xf numFmtId="0" fontId="13" fillId="0" borderId="0" xfId="0" applyFont="1"/>
    <xf numFmtId="0" fontId="13" fillId="0" borderId="0" xfId="0" applyFont="1" applyAlignment="1">
      <alignment vertical="center"/>
    </xf>
    <xf numFmtId="0" fontId="4" fillId="0" borderId="0" xfId="2" applyFont="1"/>
    <xf numFmtId="0" fontId="42" fillId="0" borderId="0" xfId="0" applyFont="1" applyAlignment="1">
      <alignment wrapText="1"/>
    </xf>
    <xf numFmtId="0" fontId="41" fillId="0" borderId="0" xfId="1" applyFont="1" applyAlignment="1">
      <alignment horizontal="center"/>
    </xf>
    <xf numFmtId="0" fontId="42" fillId="0" borderId="0" xfId="0" applyFont="1" applyAlignment="1">
      <alignment horizontal="center"/>
    </xf>
    <xf numFmtId="1" fontId="49" fillId="0" borderId="1" xfId="0" applyNumberFormat="1" applyFont="1" applyBorder="1" applyAlignment="1">
      <alignment vertical="center"/>
    </xf>
    <xf numFmtId="0" fontId="33" fillId="15" borderId="1" xfId="0" applyFont="1" applyFill="1" applyBorder="1" applyAlignment="1">
      <alignment vertical="center"/>
    </xf>
    <xf numFmtId="0" fontId="40" fillId="0" borderId="0" xfId="0" applyFont="1" applyAlignment="1">
      <alignment vertical="center"/>
    </xf>
    <xf numFmtId="1" fontId="3" fillId="0" borderId="0" xfId="0" applyNumberFormat="1" applyFont="1" applyAlignment="1">
      <alignment vertical="center"/>
    </xf>
    <xf numFmtId="1" fontId="9" fillId="6" borderId="1" xfId="0" applyNumberFormat="1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7" fillId="16" borderId="0" xfId="0" applyFont="1" applyFill="1" applyAlignment="1">
      <alignment horizontal="center" vertical="center"/>
    </xf>
    <xf numFmtId="0" fontId="50" fillId="0" borderId="0" xfId="1" applyFont="1" applyAlignment="1">
      <alignment horizontal="center" vertical="center"/>
    </xf>
    <xf numFmtId="0" fontId="51" fillId="13" borderId="0" xfId="0" applyFont="1" applyFill="1" applyAlignment="1">
      <alignment horizontal="center"/>
    </xf>
    <xf numFmtId="0" fontId="33" fillId="0" borderId="0" xfId="0" applyFont="1"/>
    <xf numFmtId="0" fontId="51" fillId="11" borderId="0" xfId="0" applyFont="1" applyFill="1" applyAlignment="1">
      <alignment horizontal="center" vertical="center"/>
    </xf>
    <xf numFmtId="0" fontId="51" fillId="16" borderId="0" xfId="0" applyFont="1" applyFill="1" applyAlignment="1">
      <alignment horizontal="center" vertical="center"/>
    </xf>
    <xf numFmtId="0" fontId="9" fillId="6" borderId="1" xfId="0" applyFont="1" applyFill="1" applyBorder="1" applyAlignment="1">
      <alignment horizontal="center"/>
    </xf>
    <xf numFmtId="171" fontId="0" fillId="0" borderId="1" xfId="0" applyNumberFormat="1" applyBorder="1"/>
    <xf numFmtId="173" fontId="0" fillId="0" borderId="1" xfId="0" applyNumberFormat="1" applyBorder="1"/>
    <xf numFmtId="22" fontId="0" fillId="0" borderId="1" xfId="0" applyNumberFormat="1" applyBorder="1"/>
    <xf numFmtId="0" fontId="34" fillId="0" borderId="0" xfId="0" applyFont="1" applyAlignment="1">
      <alignment vertical="center"/>
    </xf>
    <xf numFmtId="169" fontId="0" fillId="0" borderId="1" xfId="0" applyNumberFormat="1" applyBorder="1"/>
    <xf numFmtId="170" fontId="0" fillId="0" borderId="1" xfId="0" applyNumberFormat="1" applyBorder="1"/>
    <xf numFmtId="172" fontId="0" fillId="0" borderId="1" xfId="0" applyNumberFormat="1" applyBorder="1"/>
    <xf numFmtId="174" fontId="0" fillId="0" borderId="1" xfId="0" applyNumberFormat="1" applyBorder="1"/>
    <xf numFmtId="176" fontId="0" fillId="0" borderId="1" xfId="0" applyNumberFormat="1" applyBorder="1"/>
    <xf numFmtId="0" fontId="48" fillId="16" borderId="0" xfId="0" quotePrefix="1" applyFont="1" applyFill="1" applyAlignment="1">
      <alignment vertical="center"/>
    </xf>
    <xf numFmtId="0" fontId="48" fillId="13" borderId="0" xfId="0" applyFont="1" applyFill="1" applyAlignment="1"/>
    <xf numFmtId="0" fontId="48" fillId="11" borderId="0" xfId="0" quotePrefix="1" applyFont="1" applyFill="1" applyAlignment="1">
      <alignment vertical="center"/>
    </xf>
    <xf numFmtId="168" fontId="9" fillId="12" borderId="0" xfId="0" applyNumberFormat="1" applyFont="1" applyFill="1"/>
    <xf numFmtId="0" fontId="0" fillId="12" borderId="0" xfId="0" applyFill="1"/>
    <xf numFmtId="0" fontId="25" fillId="7" borderId="8" xfId="0" applyFont="1" applyFill="1" applyBorder="1" applyAlignment="1">
      <alignment vertical="center"/>
    </xf>
    <xf numFmtId="0" fontId="25" fillId="7" borderId="1" xfId="0" applyFont="1" applyFill="1" applyBorder="1" applyAlignment="1">
      <alignment vertical="center"/>
    </xf>
    <xf numFmtId="0" fontId="25" fillId="7" borderId="0" xfId="0" applyFont="1" applyFill="1" applyAlignment="1">
      <alignment vertical="center"/>
    </xf>
    <xf numFmtId="0" fontId="26" fillId="7" borderId="0" xfId="0" applyFont="1" applyFill="1" applyAlignment="1">
      <alignment vertical="center"/>
    </xf>
    <xf numFmtId="0" fontId="25" fillId="7" borderId="9" xfId="0" applyFont="1" applyFill="1" applyBorder="1" applyAlignment="1">
      <alignment vertical="center"/>
    </xf>
    <xf numFmtId="0" fontId="25" fillId="0" borderId="0" xfId="0" applyFont="1" applyAlignment="1">
      <alignment vertical="center"/>
    </xf>
    <xf numFmtId="0" fontId="3" fillId="7" borderId="0" xfId="0" applyFont="1" applyFill="1" applyAlignment="1">
      <alignment vertical="center"/>
    </xf>
    <xf numFmtId="0" fontId="37" fillId="7" borderId="0" xfId="0" quotePrefix="1" applyFont="1" applyFill="1" applyAlignment="1">
      <alignment vertical="center"/>
    </xf>
    <xf numFmtId="0" fontId="8" fillId="7" borderId="0" xfId="0" applyFont="1" applyFill="1" applyAlignment="1">
      <alignment vertical="center"/>
    </xf>
    <xf numFmtId="0" fontId="6" fillId="7" borderId="0" xfId="0" applyFont="1" applyFill="1" applyAlignment="1">
      <alignment vertical="center"/>
    </xf>
    <xf numFmtId="0" fontId="5" fillId="7" borderId="0" xfId="0" applyFont="1" applyFill="1" applyAlignment="1">
      <alignment vertical="center"/>
    </xf>
    <xf numFmtId="0" fontId="46" fillId="7" borderId="0" xfId="0" quotePrefix="1" applyFont="1" applyFill="1" applyAlignment="1">
      <alignment vertical="center"/>
    </xf>
    <xf numFmtId="0" fontId="7" fillId="7" borderId="0" xfId="0" applyFont="1" applyFill="1" applyAlignment="1">
      <alignment vertical="center"/>
    </xf>
    <xf numFmtId="0" fontId="53" fillId="8" borderId="0" xfId="0" applyFont="1" applyFill="1"/>
    <xf numFmtId="0" fontId="13" fillId="0" borderId="0" xfId="0" applyFont="1" applyFill="1"/>
    <xf numFmtId="0" fontId="0" fillId="0" borderId="0" xfId="0" applyFill="1"/>
    <xf numFmtId="0" fontId="40" fillId="0" borderId="0" xfId="0" applyFont="1" applyFill="1"/>
    <xf numFmtId="0" fontId="2" fillId="0" borderId="0" xfId="2" applyFont="1"/>
    <xf numFmtId="0" fontId="24" fillId="7" borderId="0" xfId="0" applyFont="1" applyFill="1" applyAlignment="1">
      <alignment vertical="top"/>
    </xf>
    <xf numFmtId="0" fontId="54" fillId="7" borderId="0" xfId="0" quotePrefix="1" applyFont="1" applyFill="1" applyAlignment="1">
      <alignment vertical="center"/>
    </xf>
    <xf numFmtId="0" fontId="9" fillId="6" borderId="0" xfId="0" applyFont="1" applyFill="1" applyAlignment="1">
      <alignment vertical="center"/>
    </xf>
    <xf numFmtId="0" fontId="55" fillId="6" borderId="0" xfId="1" applyFont="1" applyFill="1" applyAlignment="1">
      <alignment vertical="center"/>
    </xf>
    <xf numFmtId="0" fontId="2" fillId="7" borderId="0" xfId="0" applyFont="1" applyFill="1" applyAlignment="1">
      <alignment vertical="center"/>
    </xf>
    <xf numFmtId="0" fontId="26" fillId="10" borderId="1" xfId="2" applyFont="1" applyFill="1" applyBorder="1" applyAlignment="1">
      <alignment horizontal="left"/>
    </xf>
    <xf numFmtId="0" fontId="57" fillId="0" borderId="0" xfId="0" applyFont="1" applyBorder="1" applyAlignment="1">
      <alignment wrapText="1"/>
    </xf>
    <xf numFmtId="0" fontId="59" fillId="0" borderId="0" xfId="0" applyFont="1" applyBorder="1" applyAlignment="1">
      <alignment wrapText="1"/>
    </xf>
    <xf numFmtId="20" fontId="57" fillId="0" borderId="0" xfId="0" applyNumberFormat="1" applyFont="1" applyBorder="1" applyAlignment="1">
      <alignment horizontal="right" wrapText="1"/>
    </xf>
    <xf numFmtId="0" fontId="58" fillId="6" borderId="1" xfId="0" applyFont="1" applyFill="1" applyBorder="1" applyAlignment="1">
      <alignment wrapText="1"/>
    </xf>
    <xf numFmtId="0" fontId="59" fillId="6" borderId="1" xfId="0" applyFont="1" applyFill="1" applyBorder="1" applyAlignment="1">
      <alignment wrapText="1"/>
    </xf>
    <xf numFmtId="14" fontId="60" fillId="0" borderId="1" xfId="0" applyNumberFormat="1" applyFont="1" applyBorder="1" applyAlignment="1">
      <alignment horizontal="right" wrapText="1"/>
    </xf>
    <xf numFmtId="20" fontId="60" fillId="0" borderId="1" xfId="0" applyNumberFormat="1" applyFont="1" applyBorder="1" applyAlignment="1">
      <alignment horizontal="right" wrapText="1"/>
    </xf>
    <xf numFmtId="0" fontId="57" fillId="0" borderId="1" xfId="0" applyFont="1" applyBorder="1" applyAlignment="1">
      <alignment wrapText="1"/>
    </xf>
    <xf numFmtId="0" fontId="61" fillId="0" borderId="0" xfId="0" applyFont="1" applyBorder="1" applyAlignment="1">
      <alignment wrapText="1"/>
    </xf>
    <xf numFmtId="20" fontId="57" fillId="4" borderId="0" xfId="0" applyNumberFormat="1" applyFont="1" applyFill="1" applyBorder="1" applyAlignment="1">
      <alignment horizontal="right" wrapText="1"/>
    </xf>
    <xf numFmtId="0" fontId="1" fillId="7" borderId="0" xfId="0" applyFont="1" applyFill="1" applyAlignment="1">
      <alignment vertical="center"/>
    </xf>
    <xf numFmtId="0" fontId="0" fillId="0" borderId="3" xfId="0" applyBorder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27" fillId="9" borderId="8" xfId="0" applyFont="1" applyFill="1" applyBorder="1" applyAlignment="1">
      <alignment horizontal="center" vertical="center"/>
    </xf>
    <xf numFmtId="0" fontId="27" fillId="9" borderId="0" xfId="0" applyFont="1" applyFill="1" applyAlignment="1">
      <alignment horizontal="center" vertical="center"/>
    </xf>
    <xf numFmtId="0" fontId="29" fillId="9" borderId="0" xfId="0" applyFont="1" applyFill="1" applyAlignment="1">
      <alignment horizontal="center" vertical="top" wrapText="1"/>
    </xf>
    <xf numFmtId="0" fontId="30" fillId="9" borderId="0" xfId="0" applyFont="1" applyFill="1" applyAlignment="1">
      <alignment horizontal="center" vertical="center"/>
    </xf>
    <xf numFmtId="0" fontId="30" fillId="9" borderId="9" xfId="0" applyFont="1" applyFill="1" applyBorder="1" applyAlignment="1">
      <alignment horizontal="center" vertical="center"/>
    </xf>
    <xf numFmtId="0" fontId="36" fillId="3" borderId="0" xfId="0" applyFont="1" applyFill="1" applyAlignment="1">
      <alignment horizontal="center" vertical="center"/>
    </xf>
    <xf numFmtId="175" fontId="0" fillId="0" borderId="1" xfId="0" applyNumberFormat="1" applyBorder="1" applyAlignment="1">
      <alignment horizontal="right" vertical="center"/>
    </xf>
    <xf numFmtId="0" fontId="10" fillId="17" borderId="0" xfId="0" applyFont="1" applyFill="1" applyAlignment="1">
      <alignment horizontal="center"/>
    </xf>
    <xf numFmtId="0" fontId="41" fillId="0" borderId="0" xfId="1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52" fillId="13" borderId="0" xfId="0" applyFont="1" applyFill="1" applyAlignment="1">
      <alignment horizontal="center"/>
    </xf>
    <xf numFmtId="0" fontId="52" fillId="11" borderId="0" xfId="0" quotePrefix="1" applyFont="1" applyFill="1" applyAlignment="1">
      <alignment horizontal="center" vertical="center"/>
    </xf>
    <xf numFmtId="0" fontId="52" fillId="16" borderId="0" xfId="0" quotePrefix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14" fontId="34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2" fontId="34" fillId="0" borderId="0" xfId="0" applyNumberFormat="1" applyFont="1" applyAlignment="1">
      <alignment horizontal="center" vertical="center"/>
    </xf>
    <xf numFmtId="177" fontId="34" fillId="0" borderId="0" xfId="0" applyNumberFormat="1" applyFont="1" applyAlignment="1">
      <alignment horizontal="center" vertical="center"/>
    </xf>
    <xf numFmtId="178" fontId="35" fillId="0" borderId="0" xfId="0" applyNumberFormat="1" applyFont="1" applyAlignment="1">
      <alignment horizontal="center" vertical="center"/>
    </xf>
    <xf numFmtId="179" fontId="34" fillId="0" borderId="0" xfId="0" applyNumberFormat="1" applyFont="1" applyAlignment="1">
      <alignment horizontal="center" vertical="center"/>
    </xf>
    <xf numFmtId="178" fontId="33" fillId="0" borderId="0" xfId="0" applyNumberFormat="1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48" fillId="13" borderId="0" xfId="0" applyFont="1" applyFill="1" applyAlignment="1">
      <alignment horizontal="center"/>
    </xf>
    <xf numFmtId="0" fontId="48" fillId="11" borderId="0" xfId="0" quotePrefix="1" applyFont="1" applyFill="1" applyAlignment="1">
      <alignment horizontal="center" vertical="center"/>
    </xf>
    <xf numFmtId="0" fontId="48" fillId="16" borderId="0" xfId="0" quotePrefix="1" applyFont="1" applyFill="1" applyAlignment="1">
      <alignment horizontal="center" vertical="center"/>
    </xf>
    <xf numFmtId="0" fontId="36" fillId="17" borderId="0" xfId="0" applyFont="1" applyFill="1" applyAlignment="1">
      <alignment horizontal="center" vertical="center"/>
    </xf>
    <xf numFmtId="0" fontId="9" fillId="7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1" fillId="3" borderId="0" xfId="0" applyFont="1" applyFill="1" applyAlignment="1">
      <alignment horizontal="center" vertical="center"/>
    </xf>
    <xf numFmtId="0" fontId="12" fillId="0" borderId="0" xfId="1" applyAlignment="1">
      <alignment horizontal="center"/>
    </xf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3" xfId="0" applyFill="1" applyBorder="1" applyAlignment="1">
      <alignment horizontal="center"/>
    </xf>
    <xf numFmtId="0" fontId="56" fillId="3" borderId="0" xfId="0" applyFont="1" applyFill="1" applyBorder="1" applyAlignment="1">
      <alignment wrapText="1"/>
    </xf>
    <xf numFmtId="0" fontId="9" fillId="7" borderId="0" xfId="0" applyFont="1" applyFill="1" applyAlignment="1">
      <alignment horizontal="center" vertical="center"/>
    </xf>
    <xf numFmtId="0" fontId="10" fillId="18" borderId="0" xfId="0" applyFont="1" applyFill="1" applyAlignment="1">
      <alignment horizontal="center" vertical="center"/>
    </xf>
    <xf numFmtId="0" fontId="12" fillId="2" borderId="0" xfId="1" applyFill="1" applyAlignment="1">
      <alignment horizontal="center" vertical="center" wrapText="1"/>
    </xf>
    <xf numFmtId="0" fontId="36" fillId="14" borderId="0" xfId="0" applyFont="1" applyFill="1" applyAlignment="1">
      <alignment horizontal="center" vertical="center"/>
    </xf>
    <xf numFmtId="0" fontId="41" fillId="0" borderId="0" xfId="1" applyFont="1" applyAlignment="1">
      <alignment horizontal="center" vertical="center" wrapText="1"/>
    </xf>
    <xf numFmtId="0" fontId="62" fillId="0" borderId="0" xfId="0" applyFont="1"/>
  </cellXfs>
  <cellStyles count="3">
    <cellStyle name="Hypertextový odkaz" xfId="1" builtinId="8"/>
    <cellStyle name="Normální" xfId="0" builtinId="0"/>
    <cellStyle name="Normální 2" xfId="2" xr:uid="{5437A78D-32F2-4374-9BD9-A6BBE95270F0}"/>
  </cellStyles>
  <dxfs count="0"/>
  <tableStyles count="0" defaultTableStyle="TableStyleMedium2" defaultPivotStyle="PivotStyleLight16"/>
  <colors>
    <mruColors>
      <color rgb="FFFFFFCC"/>
      <color rgb="FF0066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Spin" dx="22" fmlaLink="$D$8" max="31" min="1" page="10"/>
</file>

<file path=xl/ctrlProps/ctrlProp2.xml><?xml version="1.0" encoding="utf-8"?>
<formControlPr xmlns="http://schemas.microsoft.com/office/spreadsheetml/2009/9/main" objectType="Spin" dx="22" fmlaLink="$D$9" max="12" min="1" page="10" val="3"/>
</file>

<file path=xl/ctrlProps/ctrlProp3.xml><?xml version="1.0" encoding="utf-8"?>
<formControlPr xmlns="http://schemas.microsoft.com/office/spreadsheetml/2009/9/main" objectType="Spin" dx="22" fmlaLink="$D$10" max="2020" min="2017" page="10" val="2017"/>
</file>

<file path=xl/ctrlProps/ctrlProp4.xml><?xml version="1.0" encoding="utf-8"?>
<formControlPr xmlns="http://schemas.microsoft.com/office/spreadsheetml/2009/9/main" objectType="Spin" dx="22" fmlaLink="$H$8" max="12" min="1" page="10" val="12"/>
</file>

<file path=xl/ctrlProps/ctrlProp5.xml><?xml version="1.0" encoding="utf-8"?>
<formControlPr xmlns="http://schemas.microsoft.com/office/spreadsheetml/2009/9/main" objectType="Spin" dx="22" fmlaLink="$H$9" max="60" page="10" val="21"/>
</file>

<file path=xl/ctrlProps/ctrlProp6.xml><?xml version="1.0" encoding="utf-8"?>
<formControlPr xmlns="http://schemas.microsoft.com/office/spreadsheetml/2009/9/main" objectType="Spin" dx="22" fmlaLink="$H$10" max="60" page="10" val="2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17</xdr:row>
      <xdr:rowOff>76200</xdr:rowOff>
    </xdr:from>
    <xdr:to>
      <xdr:col>7</xdr:col>
      <xdr:colOff>352425</xdr:colOff>
      <xdr:row>21</xdr:row>
      <xdr:rowOff>123726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6230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25</xdr:row>
      <xdr:rowOff>0</xdr:rowOff>
    </xdr:from>
    <xdr:to>
      <xdr:col>7</xdr:col>
      <xdr:colOff>349491</xdr:colOff>
      <xdr:row>27</xdr:row>
      <xdr:rowOff>228600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768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17</xdr:row>
      <xdr:rowOff>104775</xdr:rowOff>
    </xdr:from>
    <xdr:to>
      <xdr:col>7</xdr:col>
      <xdr:colOff>317259</xdr:colOff>
      <xdr:row>21</xdr:row>
      <xdr:rowOff>151435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908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25</xdr:row>
      <xdr:rowOff>0</xdr:rowOff>
    </xdr:from>
    <xdr:to>
      <xdr:col>7</xdr:col>
      <xdr:colOff>314325</xdr:colOff>
      <xdr:row>27</xdr:row>
      <xdr:rowOff>226868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05400" y="5076825"/>
          <a:ext cx="0" cy="703118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17</xdr:row>
      <xdr:rowOff>76200</xdr:rowOff>
    </xdr:from>
    <xdr:to>
      <xdr:col>7</xdr:col>
      <xdr:colOff>352425</xdr:colOff>
      <xdr:row>21</xdr:row>
      <xdr:rowOff>123726</xdr:rowOff>
    </xdr:to>
    <xdr:pic>
      <xdr:nvPicPr>
        <xdr:cNvPr id="6" name="Obrázek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6230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25</xdr:row>
      <xdr:rowOff>0</xdr:rowOff>
    </xdr:from>
    <xdr:to>
      <xdr:col>7</xdr:col>
      <xdr:colOff>349491</xdr:colOff>
      <xdr:row>27</xdr:row>
      <xdr:rowOff>228600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768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17</xdr:row>
      <xdr:rowOff>104775</xdr:rowOff>
    </xdr:from>
    <xdr:to>
      <xdr:col>7</xdr:col>
      <xdr:colOff>317259</xdr:colOff>
      <xdr:row>21</xdr:row>
      <xdr:rowOff>151435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908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17</xdr:row>
      <xdr:rowOff>161925</xdr:rowOff>
    </xdr:from>
    <xdr:to>
      <xdr:col>7</xdr:col>
      <xdr:colOff>314325</xdr:colOff>
      <xdr:row>21</xdr:row>
      <xdr:rowOff>202870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248025"/>
          <a:ext cx="1962771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17</xdr:row>
      <xdr:rowOff>133350</xdr:rowOff>
    </xdr:from>
    <xdr:to>
      <xdr:col>9</xdr:col>
      <xdr:colOff>305421</xdr:colOff>
      <xdr:row>21</xdr:row>
      <xdr:rowOff>180010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9200" y="3219450"/>
          <a:ext cx="1962771" cy="7896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85725</xdr:colOff>
          <xdr:row>7</xdr:row>
          <xdr:rowOff>161925</xdr:rowOff>
        </xdr:from>
        <xdr:to>
          <xdr:col>2</xdr:col>
          <xdr:colOff>409575</xdr:colOff>
          <xdr:row>7</xdr:row>
          <xdr:rowOff>466725</xdr:rowOff>
        </xdr:to>
        <xdr:sp macro="" textlink="">
          <xdr:nvSpPr>
            <xdr:cNvPr id="6145" name="Spinner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2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85725</xdr:colOff>
          <xdr:row>8</xdr:row>
          <xdr:rowOff>161925</xdr:rowOff>
        </xdr:from>
        <xdr:to>
          <xdr:col>2</xdr:col>
          <xdr:colOff>409575</xdr:colOff>
          <xdr:row>8</xdr:row>
          <xdr:rowOff>466725</xdr:rowOff>
        </xdr:to>
        <xdr:sp macro="" textlink="">
          <xdr:nvSpPr>
            <xdr:cNvPr id="6146" name="Spinner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2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85725</xdr:colOff>
          <xdr:row>9</xdr:row>
          <xdr:rowOff>161925</xdr:rowOff>
        </xdr:from>
        <xdr:to>
          <xdr:col>2</xdr:col>
          <xdr:colOff>409575</xdr:colOff>
          <xdr:row>9</xdr:row>
          <xdr:rowOff>466725</xdr:rowOff>
        </xdr:to>
        <xdr:sp macro="" textlink="">
          <xdr:nvSpPr>
            <xdr:cNvPr id="6147" name="Spinner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2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85725</xdr:colOff>
          <xdr:row>7</xdr:row>
          <xdr:rowOff>161925</xdr:rowOff>
        </xdr:from>
        <xdr:to>
          <xdr:col>6</xdr:col>
          <xdr:colOff>409575</xdr:colOff>
          <xdr:row>7</xdr:row>
          <xdr:rowOff>466725</xdr:rowOff>
        </xdr:to>
        <xdr:sp macro="" textlink="">
          <xdr:nvSpPr>
            <xdr:cNvPr id="6148" name="Spinner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2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85725</xdr:colOff>
          <xdr:row>8</xdr:row>
          <xdr:rowOff>161925</xdr:rowOff>
        </xdr:from>
        <xdr:to>
          <xdr:col>6</xdr:col>
          <xdr:colOff>409575</xdr:colOff>
          <xdr:row>8</xdr:row>
          <xdr:rowOff>466725</xdr:rowOff>
        </xdr:to>
        <xdr:sp macro="" textlink="">
          <xdr:nvSpPr>
            <xdr:cNvPr id="6149" name="Spinner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2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85725</xdr:colOff>
          <xdr:row>9</xdr:row>
          <xdr:rowOff>161925</xdr:rowOff>
        </xdr:from>
        <xdr:to>
          <xdr:col>6</xdr:col>
          <xdr:colOff>409575</xdr:colOff>
          <xdr:row>9</xdr:row>
          <xdr:rowOff>466725</xdr:rowOff>
        </xdr:to>
        <xdr:sp macro="" textlink="">
          <xdr:nvSpPr>
            <xdr:cNvPr id="6150" name="Spinner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2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295275</xdr:colOff>
      <xdr:row>23</xdr:row>
      <xdr:rowOff>66675</xdr:rowOff>
    </xdr:from>
    <xdr:to>
      <xdr:col>15</xdr:col>
      <xdr:colOff>553159</xdr:colOff>
      <xdr:row>29</xdr:row>
      <xdr:rowOff>152571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5029200"/>
          <a:ext cx="5077534" cy="12288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266700</xdr:colOff>
      <xdr:row>14</xdr:row>
      <xdr:rowOff>38100</xdr:rowOff>
    </xdr:from>
    <xdr:to>
      <xdr:col>12</xdr:col>
      <xdr:colOff>581625</xdr:colOff>
      <xdr:row>29</xdr:row>
      <xdr:rowOff>48025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81700" y="3143250"/>
          <a:ext cx="4296375" cy="2867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==%20Knihy/_%20GRADA%20=/DAtum/Funkce%20pro%20datum%20a%20&#269;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vod"/>
      <sheetName val="Teorie"/>
      <sheetName val="Převody"/>
      <sheetName val="Svátky"/>
      <sheetName val="Kdy probíhal projekt"/>
      <sheetName val="Jak dlouho trvalo"/>
      <sheetName val="Počet dnů"/>
      <sheetName val="Počet dnů mezi"/>
      <sheetName val="Pracovní dny"/>
      <sheetName val="Pořadové číslo"/>
      <sheetName val="Čas ze mzd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H3">
            <v>43831</v>
          </cell>
        </row>
        <row r="4">
          <cell r="H4">
            <v>43931</v>
          </cell>
        </row>
        <row r="5">
          <cell r="H5">
            <v>43934</v>
          </cell>
        </row>
        <row r="6">
          <cell r="H6">
            <v>43952</v>
          </cell>
        </row>
        <row r="7">
          <cell r="H7">
            <v>43959</v>
          </cell>
        </row>
        <row r="8">
          <cell r="H8">
            <v>44017</v>
          </cell>
        </row>
        <row r="9">
          <cell r="H9">
            <v>44018</v>
          </cell>
        </row>
        <row r="10">
          <cell r="H10">
            <v>44102</v>
          </cell>
        </row>
        <row r="11">
          <cell r="H11">
            <v>44132</v>
          </cell>
        </row>
        <row r="12">
          <cell r="H12">
            <v>44152</v>
          </cell>
        </row>
        <row r="13">
          <cell r="H13">
            <v>44189</v>
          </cell>
        </row>
        <row r="14">
          <cell r="H14">
            <v>44190</v>
          </cell>
        </row>
        <row r="15">
          <cell r="H15">
            <v>44191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office.lasakovi.com/excel/funkce/ms-excel-funkce-cz-en/" TargetMode="External"/><Relationship Id="rId7" Type="http://schemas.openxmlformats.org/officeDocument/2006/relationships/hyperlink" Target="https://bit.ly/ExcelSeduo" TargetMode="External"/><Relationship Id="rId2" Type="http://schemas.openxmlformats.org/officeDocument/2006/relationships/hyperlink" Target="http://office.lasakovi.com/excel/formatovani/vlastni-format-bunek-pokrocile-nastaveni/" TargetMode="External"/><Relationship Id="rId1" Type="http://schemas.openxmlformats.org/officeDocument/2006/relationships/hyperlink" Target="http://office.lasakovi.com/excel/zaklady/on-line-kurz-zdarma/" TargetMode="External"/><Relationship Id="rId6" Type="http://schemas.openxmlformats.org/officeDocument/2006/relationships/hyperlink" Target="http://office.lasakovi.com/excel/funkce/ms-excel-funkce-en-cz/" TargetMode="External"/><Relationship Id="rId5" Type="http://schemas.openxmlformats.org/officeDocument/2006/relationships/hyperlink" Target="http://office.lasakovi.com/excel/funkce/ms-excel-datum-a-cas-prehled/" TargetMode="External"/><Relationship Id="rId4" Type="http://schemas.openxmlformats.org/officeDocument/2006/relationships/hyperlink" Target="http://office.lasakovi.com/excel/funkce/ms-excel-datum-a-cas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office.lasakovi.com/excel/funkce-datum-cas/WORKDAY-INTL-dopocist-den-Excel/" TargetMode="External"/><Relationship Id="rId2" Type="http://schemas.openxmlformats.org/officeDocument/2006/relationships/hyperlink" Target="http://office.lasakovi.com/excel/funkce-datum-cas/WORKDAY-dopocist-den-Excel/" TargetMode="External"/><Relationship Id="rId1" Type="http://schemas.openxmlformats.org/officeDocument/2006/relationships/hyperlink" Target="http://office.lasakovi.com/" TargetMode="External"/><Relationship Id="rId6" Type="http://schemas.openxmlformats.org/officeDocument/2006/relationships/printerSettings" Target="../printerSettings/printerSettings6.bin"/><Relationship Id="rId5" Type="http://schemas.openxmlformats.org/officeDocument/2006/relationships/hyperlink" Target="http://office.lasakovi.com/excel/funkce-datum-cas/NETWORKDAYS-INTL-pocet-pracovnich-dni-Excel/" TargetMode="External"/><Relationship Id="rId4" Type="http://schemas.openxmlformats.org/officeDocument/2006/relationships/hyperlink" Target="http://office.lasakovi.com/excel/funkce-datum-cas/NETWORKDAYS-pocet-pracovnich-dnu-Excel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office.lasakovi.com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office.lasakovi.com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://office.lasakovi.com/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://office.lasakovi.com/excel/funkce-datum-cas/DENTYDNE-WEEKDAY-den-tydne-Excel/" TargetMode="External"/><Relationship Id="rId13" Type="http://schemas.openxmlformats.org/officeDocument/2006/relationships/hyperlink" Target="http://office.lasakovi.com/excel/funkce-datum-cas/ISOWEEKNUM-cislo-tydne-v-roce-Excel/" TargetMode="External"/><Relationship Id="rId18" Type="http://schemas.openxmlformats.org/officeDocument/2006/relationships/hyperlink" Target="http://office.lasakovi.com/excel/funkce-datum-cas/SEKUNDA-SECOND-sekunda-Excel/" TargetMode="External"/><Relationship Id="rId26" Type="http://schemas.openxmlformats.org/officeDocument/2006/relationships/hyperlink" Target="http://office.lasakovi.com/excel/funkce-datum-cas/ROK360-DAYS360-pocet-dnu-mezi-daty-Excel/" TargetMode="External"/><Relationship Id="rId3" Type="http://schemas.openxmlformats.org/officeDocument/2006/relationships/hyperlink" Target="http://office.lasakovi.com/excel/funkce-datum-cas/DATEDIF-rozdil-mezi-datumy-Excel/" TargetMode="External"/><Relationship Id="rId21" Type="http://schemas.openxmlformats.org/officeDocument/2006/relationships/hyperlink" Target="http://office.lasakovi.com/excel/formatovani/vlastni-format-bunek-pokrocile-nastaveni/" TargetMode="External"/><Relationship Id="rId7" Type="http://schemas.openxmlformats.org/officeDocument/2006/relationships/hyperlink" Target="http://office.lasakovi.com/excel/funkce-datum-cas/DEN-DAY-den-v-mesici-Excel/" TargetMode="External"/><Relationship Id="rId12" Type="http://schemas.openxmlformats.org/officeDocument/2006/relationships/hyperlink" Target="http://office.lasakovi.com/excel/funkce-datum-cas/HODINA-HOUR-hodina-z-casu-Excel/" TargetMode="External"/><Relationship Id="rId17" Type="http://schemas.openxmlformats.org/officeDocument/2006/relationships/hyperlink" Target="http://office.lasakovi.com/excel/funkce-datum-cas/ROK-YEAR-rok-v-Excel/" TargetMode="External"/><Relationship Id="rId25" Type="http://schemas.openxmlformats.org/officeDocument/2006/relationships/hyperlink" Target="http://office.lasakovi.com/excel/funkce-datum-cas/NETWORKDAYS-INTL-pocet-pracovnich-dni-Excel/" TargetMode="External"/><Relationship Id="rId2" Type="http://schemas.openxmlformats.org/officeDocument/2006/relationships/hyperlink" Target="http://office.lasakovi.com/excel/funkce-datum-cas/CASHODN-TIMEVALUE-cas-na-cislo-Excel/" TargetMode="External"/><Relationship Id="rId16" Type="http://schemas.openxmlformats.org/officeDocument/2006/relationships/hyperlink" Target="http://office.lasakovi.com/excel/funkce-datum-cas/NYNI-NOW-dnesni-datum-Excel/" TargetMode="External"/><Relationship Id="rId20" Type="http://schemas.openxmlformats.org/officeDocument/2006/relationships/hyperlink" Target="http://office.lasakovi.com/" TargetMode="External"/><Relationship Id="rId1" Type="http://schemas.openxmlformats.org/officeDocument/2006/relationships/hyperlink" Target="http://office.lasakovi.com/excel/funkce-datum-cas/CAS-TIME-vytvorit-cas-Excel/" TargetMode="External"/><Relationship Id="rId6" Type="http://schemas.openxmlformats.org/officeDocument/2006/relationships/hyperlink" Target="http://office.lasakovi.com/excel/funkce-datum-cas/DAYS-dnu-mezi-dvema-datumy-Excel/" TargetMode="External"/><Relationship Id="rId11" Type="http://schemas.openxmlformats.org/officeDocument/2006/relationships/hyperlink" Target="http://office.lasakovi.com/excel/funkce-datum-cas/EOMONTH-posledni-den-mesice-Excel/" TargetMode="External"/><Relationship Id="rId24" Type="http://schemas.openxmlformats.org/officeDocument/2006/relationships/hyperlink" Target="http://office.lasakovi.com/excel/funkce-datum-cas/NETWORKDAYS-pocet-pracovnich-dnu-Excel/" TargetMode="External"/><Relationship Id="rId5" Type="http://schemas.openxmlformats.org/officeDocument/2006/relationships/hyperlink" Target="http://office.lasakovi.com/excel/funkce-datum-cas/DATUMHODN-DATEVALUE-datum-cislo-Excel/" TargetMode="External"/><Relationship Id="rId15" Type="http://schemas.openxmlformats.org/officeDocument/2006/relationships/hyperlink" Target="http://office.lasakovi.com/excel/funkce-datum-cas/MINUTA-MINUTE-minuta-Excel/" TargetMode="External"/><Relationship Id="rId23" Type="http://schemas.openxmlformats.org/officeDocument/2006/relationships/hyperlink" Target="http://office.lasakovi.com/excel/funkce-datum-cas/WORKDAY-INTL-dopocist-den-Excel/" TargetMode="External"/><Relationship Id="rId10" Type="http://schemas.openxmlformats.org/officeDocument/2006/relationships/hyperlink" Target="http://office.lasakovi.com/excel/funkce-datum-cas/EDATE-den-v-mesici-pred-po-Excel/" TargetMode="External"/><Relationship Id="rId19" Type="http://schemas.openxmlformats.org/officeDocument/2006/relationships/hyperlink" Target="http://office.lasakovi.com/excel/funkce-datum-cas/WEEKNUM-cislo-tydne-v-roce-Excel/" TargetMode="External"/><Relationship Id="rId4" Type="http://schemas.openxmlformats.org/officeDocument/2006/relationships/hyperlink" Target="http://office.lasakovi.com/excel/funkce-datum-cas/DATUM-DATE-vytvorit-datum-Excel/" TargetMode="External"/><Relationship Id="rId9" Type="http://schemas.openxmlformats.org/officeDocument/2006/relationships/hyperlink" Target="http://office.lasakovi.com/excel/funkce-datum-cas/DNES-TODAY-dnesni-datum-Excel/" TargetMode="External"/><Relationship Id="rId14" Type="http://schemas.openxmlformats.org/officeDocument/2006/relationships/hyperlink" Target="http://office.lasakovi.com/excel/funkce-datum-cas/MESIC-MONTH-mesic-v-roce-Excel/" TargetMode="External"/><Relationship Id="rId22" Type="http://schemas.openxmlformats.org/officeDocument/2006/relationships/hyperlink" Target="http://office.lasakovi.com/excel/funkce-datum-cas/WORKDAY-dopocist-den-Excel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office.lasakovi.com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hyperlink" Target="http://office.lasakovi.com/" TargetMode="External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office.lasakovi.com/" TargetMode="External"/><Relationship Id="rId1" Type="http://schemas.openxmlformats.org/officeDocument/2006/relationships/hyperlink" Target="http://office.lasakovi.com/excel/formatovani/vlastni-format-bunek-pokrocile-nastaveni/" TargetMode="External"/><Relationship Id="rId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office.lasakovi.com/" TargetMode="External"/><Relationship Id="rId1" Type="http://schemas.openxmlformats.org/officeDocument/2006/relationships/hyperlink" Target="http://office.lasakovi.com/excel/formatovani/vlastni-format-bunek-pokrocile-nastaveni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office.lasakovi.com/" TargetMode="External"/><Relationship Id="rId1" Type="http://schemas.openxmlformats.org/officeDocument/2006/relationships/hyperlink" Target="http://office.lasakovi.com/excel/formatovani/vlastni-format-bunek-pokrocile-nastaveni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office.lasakovi.com/" TargetMode="External"/><Relationship Id="rId1" Type="http://schemas.openxmlformats.org/officeDocument/2006/relationships/hyperlink" Target="http://office.lasakovi.com/excel/formatovani/vlastni-format-bunek-pokrocile-nastaveni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office.lasakovi.com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://office.lasakovi.com/" TargetMode="External"/><Relationship Id="rId1" Type="http://schemas.openxmlformats.org/officeDocument/2006/relationships/hyperlink" Target="http://office.lasakovi.com/excel/funkce-datum-cas/DATEDIF-rozdil-mezi-datumy-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P38"/>
  <sheetViews>
    <sheetView showGridLines="0" tabSelected="1" workbookViewId="0">
      <selection activeCell="E11" sqref="E11"/>
    </sheetView>
  </sheetViews>
  <sheetFormatPr defaultColWidth="0" defaultRowHeight="15" customHeight="1" zeroHeight="1"/>
  <cols>
    <col min="1" max="1" width="1.28515625" customWidth="1"/>
    <col min="2" max="2" width="1.7109375" customWidth="1"/>
    <col min="3" max="3" width="3.28515625" customWidth="1"/>
    <col min="4" max="4" width="5.28515625" customWidth="1"/>
    <col min="5" max="5" width="34.85546875" customWidth="1"/>
    <col min="6" max="6" width="23" customWidth="1"/>
    <col min="7" max="7" width="13" customWidth="1"/>
    <col min="8" max="8" width="16.42578125" customWidth="1"/>
    <col min="9" max="9" width="12" customWidth="1"/>
    <col min="10" max="10" width="7.140625" customWidth="1"/>
    <col min="11" max="11" width="1.85546875" customWidth="1"/>
    <col min="12" max="12" width="1.42578125" customWidth="1"/>
    <col min="13" max="16" width="0" hidden="1" customWidth="1"/>
    <col min="17" max="16384" width="9.140625" hidden="1"/>
  </cols>
  <sheetData>
    <row r="1" spans="3:12" ht="8.25" customHeight="1">
      <c r="F1" s="91" t="s">
        <v>79</v>
      </c>
    </row>
    <row r="2" spans="3:12" ht="54" customHeight="1">
      <c r="C2" s="195" t="s">
        <v>120</v>
      </c>
      <c r="D2" s="195"/>
      <c r="E2" s="195"/>
      <c r="F2" s="195"/>
      <c r="G2" s="195"/>
      <c r="H2" s="195"/>
      <c r="I2" s="195"/>
      <c r="J2" s="195"/>
      <c r="K2" s="26"/>
      <c r="L2" s="26"/>
    </row>
    <row r="3" spans="3:12" ht="8.4499999999999993" customHeight="1" thickBot="1">
      <c r="C3" s="27"/>
      <c r="D3" s="27"/>
      <c r="E3" s="27"/>
      <c r="F3" s="27"/>
      <c r="G3" s="27"/>
      <c r="H3" s="27"/>
      <c r="I3" s="27"/>
      <c r="J3" s="27"/>
    </row>
    <row r="4" spans="3:12" ht="11.25" customHeight="1" thickTop="1">
      <c r="C4" s="28"/>
      <c r="D4" s="29"/>
      <c r="E4" s="29"/>
      <c r="F4" s="29"/>
      <c r="G4" s="29"/>
      <c r="H4" s="29"/>
      <c r="I4" s="29"/>
      <c r="J4" s="30"/>
    </row>
    <row r="5" spans="3:12" ht="32.25" customHeight="1">
      <c r="C5" s="31"/>
      <c r="D5" s="177" t="s">
        <v>609</v>
      </c>
      <c r="E5" s="32"/>
      <c r="F5" s="32"/>
      <c r="G5" s="33"/>
      <c r="H5" s="32"/>
      <c r="I5" s="32"/>
      <c r="J5" s="34"/>
    </row>
    <row r="6" spans="3:12" s="164" customFormat="1" ht="21" customHeight="1">
      <c r="C6" s="159"/>
      <c r="D6" s="160"/>
      <c r="E6" s="161" t="s">
        <v>118</v>
      </c>
      <c r="F6" s="161"/>
      <c r="G6" s="162"/>
      <c r="H6" s="161"/>
      <c r="I6" s="161"/>
      <c r="J6" s="163"/>
    </row>
    <row r="7" spans="3:12" s="164" customFormat="1" ht="21" customHeight="1">
      <c r="C7" s="159"/>
      <c r="D7" s="160"/>
      <c r="E7" s="165" t="s">
        <v>610</v>
      </c>
      <c r="F7" s="161"/>
      <c r="G7" s="161"/>
      <c r="H7" s="161"/>
      <c r="I7" s="161"/>
      <c r="J7" s="163"/>
    </row>
    <row r="8" spans="3:12" s="164" customFormat="1" ht="21" customHeight="1">
      <c r="C8" s="159"/>
      <c r="D8" s="160"/>
      <c r="E8" s="165" t="s">
        <v>611</v>
      </c>
      <c r="F8" s="161"/>
      <c r="G8" s="178" t="s">
        <v>151</v>
      </c>
      <c r="H8" s="161"/>
      <c r="I8" s="161"/>
      <c r="J8" s="163"/>
    </row>
    <row r="9" spans="3:12" s="164" customFormat="1" ht="21" customHeight="1">
      <c r="C9" s="159"/>
      <c r="D9" s="160"/>
      <c r="E9" s="167" t="s">
        <v>141</v>
      </c>
      <c r="F9" s="161"/>
      <c r="G9" s="178" t="s">
        <v>151</v>
      </c>
      <c r="H9" s="161"/>
      <c r="I9" s="161"/>
      <c r="J9" s="163"/>
    </row>
    <row r="10" spans="3:12" s="164" customFormat="1" ht="21" customHeight="1">
      <c r="C10" s="159"/>
      <c r="D10" s="160"/>
      <c r="E10" s="193" t="s">
        <v>689</v>
      </c>
      <c r="F10" s="161"/>
      <c r="G10" s="178"/>
      <c r="H10" s="161"/>
      <c r="I10" s="161"/>
      <c r="J10" s="163"/>
    </row>
    <row r="11" spans="3:12" s="164" customFormat="1" ht="21" customHeight="1">
      <c r="C11" s="159"/>
      <c r="D11" s="160"/>
      <c r="E11" s="168" t="s">
        <v>190</v>
      </c>
      <c r="F11" s="161"/>
      <c r="G11" s="166"/>
      <c r="H11" s="161"/>
      <c r="I11" s="161"/>
      <c r="J11" s="163"/>
    </row>
    <row r="12" spans="3:12" s="164" customFormat="1" ht="21" customHeight="1">
      <c r="C12" s="159"/>
      <c r="D12" s="160"/>
      <c r="E12" s="169" t="s">
        <v>210</v>
      </c>
      <c r="F12" s="161"/>
      <c r="G12" s="170" t="s">
        <v>211</v>
      </c>
      <c r="H12" s="161"/>
      <c r="I12" s="161"/>
      <c r="J12" s="163"/>
    </row>
    <row r="13" spans="3:12" s="164" customFormat="1" ht="21" customHeight="1">
      <c r="C13" s="159"/>
      <c r="D13" s="160"/>
      <c r="E13" s="165" t="s">
        <v>228</v>
      </c>
      <c r="F13" s="161"/>
      <c r="G13" s="170" t="s">
        <v>647</v>
      </c>
      <c r="H13" s="161"/>
      <c r="I13" s="161"/>
      <c r="J13" s="163"/>
    </row>
    <row r="14" spans="3:12" s="164" customFormat="1" ht="21" customHeight="1">
      <c r="C14" s="159"/>
      <c r="D14" s="160"/>
      <c r="E14" s="171" t="s">
        <v>175</v>
      </c>
      <c r="F14" s="161"/>
      <c r="G14" s="161"/>
      <c r="H14" s="161"/>
      <c r="I14" s="161"/>
      <c r="J14" s="163"/>
    </row>
    <row r="15" spans="3:12" s="164" customFormat="1" ht="21" customHeight="1">
      <c r="C15" s="159"/>
      <c r="D15" s="160"/>
      <c r="E15" s="181" t="s">
        <v>663</v>
      </c>
      <c r="F15" s="161"/>
      <c r="G15" s="161"/>
      <c r="H15" s="161"/>
      <c r="I15" s="161"/>
      <c r="J15" s="163"/>
    </row>
    <row r="16" spans="3:12" ht="15.75" thickBot="1">
      <c r="C16" s="35"/>
      <c r="D16" s="36"/>
      <c r="E16" s="36"/>
      <c r="F16" s="36"/>
      <c r="G16" s="36"/>
      <c r="H16" s="36"/>
      <c r="I16" s="36"/>
      <c r="J16" s="37"/>
    </row>
    <row r="17" spans="3:16" ht="10.5" customHeight="1" thickTop="1" thickBot="1"/>
    <row r="18" spans="3:16" ht="15.75" customHeight="1" thickTop="1">
      <c r="C18" s="38"/>
      <c r="D18" s="39"/>
      <c r="E18" s="39"/>
      <c r="F18" s="39"/>
      <c r="G18" s="39"/>
      <c r="H18" s="39"/>
      <c r="I18" s="39"/>
      <c r="J18" s="40"/>
    </row>
    <row r="19" spans="3:16" ht="15.75" customHeight="1">
      <c r="C19" s="196" t="s">
        <v>79</v>
      </c>
      <c r="D19" s="197"/>
      <c r="E19" s="197"/>
      <c r="F19" s="197"/>
      <c r="G19" s="197"/>
      <c r="H19" s="41"/>
      <c r="I19" s="41"/>
      <c r="J19" s="42"/>
      <c r="P19" s="7"/>
    </row>
    <row r="20" spans="3:16" ht="13.5" customHeight="1">
      <c r="C20" s="196"/>
      <c r="D20" s="197"/>
      <c r="E20" s="197"/>
      <c r="F20" s="197"/>
      <c r="G20" s="197"/>
      <c r="H20" s="41"/>
      <c r="I20" s="41"/>
      <c r="J20" s="42"/>
      <c r="P20" s="7"/>
    </row>
    <row r="21" spans="3:16" ht="13.5" customHeight="1">
      <c r="C21" s="43"/>
      <c r="D21" s="44"/>
      <c r="E21" s="44"/>
      <c r="F21" s="44"/>
      <c r="G21" s="44"/>
      <c r="H21" s="41"/>
      <c r="I21" s="41"/>
      <c r="J21" s="42"/>
      <c r="P21" s="7"/>
    </row>
    <row r="22" spans="3:16" ht="18" customHeight="1">
      <c r="C22" s="45"/>
      <c r="D22" s="198" t="s">
        <v>121</v>
      </c>
      <c r="E22" s="198"/>
      <c r="F22" s="198"/>
      <c r="G22" s="198"/>
      <c r="H22" s="46"/>
      <c r="I22" s="46"/>
      <c r="J22" s="47"/>
    </row>
    <row r="23" spans="3:16" ht="25.5" customHeight="1">
      <c r="C23" s="45"/>
      <c r="D23" s="198"/>
      <c r="E23" s="198"/>
      <c r="F23" s="198"/>
      <c r="G23" s="198"/>
      <c r="H23" s="199">
        <v>5002722</v>
      </c>
      <c r="I23" s="199"/>
      <c r="J23" s="200"/>
    </row>
    <row r="24" spans="3:16" ht="12" customHeight="1" thickBot="1">
      <c r="C24" s="48"/>
      <c r="D24" s="49"/>
      <c r="E24" s="49"/>
      <c r="F24" s="49"/>
      <c r="G24" s="49"/>
      <c r="H24" s="49"/>
      <c r="I24" s="49"/>
      <c r="J24" s="50"/>
    </row>
    <row r="25" spans="3:16" ht="9" customHeight="1" thickTop="1" thickBot="1"/>
    <row r="26" spans="3:16" ht="10.5" customHeight="1" thickTop="1">
      <c r="C26" s="51"/>
      <c r="D26" s="52"/>
      <c r="E26" s="52"/>
      <c r="F26" s="52"/>
      <c r="G26" s="52"/>
      <c r="H26" s="52"/>
      <c r="I26" s="52"/>
      <c r="J26" s="53"/>
    </row>
    <row r="27" spans="3:16" ht="27" customHeight="1">
      <c r="C27" s="54"/>
      <c r="D27" s="55" t="s">
        <v>122</v>
      </c>
      <c r="E27" s="24"/>
      <c r="F27" s="24"/>
      <c r="G27" s="24"/>
      <c r="H27" s="24"/>
      <c r="I27" s="24"/>
      <c r="J27" s="56"/>
    </row>
    <row r="28" spans="3:16" s="57" customFormat="1" ht="19.5" customHeight="1">
      <c r="C28" s="58"/>
      <c r="D28" s="59"/>
      <c r="E28" s="90" t="s">
        <v>37</v>
      </c>
      <c r="F28" s="59"/>
      <c r="G28" s="59"/>
      <c r="H28" s="59"/>
      <c r="I28" s="59"/>
      <c r="J28" s="60"/>
    </row>
    <row r="29" spans="3:16" s="57" customFormat="1" ht="19.5" customHeight="1">
      <c r="C29" s="61"/>
      <c r="D29" s="59"/>
      <c r="E29" s="90" t="s">
        <v>38</v>
      </c>
      <c r="F29" s="59"/>
      <c r="G29" s="59"/>
      <c r="H29" s="59"/>
      <c r="I29" s="59"/>
      <c r="J29" s="60"/>
    </row>
    <row r="30" spans="3:16" s="57" customFormat="1" ht="19.5" customHeight="1">
      <c r="C30" s="61"/>
      <c r="D30" s="59"/>
      <c r="E30" s="90" t="s">
        <v>39</v>
      </c>
      <c r="F30" s="59"/>
      <c r="G30" s="59"/>
      <c r="H30" s="59"/>
      <c r="I30" s="59"/>
      <c r="J30" s="60"/>
    </row>
    <row r="31" spans="3:16" s="57" customFormat="1" ht="19.5" customHeight="1">
      <c r="C31" s="61"/>
      <c r="D31" s="59"/>
      <c r="E31" s="90" t="s">
        <v>40</v>
      </c>
      <c r="F31" s="59"/>
      <c r="G31" s="59"/>
      <c r="H31" s="59"/>
      <c r="I31" s="59"/>
      <c r="J31" s="60"/>
    </row>
    <row r="32" spans="3:16" s="57" customFormat="1" ht="19.5" customHeight="1">
      <c r="C32" s="61"/>
      <c r="D32" s="59"/>
      <c r="E32" s="90" t="s">
        <v>36</v>
      </c>
      <c r="F32" s="59"/>
      <c r="G32" s="59"/>
      <c r="H32" s="59"/>
      <c r="I32" s="59"/>
      <c r="J32" s="60"/>
    </row>
    <row r="33" spans="1:12" s="57" customFormat="1" ht="19.5" customHeight="1">
      <c r="C33" s="61"/>
      <c r="D33" s="59"/>
      <c r="E33" s="90" t="s">
        <v>80</v>
      </c>
      <c r="F33" s="59"/>
      <c r="G33" s="59"/>
      <c r="H33" s="59"/>
      <c r="I33" s="59"/>
      <c r="J33" s="60"/>
    </row>
    <row r="34" spans="1:12" s="57" customFormat="1" ht="19.5" customHeight="1">
      <c r="C34" s="61"/>
      <c r="D34" s="179" t="s">
        <v>661</v>
      </c>
      <c r="E34" s="90"/>
      <c r="F34" s="59"/>
      <c r="G34" s="59"/>
      <c r="H34" s="59"/>
      <c r="I34" s="59"/>
      <c r="J34" s="60"/>
    </row>
    <row r="35" spans="1:12" s="57" customFormat="1" ht="19.5" customHeight="1">
      <c r="C35" s="61"/>
      <c r="D35" s="179"/>
      <c r="E35" s="180" t="s">
        <v>662</v>
      </c>
      <c r="F35" s="59"/>
      <c r="G35" s="59"/>
      <c r="H35" s="59"/>
      <c r="I35" s="59"/>
      <c r="J35" s="60"/>
    </row>
    <row r="36" spans="1:12" ht="6" customHeight="1" thickBot="1">
      <c r="C36" s="62"/>
      <c r="D36" s="63"/>
      <c r="E36" s="64"/>
      <c r="F36" s="63"/>
      <c r="G36" s="63"/>
      <c r="H36" s="63"/>
      <c r="I36" s="63"/>
      <c r="J36" s="65"/>
    </row>
    <row r="37" spans="1:12" ht="15.75" thickTop="1">
      <c r="A37" s="19"/>
      <c r="C37" s="14"/>
    </row>
    <row r="38" spans="1:12">
      <c r="B38" s="194" t="s">
        <v>660</v>
      </c>
      <c r="C38" s="194"/>
      <c r="D38" s="194"/>
      <c r="E38" s="194"/>
      <c r="F38" s="194"/>
      <c r="G38" s="194"/>
      <c r="H38" s="194"/>
      <c r="I38" s="194"/>
      <c r="J38" s="194"/>
      <c r="K38" s="194"/>
      <c r="L38" s="194"/>
    </row>
  </sheetData>
  <mergeCells count="5">
    <mergeCell ref="B38:L38"/>
    <mergeCell ref="C2:J2"/>
    <mergeCell ref="C19:G20"/>
    <mergeCell ref="D22:G23"/>
    <mergeCell ref="H23:J23"/>
  </mergeCells>
  <hyperlinks>
    <hyperlink ref="E33" r:id="rId1" xr:uid="{00000000-0004-0000-0000-000000000000}"/>
    <hyperlink ref="E32" r:id="rId2" xr:uid="{00000000-0004-0000-0000-000001000000}"/>
    <hyperlink ref="E30" r:id="rId3" xr:uid="{00000000-0004-0000-0000-000002000000}"/>
    <hyperlink ref="E29" r:id="rId4" xr:uid="{00000000-0004-0000-0000-000003000000}"/>
    <hyperlink ref="E28" r:id="rId5" xr:uid="{B318E712-BD54-4F48-AD9E-739A40E40EC7}"/>
    <hyperlink ref="E31" r:id="rId6" xr:uid="{B4C89B96-1B1D-4F03-9F4E-3F92A12B4CA0}"/>
    <hyperlink ref="E35" r:id="rId7" xr:uid="{A81676A2-1068-44EC-9CD0-66023F18BC33}"/>
  </hyperlinks>
  <pageMargins left="0.7" right="0.7" top="0.78740157499999996" bottom="0.78740157499999996" header="0.3" footer="0.3"/>
  <drawing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3A8EF-BF25-46DB-867F-D1EC73947A18}">
  <sheetPr codeName="List9"/>
  <dimension ref="A1:J36"/>
  <sheetViews>
    <sheetView topLeftCell="A13" workbookViewId="0">
      <selection sqref="A1:J39"/>
    </sheetView>
  </sheetViews>
  <sheetFormatPr defaultRowHeight="15"/>
  <cols>
    <col min="1" max="1" width="3.5703125" customWidth="1"/>
    <col min="2" max="5" width="15.5703125" customWidth="1"/>
    <col min="6" max="6" width="28" customWidth="1"/>
    <col min="7" max="7" width="4.28515625" customWidth="1"/>
    <col min="8" max="9" width="13.85546875" customWidth="1"/>
  </cols>
  <sheetData>
    <row r="1" spans="1:10" ht="21">
      <c r="A1" s="224" t="s">
        <v>182</v>
      </c>
      <c r="B1" s="224"/>
      <c r="C1" s="224"/>
      <c r="D1" s="224"/>
      <c r="E1" s="224"/>
      <c r="F1" s="224"/>
      <c r="G1" s="224"/>
    </row>
    <row r="2" spans="1:10">
      <c r="A2" s="225" t="s">
        <v>140</v>
      </c>
      <c r="B2" s="226"/>
      <c r="C2" s="226"/>
      <c r="D2" s="226"/>
      <c r="E2" s="226"/>
      <c r="F2" s="226"/>
      <c r="G2" s="226"/>
    </row>
    <row r="4" spans="1:10" ht="23.25">
      <c r="B4" s="118" t="s">
        <v>212</v>
      </c>
      <c r="C4" s="218" t="s">
        <v>213</v>
      </c>
      <c r="D4" s="218"/>
      <c r="E4" s="218"/>
      <c r="F4" s="218"/>
    </row>
    <row r="5" spans="1:10" ht="23.25">
      <c r="B5" s="119" t="s">
        <v>214</v>
      </c>
      <c r="C5" s="219" t="s">
        <v>215</v>
      </c>
      <c r="D5" s="219"/>
      <c r="E5" s="219"/>
      <c r="F5" s="219"/>
    </row>
    <row r="6" spans="1:10" ht="23.25">
      <c r="B6" s="138" t="s">
        <v>608</v>
      </c>
      <c r="C6" s="220" t="s">
        <v>643</v>
      </c>
      <c r="D6" s="220"/>
      <c r="E6" s="220"/>
      <c r="F6" s="220"/>
    </row>
    <row r="9" spans="1:10">
      <c r="B9" s="209" t="s">
        <v>656</v>
      </c>
      <c r="C9" s="209"/>
      <c r="D9" s="209"/>
      <c r="E9" s="209"/>
      <c r="F9" s="209"/>
      <c r="J9" s="102"/>
    </row>
    <row r="11" spans="1:10">
      <c r="B11" s="16" t="s">
        <v>152</v>
      </c>
    </row>
    <row r="12" spans="1:10">
      <c r="B12" s="33" t="s">
        <v>188</v>
      </c>
      <c r="C12" s="32"/>
      <c r="D12" s="32"/>
      <c r="E12" s="32"/>
      <c r="F12" s="32"/>
      <c r="H12" s="231" t="s">
        <v>154</v>
      </c>
      <c r="I12" s="231"/>
    </row>
    <row r="13" spans="1:10">
      <c r="B13" t="s">
        <v>183</v>
      </c>
      <c r="C13" s="76">
        <f ca="1">TODAY()</f>
        <v>44469</v>
      </c>
      <c r="H13" s="123" t="s">
        <v>218</v>
      </c>
      <c r="I13" s="123" t="s">
        <v>219</v>
      </c>
    </row>
    <row r="14" spans="1:10">
      <c r="B14" t="s">
        <v>184</v>
      </c>
      <c r="C14" s="10">
        <v>6</v>
      </c>
      <c r="E14" s="100" t="s">
        <v>185</v>
      </c>
      <c r="H14" t="s">
        <v>659</v>
      </c>
      <c r="I14" t="s">
        <v>659</v>
      </c>
    </row>
    <row r="15" spans="1:10">
      <c r="B15" t="s">
        <v>170</v>
      </c>
      <c r="C15" s="76"/>
      <c r="E15" s="1">
        <v>43466</v>
      </c>
    </row>
    <row r="16" spans="1:10">
      <c r="E16" s="1">
        <f ca="1">C13</f>
        <v>44469</v>
      </c>
      <c r="F16" t="s">
        <v>186</v>
      </c>
    </row>
    <row r="18" spans="2:9">
      <c r="B18" s="100" t="s">
        <v>657</v>
      </c>
    </row>
    <row r="19" spans="2:9">
      <c r="B19" s="102" t="s">
        <v>160</v>
      </c>
    </row>
    <row r="20" spans="2:9">
      <c r="B20" s="102" t="s">
        <v>161</v>
      </c>
    </row>
    <row r="23" spans="2:9">
      <c r="B23" s="209" t="s">
        <v>658</v>
      </c>
      <c r="C23" s="209"/>
      <c r="D23" s="209"/>
      <c r="E23" s="209"/>
      <c r="F23" s="209"/>
    </row>
    <row r="25" spans="2:9">
      <c r="B25" s="16" t="s">
        <v>152</v>
      </c>
    </row>
    <row r="26" spans="2:9">
      <c r="B26" s="33" t="s">
        <v>189</v>
      </c>
      <c r="C26" s="32"/>
      <c r="D26" s="32"/>
      <c r="E26" s="32"/>
      <c r="F26" s="32"/>
      <c r="H26" s="231" t="s">
        <v>154</v>
      </c>
      <c r="I26" s="231"/>
    </row>
    <row r="27" spans="2:9">
      <c r="B27" t="s">
        <v>183</v>
      </c>
      <c r="C27" s="76">
        <f ca="1">TODAY()</f>
        <v>44469</v>
      </c>
      <c r="H27" s="123" t="s">
        <v>218</v>
      </c>
      <c r="I27" s="123" t="s">
        <v>219</v>
      </c>
    </row>
    <row r="28" spans="2:9">
      <c r="B28" t="s">
        <v>187</v>
      </c>
      <c r="C28" s="76">
        <f ca="1">C27+10</f>
        <v>44479</v>
      </c>
      <c r="E28" s="100" t="s">
        <v>185</v>
      </c>
      <c r="H28" t="s">
        <v>655</v>
      </c>
      <c r="I28" t="s">
        <v>655</v>
      </c>
    </row>
    <row r="29" spans="2:9">
      <c r="B29" t="s">
        <v>169</v>
      </c>
      <c r="C29" s="10"/>
      <c r="E29" s="1">
        <v>43466</v>
      </c>
    </row>
    <row r="30" spans="2:9">
      <c r="E30" s="1">
        <f ca="1">C27</f>
        <v>44469</v>
      </c>
      <c r="F30" t="s">
        <v>186</v>
      </c>
    </row>
    <row r="34" spans="2:2">
      <c r="B34" s="100" t="s">
        <v>657</v>
      </c>
    </row>
    <row r="35" spans="2:2">
      <c r="B35" s="103" t="s">
        <v>162</v>
      </c>
    </row>
    <row r="36" spans="2:2">
      <c r="B36" s="103" t="s">
        <v>163</v>
      </c>
    </row>
  </sheetData>
  <mergeCells count="9">
    <mergeCell ref="B9:F9"/>
    <mergeCell ref="H26:I26"/>
    <mergeCell ref="H12:I12"/>
    <mergeCell ref="B23:F23"/>
    <mergeCell ref="A1:G1"/>
    <mergeCell ref="A2:G2"/>
    <mergeCell ref="C4:F4"/>
    <mergeCell ref="C5:F5"/>
    <mergeCell ref="C6:F6"/>
  </mergeCells>
  <hyperlinks>
    <hyperlink ref="A2" r:id="rId1" xr:uid="{C1BE058B-9EAA-4E85-B9A8-301F9A66008E}"/>
    <hyperlink ref="B19" r:id="rId2" xr:uid="{A753282A-6FF4-4A2B-A551-38A45829AD69}"/>
    <hyperlink ref="B20" r:id="rId3" xr:uid="{32E3B1BB-EEB1-48BE-B402-F9F04E964E78}"/>
    <hyperlink ref="B35" r:id="rId4" xr:uid="{CC9F1DD3-DC04-474E-9E3D-3658B44C9575}"/>
    <hyperlink ref="B36" r:id="rId5" xr:uid="{BB054D2F-E7EE-468F-B720-E24E120774F1}"/>
  </hyperlinks>
  <pageMargins left="0.7" right="0.7" top="0.78740157499999996" bottom="0.78740157499999996" header="0.3" footer="0.3"/>
  <pageSetup paperSize="9" orientation="portrait" horizontalDpi="0" verticalDpi="0" r:id="rId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2E147-4D32-4049-9A54-F0D9D52B7109}">
  <sheetPr codeName="List10">
    <tabColor theme="7" tint="0.59999389629810485"/>
  </sheetPr>
  <dimension ref="A1:I40"/>
  <sheetViews>
    <sheetView topLeftCell="A16" workbookViewId="0">
      <selection activeCell="B30" sqref="B30"/>
    </sheetView>
  </sheetViews>
  <sheetFormatPr defaultRowHeight="15.75"/>
  <cols>
    <col min="1" max="1" width="9.140625" style="108"/>
    <col min="2" max="2" width="20.140625" style="108" customWidth="1"/>
    <col min="3" max="3" width="50" style="108" customWidth="1"/>
    <col min="4" max="4" width="81.140625" style="108" customWidth="1"/>
    <col min="5" max="5" width="79" style="108" customWidth="1"/>
    <col min="6" max="16384" width="9.140625" style="108"/>
  </cols>
  <sheetData>
    <row r="1" spans="1:9" ht="21">
      <c r="A1" s="224" t="s">
        <v>182</v>
      </c>
      <c r="B1" s="224"/>
      <c r="C1" s="224"/>
      <c r="D1" s="224"/>
      <c r="E1" s="224"/>
    </row>
    <row r="2" spans="1:9">
      <c r="A2" s="225" t="s">
        <v>140</v>
      </c>
      <c r="B2" s="226"/>
      <c r="C2" s="226"/>
      <c r="D2" s="226"/>
      <c r="E2" s="226"/>
    </row>
    <row r="3" spans="1:9" ht="23.25">
      <c r="B3" s="118" t="s">
        <v>212</v>
      </c>
      <c r="C3" s="218" t="s">
        <v>213</v>
      </c>
      <c r="D3" s="218"/>
      <c r="E3"/>
      <c r="F3"/>
      <c r="G3"/>
      <c r="H3"/>
      <c r="I3"/>
    </row>
    <row r="4" spans="1:9" ht="23.25">
      <c r="B4" s="119" t="s">
        <v>214</v>
      </c>
      <c r="C4" s="219" t="s">
        <v>215</v>
      </c>
      <c r="D4" s="219"/>
      <c r="E4"/>
      <c r="F4"/>
      <c r="G4"/>
      <c r="H4"/>
      <c r="I4"/>
    </row>
    <row r="5" spans="1:9" ht="23.25">
      <c r="B5" s="138" t="s">
        <v>608</v>
      </c>
      <c r="C5" s="220" t="s">
        <v>210</v>
      </c>
      <c r="D5" s="220"/>
      <c r="E5"/>
      <c r="F5"/>
      <c r="G5"/>
      <c r="H5"/>
      <c r="I5"/>
    </row>
    <row r="6" spans="1:9">
      <c r="E6"/>
      <c r="F6"/>
      <c r="G6"/>
      <c r="H6"/>
      <c r="I6"/>
    </row>
    <row r="7" spans="1:9">
      <c r="B7" s="110" t="s">
        <v>645</v>
      </c>
      <c r="C7" s="176" t="s">
        <v>646</v>
      </c>
      <c r="E7"/>
      <c r="F7"/>
      <c r="G7"/>
      <c r="H7"/>
      <c r="I7"/>
    </row>
    <row r="8" spans="1:9">
      <c r="E8"/>
      <c r="F8"/>
      <c r="G8"/>
      <c r="H8"/>
      <c r="I8"/>
    </row>
    <row r="9" spans="1:9">
      <c r="B9" s="106">
        <v>43831</v>
      </c>
      <c r="C9" s="107" t="s">
        <v>192</v>
      </c>
      <c r="I9"/>
    </row>
    <row r="10" spans="1:9">
      <c r="B10" s="106">
        <v>43931</v>
      </c>
      <c r="C10" s="107" t="s">
        <v>193</v>
      </c>
      <c r="I10"/>
    </row>
    <row r="11" spans="1:9">
      <c r="B11" s="106">
        <v>43934</v>
      </c>
      <c r="C11" s="107" t="s">
        <v>194</v>
      </c>
    </row>
    <row r="12" spans="1:9">
      <c r="B12" s="106">
        <v>43952</v>
      </c>
      <c r="C12" s="107" t="s">
        <v>195</v>
      </c>
    </row>
    <row r="13" spans="1:9">
      <c r="B13" s="106">
        <v>43959</v>
      </c>
      <c r="C13" s="107" t="s">
        <v>196</v>
      </c>
    </row>
    <row r="14" spans="1:9">
      <c r="B14" s="106">
        <v>44017</v>
      </c>
      <c r="C14" s="107" t="s">
        <v>197</v>
      </c>
    </row>
    <row r="15" spans="1:9">
      <c r="B15" s="106">
        <v>44018</v>
      </c>
      <c r="C15" s="107" t="s">
        <v>198</v>
      </c>
    </row>
    <row r="16" spans="1:9">
      <c r="B16" s="106">
        <v>44102</v>
      </c>
      <c r="C16" s="107" t="s">
        <v>199</v>
      </c>
      <c r="E16" s="109"/>
    </row>
    <row r="17" spans="2:5">
      <c r="B17" s="106">
        <v>44132</v>
      </c>
      <c r="C17" s="107" t="s">
        <v>200</v>
      </c>
      <c r="E17" s="109"/>
    </row>
    <row r="18" spans="2:5">
      <c r="B18" s="106">
        <v>44152</v>
      </c>
      <c r="C18" s="107" t="s">
        <v>201</v>
      </c>
      <c r="E18" s="109"/>
    </row>
    <row r="19" spans="2:5">
      <c r="B19" s="106">
        <v>44189</v>
      </c>
      <c r="C19" s="107" t="s">
        <v>202</v>
      </c>
      <c r="E19" s="109"/>
    </row>
    <row r="20" spans="2:5">
      <c r="B20" s="106">
        <v>44190</v>
      </c>
      <c r="C20" s="107" t="s">
        <v>203</v>
      </c>
      <c r="E20" s="109"/>
    </row>
    <row r="21" spans="2:5">
      <c r="B21" s="106">
        <v>44191</v>
      </c>
      <c r="C21" s="107" t="s">
        <v>204</v>
      </c>
      <c r="E21" s="109"/>
    </row>
    <row r="22" spans="2:5">
      <c r="E22" s="109"/>
    </row>
    <row r="23" spans="2:5">
      <c r="E23" s="109"/>
    </row>
    <row r="24" spans="2:5" ht="16.5" thickBot="1">
      <c r="B24" s="110" t="s">
        <v>205</v>
      </c>
      <c r="E24" s="109"/>
    </row>
    <row r="25" spans="2:5" ht="16.5" thickBot="1">
      <c r="B25" s="111" t="s">
        <v>206</v>
      </c>
      <c r="C25" s="112">
        <v>2020</v>
      </c>
      <c r="D25" s="125" t="s">
        <v>227</v>
      </c>
      <c r="E25" s="109"/>
    </row>
    <row r="26" spans="2:5" ht="11.25" customHeight="1">
      <c r="E26" s="109"/>
    </row>
    <row r="27" spans="2:5">
      <c r="B27" s="113" t="s">
        <v>207</v>
      </c>
      <c r="C27" s="114" t="s">
        <v>208</v>
      </c>
      <c r="D27" s="182" t="s">
        <v>677</v>
      </c>
      <c r="E27" s="182" t="s">
        <v>678</v>
      </c>
    </row>
    <row r="28" spans="2:5">
      <c r="B28" s="106">
        <f>DATE(C25,1,1)</f>
        <v>43831</v>
      </c>
      <c r="C28" s="115" t="s">
        <v>192</v>
      </c>
      <c r="D28" s="116" t="str">
        <f ca="1">_xlfn.FORMULATEXT(B28)</f>
        <v>=DATUM(C25;1;1)</v>
      </c>
      <c r="E28" s="116" t="s">
        <v>664</v>
      </c>
    </row>
    <row r="29" spans="2:5">
      <c r="B29" s="117">
        <f>B30-3</f>
        <v>43931</v>
      </c>
      <c r="C29" s="115" t="s">
        <v>193</v>
      </c>
      <c r="D29" s="116" t="str">
        <f ca="1">_xlfn.FORMULATEXT(B29)</f>
        <v>=B30-3</v>
      </c>
      <c r="E29" s="116" t="s">
        <v>665</v>
      </c>
    </row>
    <row r="30" spans="2:5">
      <c r="B30" s="117">
        <f>(DOLLAR(("4/"&amp;C25)/7+MOD(19*MOD(C25,19)-7,30)*14%,)*7-6)+1</f>
        <v>43934</v>
      </c>
      <c r="C30" s="115" t="s">
        <v>194</v>
      </c>
      <c r="D30" s="116" t="str">
        <f ca="1">_xlfn.FORMULATEXT(B30)</f>
        <v>=(KČ(("4/"&amp;C25)/7+MOD(19*MOD(C25;19)-7;30)*14%;)*7-6)+1</v>
      </c>
      <c r="E30" s="116" t="s">
        <v>666</v>
      </c>
    </row>
    <row r="31" spans="2:5">
      <c r="B31" s="106">
        <f>DATE(C25,5,1)</f>
        <v>43952</v>
      </c>
      <c r="C31" s="115" t="s">
        <v>195</v>
      </c>
      <c r="D31" s="116" t="str">
        <f t="shared" ref="D31:D40" ca="1" si="0">_xlfn.FORMULATEXT(B31)</f>
        <v>=DATUM(C25;5;1)</v>
      </c>
      <c r="E31" s="116" t="s">
        <v>667</v>
      </c>
    </row>
    <row r="32" spans="2:5">
      <c r="B32" s="106">
        <f>DATE(C25,5,8)</f>
        <v>43959</v>
      </c>
      <c r="C32" s="115" t="s">
        <v>196</v>
      </c>
      <c r="D32" s="116" t="str">
        <f t="shared" ca="1" si="0"/>
        <v>=DATUM(C25;5;8)</v>
      </c>
      <c r="E32" s="116" t="s">
        <v>668</v>
      </c>
    </row>
    <row r="33" spans="2:5">
      <c r="B33" s="106">
        <f>DATE(C25,7,5)</f>
        <v>44017</v>
      </c>
      <c r="C33" s="115" t="s">
        <v>197</v>
      </c>
      <c r="D33" s="116" t="str">
        <f t="shared" ca="1" si="0"/>
        <v>=DATUM(C25;7;5)</v>
      </c>
      <c r="E33" s="116" t="s">
        <v>669</v>
      </c>
    </row>
    <row r="34" spans="2:5">
      <c r="B34" s="106">
        <f>DATE(C25,7,6)</f>
        <v>44018</v>
      </c>
      <c r="C34" s="115" t="s">
        <v>198</v>
      </c>
      <c r="D34" s="116" t="str">
        <f t="shared" ca="1" si="0"/>
        <v>=DATUM(C25;7;6)</v>
      </c>
      <c r="E34" s="116" t="s">
        <v>670</v>
      </c>
    </row>
    <row r="35" spans="2:5">
      <c r="B35" s="106">
        <f>DATE(C25,9,28)</f>
        <v>44102</v>
      </c>
      <c r="C35" s="115" t="s">
        <v>199</v>
      </c>
      <c r="D35" s="116" t="str">
        <f t="shared" ca="1" si="0"/>
        <v>=DATUM(C25;9;28)</v>
      </c>
      <c r="E35" s="116" t="s">
        <v>671</v>
      </c>
    </row>
    <row r="36" spans="2:5">
      <c r="B36" s="106">
        <f>DATE(C25,10,28)</f>
        <v>44132</v>
      </c>
      <c r="C36" s="115" t="s">
        <v>200</v>
      </c>
      <c r="D36" s="116" t="str">
        <f t="shared" ca="1" si="0"/>
        <v>=DATUM(C25;10;28)</v>
      </c>
      <c r="E36" s="116" t="s">
        <v>672</v>
      </c>
    </row>
    <row r="37" spans="2:5">
      <c r="B37" s="106">
        <f>DATE(C25,11,17)</f>
        <v>44152</v>
      </c>
      <c r="C37" s="115" t="s">
        <v>201</v>
      </c>
      <c r="D37" s="116" t="str">
        <f t="shared" ca="1" si="0"/>
        <v>=DATUM(C25;11;17)</v>
      </c>
      <c r="E37" s="116" t="s">
        <v>673</v>
      </c>
    </row>
    <row r="38" spans="2:5">
      <c r="B38" s="106">
        <f>DATE(C25,12,24)</f>
        <v>44189</v>
      </c>
      <c r="C38" s="115" t="s">
        <v>202</v>
      </c>
      <c r="D38" s="116" t="str">
        <f t="shared" ca="1" si="0"/>
        <v>=DATUM(C25;12;24)</v>
      </c>
      <c r="E38" s="116" t="s">
        <v>674</v>
      </c>
    </row>
    <row r="39" spans="2:5">
      <c r="B39" s="106">
        <f>DATE(C25,12,25)</f>
        <v>44190</v>
      </c>
      <c r="C39" s="115" t="s">
        <v>203</v>
      </c>
      <c r="D39" s="116" t="str">
        <f t="shared" ca="1" si="0"/>
        <v>=DATUM(C25;12;25)</v>
      </c>
      <c r="E39" s="116" t="s">
        <v>675</v>
      </c>
    </row>
    <row r="40" spans="2:5">
      <c r="B40" s="106">
        <f>DATE(C25,12,26)</f>
        <v>44191</v>
      </c>
      <c r="C40" s="115" t="s">
        <v>204</v>
      </c>
      <c r="D40" s="116" t="str">
        <f t="shared" ca="1" si="0"/>
        <v>=DATUM(C25;12;26)</v>
      </c>
      <c r="E40" s="116" t="s">
        <v>676</v>
      </c>
    </row>
  </sheetData>
  <mergeCells count="5">
    <mergeCell ref="A1:E1"/>
    <mergeCell ref="A2:E2"/>
    <mergeCell ref="C3:D3"/>
    <mergeCell ref="C4:D4"/>
    <mergeCell ref="C5:D5"/>
  </mergeCells>
  <hyperlinks>
    <hyperlink ref="A2" r:id="rId1" xr:uid="{42A6D106-3954-4FE7-B21B-7435867C63FE}"/>
  </hyperlink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A435B-F57B-4299-BC92-41F9349D971A}">
  <sheetPr>
    <tabColor theme="7" tint="0.59999389629810485"/>
  </sheetPr>
  <dimension ref="A1:K387"/>
  <sheetViews>
    <sheetView workbookViewId="0">
      <selection activeCell="G8" sqref="G8"/>
    </sheetView>
  </sheetViews>
  <sheetFormatPr defaultRowHeight="15"/>
  <cols>
    <col min="2" max="2" width="8.5703125" style="25" customWidth="1"/>
    <col min="4" max="4" width="14.7109375" customWidth="1"/>
    <col min="5" max="5" width="30.42578125" customWidth="1"/>
    <col min="6" max="6" width="6.7109375" customWidth="1"/>
    <col min="7" max="7" width="16" customWidth="1"/>
    <col min="9" max="9" width="24.140625" customWidth="1"/>
  </cols>
  <sheetData>
    <row r="1" spans="1:11" ht="33" customHeight="1">
      <c r="A1" s="234" t="s">
        <v>228</v>
      </c>
      <c r="B1" s="234"/>
      <c r="C1" s="234"/>
      <c r="D1" s="234"/>
      <c r="E1" s="234"/>
      <c r="F1" s="234"/>
    </row>
    <row r="2" spans="1:11" ht="18" customHeight="1">
      <c r="A2" s="235" t="s">
        <v>140</v>
      </c>
      <c r="B2" s="235"/>
      <c r="C2" s="235"/>
      <c r="D2" s="235"/>
      <c r="E2" s="235"/>
      <c r="F2" s="235"/>
      <c r="G2" s="126"/>
      <c r="H2" s="126"/>
      <c r="I2" s="126"/>
    </row>
    <row r="3" spans="1:11" ht="24.75" customHeight="1">
      <c r="B3" s="127"/>
      <c r="C3" s="128"/>
      <c r="D3" s="128"/>
      <c r="E3" s="128"/>
      <c r="F3" s="128"/>
      <c r="G3" s="118" t="s">
        <v>212</v>
      </c>
      <c r="H3" s="218" t="s">
        <v>213</v>
      </c>
      <c r="I3" s="218"/>
      <c r="J3" s="218"/>
      <c r="K3" s="218"/>
    </row>
    <row r="4" spans="1:11" ht="24.75" customHeight="1">
      <c r="B4" s="129" t="s">
        <v>20</v>
      </c>
      <c r="C4" s="130">
        <v>2020</v>
      </c>
      <c r="D4" s="131" t="s">
        <v>229</v>
      </c>
      <c r="G4" s="119" t="s">
        <v>214</v>
      </c>
      <c r="H4" s="219" t="s">
        <v>215</v>
      </c>
      <c r="I4" s="219"/>
      <c r="J4" s="219"/>
      <c r="K4" s="219"/>
    </row>
    <row r="5" spans="1:11" ht="24.75" customHeight="1">
      <c r="B5" s="132" t="s">
        <v>230</v>
      </c>
      <c r="G5" s="138" t="s">
        <v>608</v>
      </c>
      <c r="H5" s="220" t="s">
        <v>228</v>
      </c>
      <c r="I5" s="220"/>
      <c r="J5" s="220"/>
      <c r="K5" s="220"/>
    </row>
    <row r="6" spans="1:11" ht="24.75" customHeight="1"/>
    <row r="7" spans="1:11" ht="24.75" customHeight="1">
      <c r="B7" s="133" t="s">
        <v>18</v>
      </c>
      <c r="C7" s="134" t="s">
        <v>19</v>
      </c>
      <c r="D7" s="134" t="s">
        <v>14</v>
      </c>
      <c r="E7" s="134" t="s">
        <v>231</v>
      </c>
    </row>
    <row r="8" spans="1:11" s="57" customFormat="1" ht="18" customHeight="1">
      <c r="B8" s="135">
        <v>1</v>
      </c>
      <c r="C8" s="136">
        <v>1</v>
      </c>
      <c r="D8" s="137">
        <f>DATE($C$4,C8,B8)</f>
        <v>43831</v>
      </c>
      <c r="E8" s="136" t="s">
        <v>232</v>
      </c>
    </row>
    <row r="9" spans="1:11" s="57" customFormat="1" ht="18" customHeight="1">
      <c r="B9" s="135">
        <v>2</v>
      </c>
      <c r="C9" s="136">
        <v>1</v>
      </c>
      <c r="D9" s="137">
        <f t="shared" ref="D9:D72" si="0">DATE($C$4,C9,B9)</f>
        <v>43832</v>
      </c>
      <c r="E9" s="136" t="s">
        <v>233</v>
      </c>
    </row>
    <row r="10" spans="1:11" s="57" customFormat="1" ht="18" customHeight="1">
      <c r="B10" s="135">
        <v>3</v>
      </c>
      <c r="C10" s="136">
        <v>1</v>
      </c>
      <c r="D10" s="137">
        <f t="shared" si="0"/>
        <v>43833</v>
      </c>
      <c r="E10" s="136" t="s">
        <v>234</v>
      </c>
    </row>
    <row r="11" spans="1:11" s="57" customFormat="1" ht="18" customHeight="1">
      <c r="B11" s="135">
        <v>4</v>
      </c>
      <c r="C11" s="136">
        <v>1</v>
      </c>
      <c r="D11" s="137">
        <f t="shared" si="0"/>
        <v>43834</v>
      </c>
      <c r="E11" s="136" t="s">
        <v>235</v>
      </c>
    </row>
    <row r="12" spans="1:11" s="57" customFormat="1" ht="18" customHeight="1">
      <c r="B12" s="135">
        <v>5</v>
      </c>
      <c r="C12" s="136">
        <v>1</v>
      </c>
      <c r="D12" s="137">
        <f t="shared" si="0"/>
        <v>43835</v>
      </c>
      <c r="E12" s="136" t="s">
        <v>236</v>
      </c>
    </row>
    <row r="13" spans="1:11" s="57" customFormat="1" ht="18" customHeight="1">
      <c r="B13" s="135">
        <v>6</v>
      </c>
      <c r="C13" s="136">
        <v>1</v>
      </c>
      <c r="D13" s="137">
        <f t="shared" si="0"/>
        <v>43836</v>
      </c>
      <c r="E13" s="136" t="s">
        <v>237</v>
      </c>
    </row>
    <row r="14" spans="1:11" s="57" customFormat="1" ht="18" customHeight="1">
      <c r="B14" s="135">
        <v>7</v>
      </c>
      <c r="C14" s="136">
        <v>1</v>
      </c>
      <c r="D14" s="137">
        <f t="shared" si="0"/>
        <v>43837</v>
      </c>
      <c r="E14" s="136" t="s">
        <v>238</v>
      </c>
    </row>
    <row r="15" spans="1:11" s="57" customFormat="1" ht="18" customHeight="1">
      <c r="B15" s="135">
        <v>8</v>
      </c>
      <c r="C15" s="136">
        <v>1</v>
      </c>
      <c r="D15" s="137">
        <f t="shared" si="0"/>
        <v>43838</v>
      </c>
      <c r="E15" s="136" t="s">
        <v>239</v>
      </c>
    </row>
    <row r="16" spans="1:11" s="57" customFormat="1" ht="18" customHeight="1">
      <c r="B16" s="135">
        <v>9</v>
      </c>
      <c r="C16" s="136">
        <v>1</v>
      </c>
      <c r="D16" s="137">
        <f t="shared" si="0"/>
        <v>43839</v>
      </c>
      <c r="E16" s="136" t="s">
        <v>240</v>
      </c>
    </row>
    <row r="17" spans="2:5" s="57" customFormat="1" ht="18" customHeight="1">
      <c r="B17" s="135">
        <v>10</v>
      </c>
      <c r="C17" s="136">
        <v>1</v>
      </c>
      <c r="D17" s="137">
        <f t="shared" si="0"/>
        <v>43840</v>
      </c>
      <c r="E17" s="136" t="s">
        <v>241</v>
      </c>
    </row>
    <row r="18" spans="2:5" s="57" customFormat="1" ht="18" customHeight="1">
      <c r="B18" s="135">
        <v>11</v>
      </c>
      <c r="C18" s="136">
        <v>1</v>
      </c>
      <c r="D18" s="137">
        <f t="shared" si="0"/>
        <v>43841</v>
      </c>
      <c r="E18" s="136" t="s">
        <v>242</v>
      </c>
    </row>
    <row r="19" spans="2:5" s="57" customFormat="1" ht="18" customHeight="1">
      <c r="B19" s="135">
        <v>12</v>
      </c>
      <c r="C19" s="136">
        <v>1</v>
      </c>
      <c r="D19" s="137">
        <f t="shared" si="0"/>
        <v>43842</v>
      </c>
      <c r="E19" s="136" t="s">
        <v>243</v>
      </c>
    </row>
    <row r="20" spans="2:5" s="57" customFormat="1" ht="18" customHeight="1">
      <c r="B20" s="135">
        <v>13</v>
      </c>
      <c r="C20" s="136">
        <v>1</v>
      </c>
      <c r="D20" s="137">
        <f t="shared" si="0"/>
        <v>43843</v>
      </c>
      <c r="E20" s="136" t="s">
        <v>244</v>
      </c>
    </row>
    <row r="21" spans="2:5" s="57" customFormat="1" ht="18" customHeight="1">
      <c r="B21" s="135">
        <v>14</v>
      </c>
      <c r="C21" s="136">
        <v>1</v>
      </c>
      <c r="D21" s="137">
        <f t="shared" si="0"/>
        <v>43844</v>
      </c>
      <c r="E21" s="136" t="s">
        <v>245</v>
      </c>
    </row>
    <row r="22" spans="2:5" s="57" customFormat="1" ht="18" customHeight="1">
      <c r="B22" s="135">
        <v>15</v>
      </c>
      <c r="C22" s="136">
        <v>1</v>
      </c>
      <c r="D22" s="137">
        <f t="shared" si="0"/>
        <v>43845</v>
      </c>
      <c r="E22" s="136" t="s">
        <v>246</v>
      </c>
    </row>
    <row r="23" spans="2:5" s="57" customFormat="1" ht="18" customHeight="1">
      <c r="B23" s="135">
        <v>16</v>
      </c>
      <c r="C23" s="136">
        <v>1</v>
      </c>
      <c r="D23" s="137">
        <f t="shared" si="0"/>
        <v>43846</v>
      </c>
      <c r="E23" s="136" t="s">
        <v>247</v>
      </c>
    </row>
    <row r="24" spans="2:5" s="57" customFormat="1" ht="18" customHeight="1">
      <c r="B24" s="135">
        <v>17</v>
      </c>
      <c r="C24" s="136">
        <v>1</v>
      </c>
      <c r="D24" s="137">
        <f t="shared" si="0"/>
        <v>43847</v>
      </c>
      <c r="E24" s="136" t="s">
        <v>248</v>
      </c>
    </row>
    <row r="25" spans="2:5" s="57" customFormat="1" ht="18" customHeight="1">
      <c r="B25" s="135">
        <v>18</v>
      </c>
      <c r="C25" s="136">
        <v>1</v>
      </c>
      <c r="D25" s="137">
        <f t="shared" si="0"/>
        <v>43848</v>
      </c>
      <c r="E25" s="136" t="s">
        <v>249</v>
      </c>
    </row>
    <row r="26" spans="2:5" s="57" customFormat="1" ht="18" customHeight="1">
      <c r="B26" s="135">
        <v>19</v>
      </c>
      <c r="C26" s="136">
        <v>1</v>
      </c>
      <c r="D26" s="137">
        <f t="shared" si="0"/>
        <v>43849</v>
      </c>
      <c r="E26" s="136" t="s">
        <v>250</v>
      </c>
    </row>
    <row r="27" spans="2:5" s="57" customFormat="1" ht="18" customHeight="1">
      <c r="B27" s="135">
        <v>20</v>
      </c>
      <c r="C27" s="136">
        <v>1</v>
      </c>
      <c r="D27" s="137">
        <f t="shared" si="0"/>
        <v>43850</v>
      </c>
      <c r="E27" s="136" t="s">
        <v>251</v>
      </c>
    </row>
    <row r="28" spans="2:5" s="57" customFormat="1" ht="18" customHeight="1">
      <c r="B28" s="135">
        <v>21</v>
      </c>
      <c r="C28" s="136">
        <v>1</v>
      </c>
      <c r="D28" s="137">
        <f t="shared" si="0"/>
        <v>43851</v>
      </c>
      <c r="E28" s="136" t="s">
        <v>252</v>
      </c>
    </row>
    <row r="29" spans="2:5" s="57" customFormat="1" ht="18" customHeight="1">
      <c r="B29" s="135">
        <v>22</v>
      </c>
      <c r="C29" s="136">
        <v>1</v>
      </c>
      <c r="D29" s="137">
        <f t="shared" si="0"/>
        <v>43852</v>
      </c>
      <c r="E29" s="136" t="s">
        <v>253</v>
      </c>
    </row>
    <row r="30" spans="2:5" s="57" customFormat="1" ht="18" customHeight="1">
      <c r="B30" s="135">
        <v>23</v>
      </c>
      <c r="C30" s="136">
        <v>1</v>
      </c>
      <c r="D30" s="137">
        <f t="shared" si="0"/>
        <v>43853</v>
      </c>
      <c r="E30" s="136" t="s">
        <v>254</v>
      </c>
    </row>
    <row r="31" spans="2:5" s="57" customFormat="1" ht="18" customHeight="1">
      <c r="B31" s="135">
        <v>24</v>
      </c>
      <c r="C31" s="136">
        <v>1</v>
      </c>
      <c r="D31" s="137">
        <f t="shared" si="0"/>
        <v>43854</v>
      </c>
      <c r="E31" s="136" t="s">
        <v>255</v>
      </c>
    </row>
    <row r="32" spans="2:5" s="57" customFormat="1" ht="18" customHeight="1">
      <c r="B32" s="135">
        <v>25</v>
      </c>
      <c r="C32" s="136">
        <v>1</v>
      </c>
      <c r="D32" s="137">
        <f t="shared" si="0"/>
        <v>43855</v>
      </c>
      <c r="E32" s="136" t="s">
        <v>256</v>
      </c>
    </row>
    <row r="33" spans="2:5" s="57" customFormat="1" ht="18" customHeight="1">
      <c r="B33" s="135">
        <v>26</v>
      </c>
      <c r="C33" s="136">
        <v>1</v>
      </c>
      <c r="D33" s="137">
        <f t="shared" si="0"/>
        <v>43856</v>
      </c>
      <c r="E33" s="136" t="s">
        <v>257</v>
      </c>
    </row>
    <row r="34" spans="2:5" s="57" customFormat="1" ht="18" customHeight="1">
      <c r="B34" s="135">
        <v>27</v>
      </c>
      <c r="C34" s="136">
        <v>1</v>
      </c>
      <c r="D34" s="137">
        <f t="shared" si="0"/>
        <v>43857</v>
      </c>
      <c r="E34" s="136" t="s">
        <v>258</v>
      </c>
    </row>
    <row r="35" spans="2:5" s="57" customFormat="1" ht="18" customHeight="1">
      <c r="B35" s="135">
        <v>28</v>
      </c>
      <c r="C35" s="136">
        <v>1</v>
      </c>
      <c r="D35" s="137">
        <f t="shared" si="0"/>
        <v>43858</v>
      </c>
      <c r="E35" s="136" t="s">
        <v>259</v>
      </c>
    </row>
    <row r="36" spans="2:5" s="57" customFormat="1" ht="18" customHeight="1">
      <c r="B36" s="135">
        <v>29</v>
      </c>
      <c r="C36" s="136">
        <v>1</v>
      </c>
      <c r="D36" s="137">
        <f t="shared" si="0"/>
        <v>43859</v>
      </c>
      <c r="E36" s="136" t="s">
        <v>260</v>
      </c>
    </row>
    <row r="37" spans="2:5" s="57" customFormat="1" ht="18" customHeight="1">
      <c r="B37" s="135">
        <v>30</v>
      </c>
      <c r="C37" s="136">
        <v>1</v>
      </c>
      <c r="D37" s="137">
        <f t="shared" si="0"/>
        <v>43860</v>
      </c>
      <c r="E37" s="136" t="s">
        <v>261</v>
      </c>
    </row>
    <row r="38" spans="2:5" s="57" customFormat="1" ht="18" customHeight="1">
      <c r="B38" s="135">
        <v>31</v>
      </c>
      <c r="C38" s="136">
        <v>1</v>
      </c>
      <c r="D38" s="137">
        <f t="shared" si="0"/>
        <v>43861</v>
      </c>
      <c r="E38" s="136" t="s">
        <v>262</v>
      </c>
    </row>
    <row r="39" spans="2:5" s="57" customFormat="1" ht="18" customHeight="1">
      <c r="B39" s="135">
        <v>1</v>
      </c>
      <c r="C39" s="136">
        <v>2</v>
      </c>
      <c r="D39" s="137">
        <f t="shared" si="0"/>
        <v>43862</v>
      </c>
      <c r="E39" s="136" t="s">
        <v>263</v>
      </c>
    </row>
    <row r="40" spans="2:5" s="57" customFormat="1" ht="18" customHeight="1">
      <c r="B40" s="135">
        <v>2</v>
      </c>
      <c r="C40" s="136">
        <v>2</v>
      </c>
      <c r="D40" s="137">
        <f t="shared" si="0"/>
        <v>43863</v>
      </c>
      <c r="E40" s="136" t="s">
        <v>264</v>
      </c>
    </row>
    <row r="41" spans="2:5" s="57" customFormat="1" ht="18" customHeight="1">
      <c r="B41" s="135">
        <v>3</v>
      </c>
      <c r="C41" s="136">
        <v>2</v>
      </c>
      <c r="D41" s="137">
        <f t="shared" si="0"/>
        <v>43864</v>
      </c>
      <c r="E41" s="136" t="s">
        <v>265</v>
      </c>
    </row>
    <row r="42" spans="2:5" s="57" customFormat="1" ht="18" customHeight="1">
      <c r="B42" s="135">
        <v>4</v>
      </c>
      <c r="C42" s="136">
        <v>2</v>
      </c>
      <c r="D42" s="137">
        <f t="shared" si="0"/>
        <v>43865</v>
      </c>
      <c r="E42" s="136" t="s">
        <v>266</v>
      </c>
    </row>
    <row r="43" spans="2:5" s="57" customFormat="1" ht="18" customHeight="1">
      <c r="B43" s="135">
        <v>5</v>
      </c>
      <c r="C43" s="136">
        <v>2</v>
      </c>
      <c r="D43" s="137">
        <f t="shared" si="0"/>
        <v>43866</v>
      </c>
      <c r="E43" s="136" t="s">
        <v>267</v>
      </c>
    </row>
    <row r="44" spans="2:5" s="57" customFormat="1" ht="18" customHeight="1">
      <c r="B44" s="135">
        <v>6</v>
      </c>
      <c r="C44" s="136">
        <v>2</v>
      </c>
      <c r="D44" s="137">
        <f t="shared" si="0"/>
        <v>43867</v>
      </c>
      <c r="E44" s="136" t="s">
        <v>268</v>
      </c>
    </row>
    <row r="45" spans="2:5" s="57" customFormat="1" ht="18" customHeight="1">
      <c r="B45" s="135">
        <v>7</v>
      </c>
      <c r="C45" s="136">
        <v>2</v>
      </c>
      <c r="D45" s="137">
        <f t="shared" si="0"/>
        <v>43868</v>
      </c>
      <c r="E45" s="136" t="s">
        <v>269</v>
      </c>
    </row>
    <row r="46" spans="2:5" s="57" customFormat="1" ht="18" customHeight="1">
      <c r="B46" s="135">
        <v>8</v>
      </c>
      <c r="C46" s="136">
        <v>2</v>
      </c>
      <c r="D46" s="137">
        <f t="shared" si="0"/>
        <v>43869</v>
      </c>
      <c r="E46" s="136" t="s">
        <v>270</v>
      </c>
    </row>
    <row r="47" spans="2:5" s="57" customFormat="1" ht="18" customHeight="1">
      <c r="B47" s="135">
        <v>9</v>
      </c>
      <c r="C47" s="136">
        <v>2</v>
      </c>
      <c r="D47" s="137">
        <f t="shared" si="0"/>
        <v>43870</v>
      </c>
      <c r="E47" s="136" t="s">
        <v>271</v>
      </c>
    </row>
    <row r="48" spans="2:5" s="57" customFormat="1" ht="18" customHeight="1">
      <c r="B48" s="135">
        <v>10</v>
      </c>
      <c r="C48" s="136">
        <v>2</v>
      </c>
      <c r="D48" s="137">
        <f t="shared" si="0"/>
        <v>43871</v>
      </c>
      <c r="E48" s="136" t="s">
        <v>272</v>
      </c>
    </row>
    <row r="49" spans="2:5" s="57" customFormat="1" ht="18" customHeight="1">
      <c r="B49" s="135">
        <v>11</v>
      </c>
      <c r="C49" s="136">
        <v>2</v>
      </c>
      <c r="D49" s="137">
        <f t="shared" si="0"/>
        <v>43872</v>
      </c>
      <c r="E49" s="136" t="s">
        <v>273</v>
      </c>
    </row>
    <row r="50" spans="2:5" s="57" customFormat="1" ht="18" customHeight="1">
      <c r="B50" s="135">
        <v>12</v>
      </c>
      <c r="C50" s="136">
        <v>2</v>
      </c>
      <c r="D50" s="137">
        <f t="shared" si="0"/>
        <v>43873</v>
      </c>
      <c r="E50" s="136" t="s">
        <v>274</v>
      </c>
    </row>
    <row r="51" spans="2:5" s="57" customFormat="1" ht="18" customHeight="1">
      <c r="B51" s="135">
        <v>13</v>
      </c>
      <c r="C51" s="136">
        <v>2</v>
      </c>
      <c r="D51" s="137">
        <f t="shared" si="0"/>
        <v>43874</v>
      </c>
      <c r="E51" s="136" t="s">
        <v>275</v>
      </c>
    </row>
    <row r="52" spans="2:5" s="57" customFormat="1" ht="18" customHeight="1">
      <c r="B52" s="135">
        <v>14</v>
      </c>
      <c r="C52" s="136">
        <v>2</v>
      </c>
      <c r="D52" s="137">
        <f t="shared" si="0"/>
        <v>43875</v>
      </c>
      <c r="E52" s="136" t="s">
        <v>276</v>
      </c>
    </row>
    <row r="53" spans="2:5" s="57" customFormat="1" ht="18" customHeight="1">
      <c r="B53" s="135">
        <v>15</v>
      </c>
      <c r="C53" s="136">
        <v>2</v>
      </c>
      <c r="D53" s="137">
        <f t="shared" si="0"/>
        <v>43876</v>
      </c>
      <c r="E53" s="136" t="s">
        <v>277</v>
      </c>
    </row>
    <row r="54" spans="2:5" s="57" customFormat="1" ht="18" customHeight="1">
      <c r="B54" s="135">
        <v>16</v>
      </c>
      <c r="C54" s="136">
        <v>2</v>
      </c>
      <c r="D54" s="137">
        <f t="shared" si="0"/>
        <v>43877</v>
      </c>
      <c r="E54" s="136" t="s">
        <v>278</v>
      </c>
    </row>
    <row r="55" spans="2:5" s="57" customFormat="1" ht="18" customHeight="1">
      <c r="B55" s="135">
        <v>17</v>
      </c>
      <c r="C55" s="136">
        <v>2</v>
      </c>
      <c r="D55" s="137">
        <f t="shared" si="0"/>
        <v>43878</v>
      </c>
      <c r="E55" s="136" t="s">
        <v>279</v>
      </c>
    </row>
    <row r="56" spans="2:5" s="57" customFormat="1" ht="18" customHeight="1">
      <c r="B56" s="135">
        <v>18</v>
      </c>
      <c r="C56" s="136">
        <v>2</v>
      </c>
      <c r="D56" s="137">
        <f t="shared" si="0"/>
        <v>43879</v>
      </c>
      <c r="E56" s="136" t="s">
        <v>280</v>
      </c>
    </row>
    <row r="57" spans="2:5" s="57" customFormat="1" ht="18" customHeight="1">
      <c r="B57" s="135">
        <v>19</v>
      </c>
      <c r="C57" s="136">
        <v>2</v>
      </c>
      <c r="D57" s="137">
        <f t="shared" si="0"/>
        <v>43880</v>
      </c>
      <c r="E57" s="136" t="s">
        <v>281</v>
      </c>
    </row>
    <row r="58" spans="2:5" s="57" customFormat="1" ht="18" customHeight="1">
      <c r="B58" s="135">
        <v>20</v>
      </c>
      <c r="C58" s="136">
        <v>2</v>
      </c>
      <c r="D58" s="137">
        <f t="shared" si="0"/>
        <v>43881</v>
      </c>
      <c r="E58" s="136" t="s">
        <v>282</v>
      </c>
    </row>
    <row r="59" spans="2:5" s="57" customFormat="1" ht="18" customHeight="1">
      <c r="B59" s="135">
        <v>21</v>
      </c>
      <c r="C59" s="136">
        <v>2</v>
      </c>
      <c r="D59" s="137">
        <f t="shared" si="0"/>
        <v>43882</v>
      </c>
      <c r="E59" s="136" t="s">
        <v>283</v>
      </c>
    </row>
    <row r="60" spans="2:5" s="57" customFormat="1" ht="18" customHeight="1">
      <c r="B60" s="135">
        <v>22</v>
      </c>
      <c r="C60" s="136">
        <v>2</v>
      </c>
      <c r="D60" s="137">
        <f t="shared" si="0"/>
        <v>43883</v>
      </c>
      <c r="E60" s="136" t="s">
        <v>284</v>
      </c>
    </row>
    <row r="61" spans="2:5" s="57" customFormat="1" ht="18" customHeight="1">
      <c r="B61" s="135">
        <v>23</v>
      </c>
      <c r="C61" s="136">
        <v>2</v>
      </c>
      <c r="D61" s="137">
        <f t="shared" si="0"/>
        <v>43884</v>
      </c>
      <c r="E61" s="136" t="s">
        <v>285</v>
      </c>
    </row>
    <row r="62" spans="2:5" s="57" customFormat="1" ht="18" customHeight="1">
      <c r="B62" s="135">
        <v>24</v>
      </c>
      <c r="C62" s="136">
        <v>2</v>
      </c>
      <c r="D62" s="137">
        <f t="shared" si="0"/>
        <v>43885</v>
      </c>
      <c r="E62" s="136" t="s">
        <v>286</v>
      </c>
    </row>
    <row r="63" spans="2:5" s="57" customFormat="1" ht="18" customHeight="1">
      <c r="B63" s="135">
        <v>25</v>
      </c>
      <c r="C63" s="136">
        <v>2</v>
      </c>
      <c r="D63" s="137">
        <f t="shared" si="0"/>
        <v>43886</v>
      </c>
      <c r="E63" s="136" t="s">
        <v>287</v>
      </c>
    </row>
    <row r="64" spans="2:5" s="57" customFormat="1" ht="18" customHeight="1">
      <c r="B64" s="135">
        <v>26</v>
      </c>
      <c r="C64" s="136">
        <v>2</v>
      </c>
      <c r="D64" s="137">
        <f t="shared" si="0"/>
        <v>43887</v>
      </c>
      <c r="E64" s="136" t="s">
        <v>288</v>
      </c>
    </row>
    <row r="65" spans="2:5" s="57" customFormat="1" ht="18" customHeight="1">
      <c r="B65" s="135">
        <v>27</v>
      </c>
      <c r="C65" s="136">
        <v>2</v>
      </c>
      <c r="D65" s="137">
        <f t="shared" si="0"/>
        <v>43888</v>
      </c>
      <c r="E65" s="136" t="s">
        <v>289</v>
      </c>
    </row>
    <row r="66" spans="2:5" s="57" customFormat="1" ht="18" customHeight="1">
      <c r="B66" s="135">
        <v>28</v>
      </c>
      <c r="C66" s="136">
        <v>2</v>
      </c>
      <c r="D66" s="137">
        <f t="shared" si="0"/>
        <v>43889</v>
      </c>
      <c r="E66" s="136" t="s">
        <v>290</v>
      </c>
    </row>
    <row r="67" spans="2:5" s="57" customFormat="1" ht="18" customHeight="1">
      <c r="B67" s="135">
        <v>1</v>
      </c>
      <c r="C67" s="136">
        <v>3</v>
      </c>
      <c r="D67" s="137">
        <f t="shared" si="0"/>
        <v>43891</v>
      </c>
      <c r="E67" s="136" t="s">
        <v>291</v>
      </c>
    </row>
    <row r="68" spans="2:5" s="57" customFormat="1" ht="18" customHeight="1">
      <c r="B68" s="135">
        <v>2</v>
      </c>
      <c r="C68" s="136">
        <v>3</v>
      </c>
      <c r="D68" s="137">
        <f t="shared" si="0"/>
        <v>43892</v>
      </c>
      <c r="E68" s="136" t="s">
        <v>292</v>
      </c>
    </row>
    <row r="69" spans="2:5" s="57" customFormat="1" ht="18" customHeight="1">
      <c r="B69" s="135">
        <v>3</v>
      </c>
      <c r="C69" s="136">
        <v>3</v>
      </c>
      <c r="D69" s="137">
        <f t="shared" si="0"/>
        <v>43893</v>
      </c>
      <c r="E69" s="136" t="s">
        <v>293</v>
      </c>
    </row>
    <row r="70" spans="2:5" s="57" customFormat="1" ht="18" customHeight="1">
      <c r="B70" s="135">
        <v>4</v>
      </c>
      <c r="C70" s="136">
        <v>3</v>
      </c>
      <c r="D70" s="137">
        <f t="shared" si="0"/>
        <v>43894</v>
      </c>
      <c r="E70" s="136" t="s">
        <v>294</v>
      </c>
    </row>
    <row r="71" spans="2:5" s="57" customFormat="1" ht="18" customHeight="1">
      <c r="B71" s="135">
        <v>5</v>
      </c>
      <c r="C71" s="136">
        <v>3</v>
      </c>
      <c r="D71" s="137">
        <f t="shared" si="0"/>
        <v>43895</v>
      </c>
      <c r="E71" s="136" t="s">
        <v>295</v>
      </c>
    </row>
    <row r="72" spans="2:5" s="57" customFormat="1" ht="18" customHeight="1">
      <c r="B72" s="135">
        <v>6</v>
      </c>
      <c r="C72" s="136">
        <v>3</v>
      </c>
      <c r="D72" s="137">
        <f t="shared" si="0"/>
        <v>43896</v>
      </c>
      <c r="E72" s="136" t="s">
        <v>296</v>
      </c>
    </row>
    <row r="73" spans="2:5" s="57" customFormat="1" ht="18" customHeight="1">
      <c r="B73" s="135">
        <v>7</v>
      </c>
      <c r="C73" s="136">
        <v>3</v>
      </c>
      <c r="D73" s="137">
        <f t="shared" ref="D73:D136" si="1">DATE($C$4,C73,B73)</f>
        <v>43897</v>
      </c>
      <c r="E73" s="136" t="s">
        <v>297</v>
      </c>
    </row>
    <row r="74" spans="2:5" s="57" customFormat="1" ht="18" customHeight="1">
      <c r="B74" s="135">
        <v>8</v>
      </c>
      <c r="C74" s="136">
        <v>3</v>
      </c>
      <c r="D74" s="137">
        <f t="shared" si="1"/>
        <v>43898</v>
      </c>
      <c r="E74" s="136" t="s">
        <v>298</v>
      </c>
    </row>
    <row r="75" spans="2:5" s="57" customFormat="1" ht="18" customHeight="1">
      <c r="B75" s="135">
        <v>9</v>
      </c>
      <c r="C75" s="136">
        <v>3</v>
      </c>
      <c r="D75" s="137">
        <f t="shared" si="1"/>
        <v>43899</v>
      </c>
      <c r="E75" s="136" t="s">
        <v>299</v>
      </c>
    </row>
    <row r="76" spans="2:5" s="57" customFormat="1" ht="18" customHeight="1">
      <c r="B76" s="135">
        <v>10</v>
      </c>
      <c r="C76" s="136">
        <v>3</v>
      </c>
      <c r="D76" s="137">
        <f t="shared" si="1"/>
        <v>43900</v>
      </c>
      <c r="E76" s="136" t="s">
        <v>300</v>
      </c>
    </row>
    <row r="77" spans="2:5" s="57" customFormat="1" ht="18" customHeight="1">
      <c r="B77" s="135">
        <v>11</v>
      </c>
      <c r="C77" s="136">
        <v>3</v>
      </c>
      <c r="D77" s="137">
        <f t="shared" si="1"/>
        <v>43901</v>
      </c>
      <c r="E77" s="136" t="s">
        <v>301</v>
      </c>
    </row>
    <row r="78" spans="2:5" s="57" customFormat="1" ht="18" customHeight="1">
      <c r="B78" s="135">
        <v>12</v>
      </c>
      <c r="C78" s="136">
        <v>3</v>
      </c>
      <c r="D78" s="137">
        <f t="shared" si="1"/>
        <v>43902</v>
      </c>
      <c r="E78" s="136" t="s">
        <v>302</v>
      </c>
    </row>
    <row r="79" spans="2:5" s="57" customFormat="1" ht="18" customHeight="1">
      <c r="B79" s="135">
        <v>13</v>
      </c>
      <c r="C79" s="136">
        <v>3</v>
      </c>
      <c r="D79" s="137">
        <f t="shared" si="1"/>
        <v>43903</v>
      </c>
      <c r="E79" s="136" t="s">
        <v>303</v>
      </c>
    </row>
    <row r="80" spans="2:5" s="57" customFormat="1" ht="18" customHeight="1">
      <c r="B80" s="135">
        <v>14</v>
      </c>
      <c r="C80" s="136">
        <v>3</v>
      </c>
      <c r="D80" s="137">
        <f t="shared" si="1"/>
        <v>43904</v>
      </c>
      <c r="E80" s="136" t="s">
        <v>304</v>
      </c>
    </row>
    <row r="81" spans="2:5" s="57" customFormat="1" ht="18" customHeight="1">
      <c r="B81" s="135">
        <v>14</v>
      </c>
      <c r="C81" s="136">
        <v>3</v>
      </c>
      <c r="D81" s="137">
        <f t="shared" si="1"/>
        <v>43904</v>
      </c>
      <c r="E81" s="136" t="s">
        <v>305</v>
      </c>
    </row>
    <row r="82" spans="2:5" s="57" customFormat="1" ht="18" customHeight="1">
      <c r="B82" s="135">
        <v>15</v>
      </c>
      <c r="C82" s="136">
        <v>3</v>
      </c>
      <c r="D82" s="137">
        <f t="shared" si="1"/>
        <v>43905</v>
      </c>
      <c r="E82" s="136" t="s">
        <v>306</v>
      </c>
    </row>
    <row r="83" spans="2:5" s="57" customFormat="1" ht="18" customHeight="1">
      <c r="B83" s="135">
        <v>16</v>
      </c>
      <c r="C83" s="136">
        <v>3</v>
      </c>
      <c r="D83" s="137">
        <f t="shared" si="1"/>
        <v>43906</v>
      </c>
      <c r="E83" s="136" t="s">
        <v>307</v>
      </c>
    </row>
    <row r="84" spans="2:5" s="57" customFormat="1" ht="18" customHeight="1">
      <c r="B84" s="135">
        <v>16</v>
      </c>
      <c r="C84" s="136">
        <v>3</v>
      </c>
      <c r="D84" s="137">
        <f t="shared" si="1"/>
        <v>43906</v>
      </c>
      <c r="E84" s="136" t="s">
        <v>308</v>
      </c>
    </row>
    <row r="85" spans="2:5" s="57" customFormat="1" ht="18" customHeight="1">
      <c r="B85" s="135">
        <v>17</v>
      </c>
      <c r="C85" s="136">
        <v>3</v>
      </c>
      <c r="D85" s="137">
        <f t="shared" si="1"/>
        <v>43907</v>
      </c>
      <c r="E85" s="136" t="s">
        <v>309</v>
      </c>
    </row>
    <row r="86" spans="2:5" s="57" customFormat="1" ht="18" customHeight="1">
      <c r="B86" s="135">
        <v>18</v>
      </c>
      <c r="C86" s="136">
        <v>3</v>
      </c>
      <c r="D86" s="137">
        <f t="shared" si="1"/>
        <v>43908</v>
      </c>
      <c r="E86" s="136" t="s">
        <v>310</v>
      </c>
    </row>
    <row r="87" spans="2:5" s="57" customFormat="1" ht="18" customHeight="1">
      <c r="B87" s="135">
        <v>19</v>
      </c>
      <c r="C87" s="136">
        <v>3</v>
      </c>
      <c r="D87" s="137">
        <f t="shared" si="1"/>
        <v>43909</v>
      </c>
      <c r="E87" s="136" t="s">
        <v>311</v>
      </c>
    </row>
    <row r="88" spans="2:5" s="57" customFormat="1" ht="18" customHeight="1">
      <c r="B88" s="135">
        <v>20</v>
      </c>
      <c r="C88" s="136">
        <v>3</v>
      </c>
      <c r="D88" s="137">
        <f t="shared" si="1"/>
        <v>43910</v>
      </c>
      <c r="E88" s="136" t="s">
        <v>312</v>
      </c>
    </row>
    <row r="89" spans="2:5" s="57" customFormat="1" ht="18" customHeight="1">
      <c r="B89" s="135">
        <v>21</v>
      </c>
      <c r="C89" s="136">
        <v>3</v>
      </c>
      <c r="D89" s="137">
        <f t="shared" si="1"/>
        <v>43911</v>
      </c>
      <c r="E89" s="136" t="s">
        <v>313</v>
      </c>
    </row>
    <row r="90" spans="2:5" s="57" customFormat="1" ht="18" customHeight="1">
      <c r="B90" s="135">
        <v>22</v>
      </c>
      <c r="C90" s="136">
        <v>3</v>
      </c>
      <c r="D90" s="137">
        <f t="shared" si="1"/>
        <v>43912</v>
      </c>
      <c r="E90" s="136" t="s">
        <v>314</v>
      </c>
    </row>
    <row r="91" spans="2:5" s="57" customFormat="1" ht="18" customHeight="1">
      <c r="B91" s="135">
        <v>23</v>
      </c>
      <c r="C91" s="136">
        <v>3</v>
      </c>
      <c r="D91" s="137">
        <f t="shared" si="1"/>
        <v>43913</v>
      </c>
      <c r="E91" s="136" t="s">
        <v>315</v>
      </c>
    </row>
    <row r="92" spans="2:5" s="57" customFormat="1" ht="18" customHeight="1">
      <c r="B92" s="135">
        <v>24</v>
      </c>
      <c r="C92" s="136">
        <v>3</v>
      </c>
      <c r="D92" s="137">
        <f t="shared" si="1"/>
        <v>43914</v>
      </c>
      <c r="E92" s="136" t="s">
        <v>316</v>
      </c>
    </row>
    <row r="93" spans="2:5" s="57" customFormat="1" ht="18" customHeight="1">
      <c r="B93" s="135">
        <v>25</v>
      </c>
      <c r="C93" s="136">
        <v>3</v>
      </c>
      <c r="D93" s="137">
        <f t="shared" si="1"/>
        <v>43915</v>
      </c>
      <c r="E93" s="136" t="s">
        <v>317</v>
      </c>
    </row>
    <row r="94" spans="2:5" s="57" customFormat="1" ht="18" customHeight="1">
      <c r="B94" s="135">
        <v>26</v>
      </c>
      <c r="C94" s="136">
        <v>3</v>
      </c>
      <c r="D94" s="137">
        <f t="shared" si="1"/>
        <v>43916</v>
      </c>
      <c r="E94" s="136" t="s">
        <v>318</v>
      </c>
    </row>
    <row r="95" spans="2:5" s="57" customFormat="1" ht="18" customHeight="1">
      <c r="B95" s="135">
        <v>27</v>
      </c>
      <c r="C95" s="136">
        <v>3</v>
      </c>
      <c r="D95" s="137">
        <f t="shared" si="1"/>
        <v>43917</v>
      </c>
      <c r="E95" s="136" t="s">
        <v>319</v>
      </c>
    </row>
    <row r="96" spans="2:5" s="57" customFormat="1" ht="18" customHeight="1">
      <c r="B96" s="135">
        <v>28</v>
      </c>
      <c r="C96" s="136">
        <v>3</v>
      </c>
      <c r="D96" s="137">
        <f t="shared" si="1"/>
        <v>43918</v>
      </c>
      <c r="E96" s="136" t="s">
        <v>320</v>
      </c>
    </row>
    <row r="97" spans="2:5" s="57" customFormat="1" ht="18" customHeight="1">
      <c r="B97" s="135">
        <v>29</v>
      </c>
      <c r="C97" s="136">
        <v>3</v>
      </c>
      <c r="D97" s="137">
        <f t="shared" si="1"/>
        <v>43919</v>
      </c>
      <c r="E97" s="136" t="s">
        <v>321</v>
      </c>
    </row>
    <row r="98" spans="2:5" s="57" customFormat="1" ht="18" customHeight="1">
      <c r="B98" s="135">
        <v>30</v>
      </c>
      <c r="C98" s="136">
        <v>3</v>
      </c>
      <c r="D98" s="137">
        <f t="shared" si="1"/>
        <v>43920</v>
      </c>
      <c r="E98" s="136" t="s">
        <v>322</v>
      </c>
    </row>
    <row r="99" spans="2:5" s="57" customFormat="1" ht="18" customHeight="1">
      <c r="B99" s="135">
        <v>31</v>
      </c>
      <c r="C99" s="136">
        <v>3</v>
      </c>
      <c r="D99" s="137">
        <f t="shared" si="1"/>
        <v>43921</v>
      </c>
      <c r="E99" s="136" t="s">
        <v>323</v>
      </c>
    </row>
    <row r="100" spans="2:5" s="57" customFormat="1" ht="18" customHeight="1">
      <c r="B100" s="135">
        <v>1</v>
      </c>
      <c r="C100" s="136">
        <v>4</v>
      </c>
      <c r="D100" s="137">
        <f t="shared" si="1"/>
        <v>43922</v>
      </c>
      <c r="E100" s="136" t="s">
        <v>324</v>
      </c>
    </row>
    <row r="101" spans="2:5" s="57" customFormat="1" ht="18" customHeight="1">
      <c r="B101" s="135">
        <v>2</v>
      </c>
      <c r="C101" s="136">
        <v>4</v>
      </c>
      <c r="D101" s="137">
        <f t="shared" si="1"/>
        <v>43923</v>
      </c>
      <c r="E101" s="136" t="s">
        <v>325</v>
      </c>
    </row>
    <row r="102" spans="2:5" s="57" customFormat="1" ht="18" customHeight="1">
      <c r="B102" s="135">
        <v>3</v>
      </c>
      <c r="C102" s="136">
        <v>4</v>
      </c>
      <c r="D102" s="137">
        <f t="shared" si="1"/>
        <v>43924</v>
      </c>
      <c r="E102" s="136" t="s">
        <v>326</v>
      </c>
    </row>
    <row r="103" spans="2:5" s="57" customFormat="1" ht="18" customHeight="1">
      <c r="B103" s="135">
        <v>4</v>
      </c>
      <c r="C103" s="136">
        <v>4</v>
      </c>
      <c r="D103" s="137">
        <f t="shared" si="1"/>
        <v>43925</v>
      </c>
      <c r="E103" s="136" t="s">
        <v>327</v>
      </c>
    </row>
    <row r="104" spans="2:5" s="57" customFormat="1" ht="18" customHeight="1">
      <c r="B104" s="135">
        <v>5</v>
      </c>
      <c r="C104" s="136">
        <v>4</v>
      </c>
      <c r="D104" s="137">
        <f t="shared" si="1"/>
        <v>43926</v>
      </c>
      <c r="E104" s="136" t="s">
        <v>328</v>
      </c>
    </row>
    <row r="105" spans="2:5" s="57" customFormat="1" ht="18" customHeight="1">
      <c r="B105" s="135">
        <v>6</v>
      </c>
      <c r="C105" s="136">
        <v>4</v>
      </c>
      <c r="D105" s="137">
        <f t="shared" si="1"/>
        <v>43927</v>
      </c>
      <c r="E105" s="136" t="s">
        <v>329</v>
      </c>
    </row>
    <row r="106" spans="2:5" s="57" customFormat="1" ht="18" customHeight="1">
      <c r="B106" s="135">
        <v>7</v>
      </c>
      <c r="C106" s="136">
        <v>4</v>
      </c>
      <c r="D106" s="137">
        <f t="shared" si="1"/>
        <v>43928</v>
      </c>
      <c r="E106" s="136" t="s">
        <v>330</v>
      </c>
    </row>
    <row r="107" spans="2:5" s="57" customFormat="1" ht="18" customHeight="1">
      <c r="B107" s="135">
        <v>7</v>
      </c>
      <c r="C107" s="136">
        <v>4</v>
      </c>
      <c r="D107" s="137">
        <f t="shared" si="1"/>
        <v>43928</v>
      </c>
      <c r="E107" s="136" t="s">
        <v>331</v>
      </c>
    </row>
    <row r="108" spans="2:5" s="57" customFormat="1" ht="18" customHeight="1">
      <c r="B108" s="135">
        <v>8</v>
      </c>
      <c r="C108" s="136">
        <v>4</v>
      </c>
      <c r="D108" s="137">
        <f t="shared" si="1"/>
        <v>43929</v>
      </c>
      <c r="E108" s="136" t="s">
        <v>332</v>
      </c>
    </row>
    <row r="109" spans="2:5" s="57" customFormat="1" ht="18" customHeight="1">
      <c r="B109" s="135">
        <v>9</v>
      </c>
      <c r="C109" s="136">
        <v>4</v>
      </c>
      <c r="D109" s="137">
        <f t="shared" si="1"/>
        <v>43930</v>
      </c>
      <c r="E109" s="136" t="s">
        <v>333</v>
      </c>
    </row>
    <row r="110" spans="2:5" s="57" customFormat="1" ht="18" customHeight="1">
      <c r="B110" s="135">
        <v>10</v>
      </c>
      <c r="C110" s="136">
        <v>4</v>
      </c>
      <c r="D110" s="137">
        <f t="shared" si="1"/>
        <v>43931</v>
      </c>
      <c r="E110" s="136" t="s">
        <v>334</v>
      </c>
    </row>
    <row r="111" spans="2:5" s="57" customFormat="1" ht="18" customHeight="1">
      <c r="B111" s="135">
        <v>11</v>
      </c>
      <c r="C111" s="136">
        <v>4</v>
      </c>
      <c r="D111" s="137">
        <f t="shared" si="1"/>
        <v>43932</v>
      </c>
      <c r="E111" s="136" t="s">
        <v>335</v>
      </c>
    </row>
    <row r="112" spans="2:5" s="57" customFormat="1" ht="18" customHeight="1">
      <c r="B112" s="135">
        <v>12</v>
      </c>
      <c r="C112" s="136">
        <v>4</v>
      </c>
      <c r="D112" s="137">
        <f t="shared" si="1"/>
        <v>43933</v>
      </c>
      <c r="E112" s="136" t="s">
        <v>336</v>
      </c>
    </row>
    <row r="113" spans="2:5" s="57" customFormat="1" ht="18" customHeight="1">
      <c r="B113" s="135">
        <v>13</v>
      </c>
      <c r="C113" s="136">
        <v>4</v>
      </c>
      <c r="D113" s="137">
        <f t="shared" si="1"/>
        <v>43934</v>
      </c>
      <c r="E113" s="136" t="s">
        <v>337</v>
      </c>
    </row>
    <row r="114" spans="2:5" s="57" customFormat="1" ht="18" customHeight="1">
      <c r="B114" s="135">
        <v>14</v>
      </c>
      <c r="C114" s="136">
        <v>4</v>
      </c>
      <c r="D114" s="137">
        <f t="shared" si="1"/>
        <v>43935</v>
      </c>
      <c r="E114" s="136" t="s">
        <v>338</v>
      </c>
    </row>
    <row r="115" spans="2:5" s="57" customFormat="1" ht="18" customHeight="1">
      <c r="B115" s="135">
        <v>15</v>
      </c>
      <c r="C115" s="136">
        <v>4</v>
      </c>
      <c r="D115" s="137">
        <f t="shared" si="1"/>
        <v>43936</v>
      </c>
      <c r="E115" s="136" t="s">
        <v>339</v>
      </c>
    </row>
    <row r="116" spans="2:5" s="57" customFormat="1" ht="18" customHeight="1">
      <c r="B116" s="135">
        <v>16</v>
      </c>
      <c r="C116" s="136">
        <v>4</v>
      </c>
      <c r="D116" s="137">
        <f t="shared" si="1"/>
        <v>43937</v>
      </c>
      <c r="E116" s="136" t="s">
        <v>340</v>
      </c>
    </row>
    <row r="117" spans="2:5" s="57" customFormat="1" ht="18" customHeight="1">
      <c r="B117" s="135">
        <v>17</v>
      </c>
      <c r="C117" s="136">
        <v>4</v>
      </c>
      <c r="D117" s="137">
        <f t="shared" si="1"/>
        <v>43938</v>
      </c>
      <c r="E117" s="136" t="s">
        <v>341</v>
      </c>
    </row>
    <row r="118" spans="2:5" s="57" customFormat="1" ht="18" customHeight="1">
      <c r="B118" s="135">
        <v>18</v>
      </c>
      <c r="C118" s="136">
        <v>4</v>
      </c>
      <c r="D118" s="137">
        <f t="shared" si="1"/>
        <v>43939</v>
      </c>
      <c r="E118" s="136" t="s">
        <v>342</v>
      </c>
    </row>
    <row r="119" spans="2:5" s="57" customFormat="1" ht="18" customHeight="1">
      <c r="B119" s="135">
        <v>19</v>
      </c>
      <c r="C119" s="136">
        <v>4</v>
      </c>
      <c r="D119" s="137">
        <f t="shared" si="1"/>
        <v>43940</v>
      </c>
      <c r="E119" s="136" t="s">
        <v>343</v>
      </c>
    </row>
    <row r="120" spans="2:5" s="57" customFormat="1" ht="18" customHeight="1">
      <c r="B120" s="135">
        <v>20</v>
      </c>
      <c r="C120" s="136">
        <v>4</v>
      </c>
      <c r="D120" s="137">
        <f t="shared" si="1"/>
        <v>43941</v>
      </c>
      <c r="E120" s="136" t="s">
        <v>344</v>
      </c>
    </row>
    <row r="121" spans="2:5" s="57" customFormat="1" ht="18" customHeight="1">
      <c r="B121" s="135">
        <v>21</v>
      </c>
      <c r="C121" s="136">
        <v>4</v>
      </c>
      <c r="D121" s="137">
        <f t="shared" si="1"/>
        <v>43942</v>
      </c>
      <c r="E121" s="136" t="s">
        <v>345</v>
      </c>
    </row>
    <row r="122" spans="2:5" s="57" customFormat="1" ht="18" customHeight="1">
      <c r="B122" s="135">
        <v>22</v>
      </c>
      <c r="C122" s="136">
        <v>4</v>
      </c>
      <c r="D122" s="137">
        <f t="shared" si="1"/>
        <v>43943</v>
      </c>
      <c r="E122" s="136" t="s">
        <v>346</v>
      </c>
    </row>
    <row r="123" spans="2:5" s="57" customFormat="1" ht="18" customHeight="1">
      <c r="B123" s="135">
        <v>23</v>
      </c>
      <c r="C123" s="136">
        <v>4</v>
      </c>
      <c r="D123" s="137">
        <f t="shared" si="1"/>
        <v>43944</v>
      </c>
      <c r="E123" s="136" t="s">
        <v>347</v>
      </c>
    </row>
    <row r="124" spans="2:5" s="57" customFormat="1" ht="18" customHeight="1">
      <c r="B124" s="135">
        <v>24</v>
      </c>
      <c r="C124" s="136">
        <v>4</v>
      </c>
      <c r="D124" s="137">
        <f t="shared" si="1"/>
        <v>43945</v>
      </c>
      <c r="E124" s="136" t="s">
        <v>348</v>
      </c>
    </row>
    <row r="125" spans="2:5" s="57" customFormat="1" ht="18" customHeight="1">
      <c r="B125" s="135">
        <v>25</v>
      </c>
      <c r="C125" s="136">
        <v>4</v>
      </c>
      <c r="D125" s="137">
        <f t="shared" si="1"/>
        <v>43946</v>
      </c>
      <c r="E125" s="136" t="s">
        <v>349</v>
      </c>
    </row>
    <row r="126" spans="2:5" s="57" customFormat="1" ht="18" customHeight="1">
      <c r="B126" s="135">
        <v>26</v>
      </c>
      <c r="C126" s="136">
        <v>4</v>
      </c>
      <c r="D126" s="137">
        <f t="shared" si="1"/>
        <v>43947</v>
      </c>
      <c r="E126" s="136" t="s">
        <v>350</v>
      </c>
    </row>
    <row r="127" spans="2:5" s="57" customFormat="1" ht="18" customHeight="1">
      <c r="B127" s="135">
        <v>27</v>
      </c>
      <c r="C127" s="136">
        <v>4</v>
      </c>
      <c r="D127" s="137">
        <f t="shared" si="1"/>
        <v>43948</v>
      </c>
      <c r="E127" s="136" t="s">
        <v>351</v>
      </c>
    </row>
    <row r="128" spans="2:5" s="57" customFormat="1" ht="18" customHeight="1">
      <c r="B128" s="135">
        <v>28</v>
      </c>
      <c r="C128" s="136">
        <v>4</v>
      </c>
      <c r="D128" s="137">
        <f t="shared" si="1"/>
        <v>43949</v>
      </c>
      <c r="E128" s="136" t="s">
        <v>352</v>
      </c>
    </row>
    <row r="129" spans="2:5" s="57" customFormat="1" ht="18" customHeight="1">
      <c r="B129" s="135">
        <v>29</v>
      </c>
      <c r="C129" s="136">
        <v>4</v>
      </c>
      <c r="D129" s="137">
        <f t="shared" si="1"/>
        <v>43950</v>
      </c>
      <c r="E129" s="136" t="s">
        <v>353</v>
      </c>
    </row>
    <row r="130" spans="2:5" s="57" customFormat="1" ht="18" customHeight="1">
      <c r="B130" s="135">
        <v>30</v>
      </c>
      <c r="C130" s="136">
        <v>4</v>
      </c>
      <c r="D130" s="137">
        <f t="shared" si="1"/>
        <v>43951</v>
      </c>
      <c r="E130" s="136" t="s">
        <v>354</v>
      </c>
    </row>
    <row r="131" spans="2:5" s="57" customFormat="1" ht="18" customHeight="1">
      <c r="B131" s="135">
        <v>1</v>
      </c>
      <c r="C131" s="136">
        <v>5</v>
      </c>
      <c r="D131" s="137">
        <f t="shared" si="1"/>
        <v>43952</v>
      </c>
      <c r="E131" s="136" t="s">
        <v>195</v>
      </c>
    </row>
    <row r="132" spans="2:5" s="57" customFormat="1" ht="18" customHeight="1">
      <c r="B132" s="135">
        <v>2</v>
      </c>
      <c r="C132" s="136">
        <v>5</v>
      </c>
      <c r="D132" s="137">
        <f t="shared" si="1"/>
        <v>43953</v>
      </c>
      <c r="E132" s="136" t="s">
        <v>355</v>
      </c>
    </row>
    <row r="133" spans="2:5" s="57" customFormat="1" ht="18" customHeight="1">
      <c r="B133" s="135">
        <v>3</v>
      </c>
      <c r="C133" s="136">
        <v>5</v>
      </c>
      <c r="D133" s="137">
        <f t="shared" si="1"/>
        <v>43954</v>
      </c>
      <c r="E133" s="136" t="s">
        <v>356</v>
      </c>
    </row>
    <row r="134" spans="2:5" s="57" customFormat="1" ht="18" customHeight="1">
      <c r="B134" s="135">
        <v>4</v>
      </c>
      <c r="C134" s="136">
        <v>5</v>
      </c>
      <c r="D134" s="137">
        <f t="shared" si="1"/>
        <v>43955</v>
      </c>
      <c r="E134" s="136" t="s">
        <v>357</v>
      </c>
    </row>
    <row r="135" spans="2:5" s="57" customFormat="1" ht="18" customHeight="1">
      <c r="B135" s="135">
        <v>5</v>
      </c>
      <c r="C135" s="136">
        <v>5</v>
      </c>
      <c r="D135" s="137">
        <f t="shared" si="1"/>
        <v>43956</v>
      </c>
      <c r="E135" s="136" t="s">
        <v>358</v>
      </c>
    </row>
    <row r="136" spans="2:5" s="57" customFormat="1" ht="18" customHeight="1">
      <c r="B136" s="135">
        <v>6</v>
      </c>
      <c r="C136" s="136">
        <v>5</v>
      </c>
      <c r="D136" s="137">
        <f t="shared" si="1"/>
        <v>43957</v>
      </c>
      <c r="E136" s="136" t="s">
        <v>359</v>
      </c>
    </row>
    <row r="137" spans="2:5" s="57" customFormat="1" ht="18" customHeight="1">
      <c r="B137" s="135">
        <v>7</v>
      </c>
      <c r="C137" s="136">
        <v>5</v>
      </c>
      <c r="D137" s="137">
        <f t="shared" ref="D137:D200" si="2">DATE($C$4,C137,B137)</f>
        <v>43958</v>
      </c>
      <c r="E137" s="136" t="s">
        <v>360</v>
      </c>
    </row>
    <row r="138" spans="2:5" s="57" customFormat="1" ht="18" customHeight="1">
      <c r="B138" s="135">
        <v>8</v>
      </c>
      <c r="C138" s="136">
        <v>5</v>
      </c>
      <c r="D138" s="137">
        <f t="shared" si="2"/>
        <v>43959</v>
      </c>
      <c r="E138" s="136" t="s">
        <v>361</v>
      </c>
    </row>
    <row r="139" spans="2:5" s="57" customFormat="1" ht="18" customHeight="1">
      <c r="B139" s="135">
        <v>9</v>
      </c>
      <c r="C139" s="136">
        <v>5</v>
      </c>
      <c r="D139" s="137">
        <f t="shared" si="2"/>
        <v>43960</v>
      </c>
      <c r="E139" s="136" t="s">
        <v>362</v>
      </c>
    </row>
    <row r="140" spans="2:5" s="57" customFormat="1" ht="18" customHeight="1">
      <c r="B140" s="135">
        <v>10</v>
      </c>
      <c r="C140" s="136">
        <v>5</v>
      </c>
      <c r="D140" s="137">
        <f t="shared" si="2"/>
        <v>43961</v>
      </c>
      <c r="E140" s="136" t="s">
        <v>363</v>
      </c>
    </row>
    <row r="141" spans="2:5" s="57" customFormat="1" ht="18" customHeight="1">
      <c r="B141" s="135">
        <v>11</v>
      </c>
      <c r="C141" s="136">
        <v>5</v>
      </c>
      <c r="D141" s="137">
        <f t="shared" si="2"/>
        <v>43962</v>
      </c>
      <c r="E141" s="136" t="s">
        <v>364</v>
      </c>
    </row>
    <row r="142" spans="2:5" s="57" customFormat="1" ht="18" customHeight="1">
      <c r="B142" s="135">
        <v>12</v>
      </c>
      <c r="C142" s="136">
        <v>5</v>
      </c>
      <c r="D142" s="137">
        <f t="shared" si="2"/>
        <v>43963</v>
      </c>
      <c r="E142" s="136" t="s">
        <v>365</v>
      </c>
    </row>
    <row r="143" spans="2:5" s="57" customFormat="1" ht="18" customHeight="1">
      <c r="B143" s="135">
        <v>13</v>
      </c>
      <c r="C143" s="136">
        <v>5</v>
      </c>
      <c r="D143" s="137">
        <f t="shared" si="2"/>
        <v>43964</v>
      </c>
      <c r="E143" s="136" t="s">
        <v>366</v>
      </c>
    </row>
    <row r="144" spans="2:5" s="57" customFormat="1" ht="18" customHeight="1">
      <c r="B144" s="135">
        <v>14</v>
      </c>
      <c r="C144" s="136">
        <v>5</v>
      </c>
      <c r="D144" s="137">
        <f t="shared" si="2"/>
        <v>43965</v>
      </c>
      <c r="E144" s="136" t="s">
        <v>367</v>
      </c>
    </row>
    <row r="145" spans="2:5" s="57" customFormat="1" ht="18" customHeight="1">
      <c r="B145" s="135">
        <v>15</v>
      </c>
      <c r="C145" s="136">
        <v>5</v>
      </c>
      <c r="D145" s="137">
        <f t="shared" si="2"/>
        <v>43966</v>
      </c>
      <c r="E145" s="136" t="s">
        <v>368</v>
      </c>
    </row>
    <row r="146" spans="2:5" s="57" customFormat="1" ht="18" customHeight="1">
      <c r="B146" s="135">
        <v>16</v>
      </c>
      <c r="C146" s="136">
        <v>5</v>
      </c>
      <c r="D146" s="137">
        <f t="shared" si="2"/>
        <v>43967</v>
      </c>
      <c r="E146" s="136" t="s">
        <v>369</v>
      </c>
    </row>
    <row r="147" spans="2:5" s="57" customFormat="1" ht="18" customHeight="1">
      <c r="B147" s="135">
        <v>17</v>
      </c>
      <c r="C147" s="136">
        <v>5</v>
      </c>
      <c r="D147" s="137">
        <f t="shared" si="2"/>
        <v>43968</v>
      </c>
      <c r="E147" s="136" t="s">
        <v>370</v>
      </c>
    </row>
    <row r="148" spans="2:5" s="57" customFormat="1" ht="18" customHeight="1">
      <c r="B148" s="135">
        <v>18</v>
      </c>
      <c r="C148" s="136">
        <v>5</v>
      </c>
      <c r="D148" s="137">
        <f t="shared" si="2"/>
        <v>43969</v>
      </c>
      <c r="E148" s="136" t="s">
        <v>371</v>
      </c>
    </row>
    <row r="149" spans="2:5" s="57" customFormat="1" ht="18" customHeight="1">
      <c r="B149" s="135">
        <v>19</v>
      </c>
      <c r="C149" s="136">
        <v>5</v>
      </c>
      <c r="D149" s="137">
        <f t="shared" si="2"/>
        <v>43970</v>
      </c>
      <c r="E149" s="136" t="s">
        <v>372</v>
      </c>
    </row>
    <row r="150" spans="2:5" s="57" customFormat="1" ht="18" customHeight="1">
      <c r="B150" s="135">
        <v>20</v>
      </c>
      <c r="C150" s="136">
        <v>5</v>
      </c>
      <c r="D150" s="137">
        <f t="shared" si="2"/>
        <v>43971</v>
      </c>
      <c r="E150" s="136" t="s">
        <v>373</v>
      </c>
    </row>
    <row r="151" spans="2:5" s="57" customFormat="1" ht="18" customHeight="1">
      <c r="B151" s="135">
        <v>21</v>
      </c>
      <c r="C151" s="136">
        <v>5</v>
      </c>
      <c r="D151" s="137">
        <f t="shared" si="2"/>
        <v>43972</v>
      </c>
      <c r="E151" s="136" t="s">
        <v>374</v>
      </c>
    </row>
    <row r="152" spans="2:5" s="57" customFormat="1" ht="18" customHeight="1">
      <c r="B152" s="135">
        <v>22</v>
      </c>
      <c r="C152" s="136">
        <v>5</v>
      </c>
      <c r="D152" s="137">
        <f t="shared" si="2"/>
        <v>43973</v>
      </c>
      <c r="E152" s="136" t="s">
        <v>375</v>
      </c>
    </row>
    <row r="153" spans="2:5" s="57" customFormat="1" ht="18" customHeight="1">
      <c r="B153" s="135">
        <v>23</v>
      </c>
      <c r="C153" s="136">
        <v>5</v>
      </c>
      <c r="D153" s="137">
        <f t="shared" si="2"/>
        <v>43974</v>
      </c>
      <c r="E153" s="136" t="s">
        <v>376</v>
      </c>
    </row>
    <row r="154" spans="2:5" s="57" customFormat="1" ht="18" customHeight="1">
      <c r="B154" s="135">
        <v>24</v>
      </c>
      <c r="C154" s="136">
        <v>5</v>
      </c>
      <c r="D154" s="137">
        <f t="shared" si="2"/>
        <v>43975</v>
      </c>
      <c r="E154" s="136" t="s">
        <v>377</v>
      </c>
    </row>
    <row r="155" spans="2:5" s="57" customFormat="1" ht="18" customHeight="1">
      <c r="B155" s="135">
        <v>25</v>
      </c>
      <c r="C155" s="136">
        <v>5</v>
      </c>
      <c r="D155" s="137">
        <f t="shared" si="2"/>
        <v>43976</v>
      </c>
      <c r="E155" s="136" t="s">
        <v>378</v>
      </c>
    </row>
    <row r="156" spans="2:5" s="57" customFormat="1" ht="18" customHeight="1">
      <c r="B156" s="135">
        <v>26</v>
      </c>
      <c r="C156" s="136">
        <v>5</v>
      </c>
      <c r="D156" s="137">
        <f t="shared" si="2"/>
        <v>43977</v>
      </c>
      <c r="E156" s="136" t="s">
        <v>379</v>
      </c>
    </row>
    <row r="157" spans="2:5" s="57" customFormat="1" ht="18" customHeight="1">
      <c r="B157" s="135">
        <v>27</v>
      </c>
      <c r="C157" s="136">
        <v>5</v>
      </c>
      <c r="D157" s="137">
        <f t="shared" si="2"/>
        <v>43978</v>
      </c>
      <c r="E157" s="136" t="s">
        <v>380</v>
      </c>
    </row>
    <row r="158" spans="2:5" s="57" customFormat="1" ht="18" customHeight="1">
      <c r="B158" s="135">
        <v>28</v>
      </c>
      <c r="C158" s="136">
        <v>5</v>
      </c>
      <c r="D158" s="137">
        <f t="shared" si="2"/>
        <v>43979</v>
      </c>
      <c r="E158" s="136" t="s">
        <v>381</v>
      </c>
    </row>
    <row r="159" spans="2:5" s="57" customFormat="1" ht="18" customHeight="1">
      <c r="B159" s="135">
        <v>29</v>
      </c>
      <c r="C159" s="136">
        <v>5</v>
      </c>
      <c r="D159" s="137">
        <f t="shared" si="2"/>
        <v>43980</v>
      </c>
      <c r="E159" s="136" t="s">
        <v>382</v>
      </c>
    </row>
    <row r="160" spans="2:5" s="57" customFormat="1" ht="18" customHeight="1">
      <c r="B160" s="135">
        <v>30</v>
      </c>
      <c r="C160" s="136">
        <v>5</v>
      </c>
      <c r="D160" s="137">
        <f t="shared" si="2"/>
        <v>43981</v>
      </c>
      <c r="E160" s="136" t="s">
        <v>383</v>
      </c>
    </row>
    <row r="161" spans="2:5" s="57" customFormat="1" ht="18" customHeight="1">
      <c r="B161" s="135">
        <v>31</v>
      </c>
      <c r="C161" s="136">
        <v>5</v>
      </c>
      <c r="D161" s="137">
        <f t="shared" si="2"/>
        <v>43982</v>
      </c>
      <c r="E161" s="136" t="s">
        <v>384</v>
      </c>
    </row>
    <row r="162" spans="2:5" s="57" customFormat="1" ht="18" customHeight="1">
      <c r="B162" s="135">
        <v>1</v>
      </c>
      <c r="C162" s="136">
        <v>6</v>
      </c>
      <c r="D162" s="137">
        <f t="shared" si="2"/>
        <v>43983</v>
      </c>
      <c r="E162" s="136" t="s">
        <v>385</v>
      </c>
    </row>
    <row r="163" spans="2:5" s="57" customFormat="1" ht="18" customHeight="1">
      <c r="B163" s="135">
        <v>2</v>
      </c>
      <c r="C163" s="136">
        <v>6</v>
      </c>
      <c r="D163" s="137">
        <f t="shared" si="2"/>
        <v>43984</v>
      </c>
      <c r="E163" s="136" t="s">
        <v>386</v>
      </c>
    </row>
    <row r="164" spans="2:5" s="57" customFormat="1" ht="18" customHeight="1">
      <c r="B164" s="135">
        <v>3</v>
      </c>
      <c r="C164" s="136">
        <v>6</v>
      </c>
      <c r="D164" s="137">
        <f t="shared" si="2"/>
        <v>43985</v>
      </c>
      <c r="E164" s="136" t="s">
        <v>387</v>
      </c>
    </row>
    <row r="165" spans="2:5" s="57" customFormat="1" ht="18" customHeight="1">
      <c r="B165" s="135">
        <v>4</v>
      </c>
      <c r="C165" s="136">
        <v>6</v>
      </c>
      <c r="D165" s="137">
        <f t="shared" si="2"/>
        <v>43986</v>
      </c>
      <c r="E165" s="136" t="s">
        <v>388</v>
      </c>
    </row>
    <row r="166" spans="2:5" s="57" customFormat="1" ht="18" customHeight="1">
      <c r="B166" s="135">
        <v>5</v>
      </c>
      <c r="C166" s="136">
        <v>6</v>
      </c>
      <c r="D166" s="137">
        <f t="shared" si="2"/>
        <v>43987</v>
      </c>
      <c r="E166" s="136" t="s">
        <v>389</v>
      </c>
    </row>
    <row r="167" spans="2:5" s="57" customFormat="1" ht="18" customHeight="1">
      <c r="B167" s="135">
        <v>6</v>
      </c>
      <c r="C167" s="136">
        <v>6</v>
      </c>
      <c r="D167" s="137">
        <f t="shared" si="2"/>
        <v>43988</v>
      </c>
      <c r="E167" s="136" t="s">
        <v>390</v>
      </c>
    </row>
    <row r="168" spans="2:5" s="57" customFormat="1" ht="18" customHeight="1">
      <c r="B168" s="135">
        <v>7</v>
      </c>
      <c r="C168" s="136">
        <v>6</v>
      </c>
      <c r="D168" s="137">
        <f t="shared" si="2"/>
        <v>43989</v>
      </c>
      <c r="E168" s="136" t="s">
        <v>391</v>
      </c>
    </row>
    <row r="169" spans="2:5" s="57" customFormat="1" ht="18" customHeight="1">
      <c r="B169" s="135">
        <v>7</v>
      </c>
      <c r="C169" s="136">
        <v>6</v>
      </c>
      <c r="D169" s="137">
        <f t="shared" si="2"/>
        <v>43989</v>
      </c>
      <c r="E169" s="136" t="s">
        <v>392</v>
      </c>
    </row>
    <row r="170" spans="2:5" s="57" customFormat="1" ht="18" customHeight="1">
      <c r="B170" s="135">
        <v>8</v>
      </c>
      <c r="C170" s="136">
        <v>6</v>
      </c>
      <c r="D170" s="137">
        <f t="shared" si="2"/>
        <v>43990</v>
      </c>
      <c r="E170" s="136" t="s">
        <v>393</v>
      </c>
    </row>
    <row r="171" spans="2:5" s="57" customFormat="1" ht="18" customHeight="1">
      <c r="B171" s="135">
        <v>9</v>
      </c>
      <c r="C171" s="136">
        <v>6</v>
      </c>
      <c r="D171" s="137">
        <f t="shared" si="2"/>
        <v>43991</v>
      </c>
      <c r="E171" s="136" t="s">
        <v>394</v>
      </c>
    </row>
    <row r="172" spans="2:5" s="57" customFormat="1" ht="18" customHeight="1">
      <c r="B172" s="135">
        <v>10</v>
      </c>
      <c r="C172" s="136">
        <v>6</v>
      </c>
      <c r="D172" s="137">
        <f t="shared" si="2"/>
        <v>43992</v>
      </c>
      <c r="E172" s="136" t="s">
        <v>395</v>
      </c>
    </row>
    <row r="173" spans="2:5" s="57" customFormat="1" ht="18" customHeight="1">
      <c r="B173" s="135">
        <v>11</v>
      </c>
      <c r="C173" s="136">
        <v>6</v>
      </c>
      <c r="D173" s="137">
        <f t="shared" si="2"/>
        <v>43993</v>
      </c>
      <c r="E173" s="136" t="s">
        <v>396</v>
      </c>
    </row>
    <row r="174" spans="2:5" s="57" customFormat="1" ht="18" customHeight="1">
      <c r="B174" s="135">
        <v>12</v>
      </c>
      <c r="C174" s="136">
        <v>6</v>
      </c>
      <c r="D174" s="137">
        <f t="shared" si="2"/>
        <v>43994</v>
      </c>
      <c r="E174" s="136" t="s">
        <v>397</v>
      </c>
    </row>
    <row r="175" spans="2:5" s="57" customFormat="1" ht="18" customHeight="1">
      <c r="B175" s="135">
        <v>13</v>
      </c>
      <c r="C175" s="136">
        <v>6</v>
      </c>
      <c r="D175" s="137">
        <f t="shared" si="2"/>
        <v>43995</v>
      </c>
      <c r="E175" s="136" t="s">
        <v>398</v>
      </c>
    </row>
    <row r="176" spans="2:5" s="57" customFormat="1" ht="18" customHeight="1">
      <c r="B176" s="135">
        <v>14</v>
      </c>
      <c r="C176" s="136">
        <v>6</v>
      </c>
      <c r="D176" s="137">
        <f t="shared" si="2"/>
        <v>43996</v>
      </c>
      <c r="E176" s="136" t="s">
        <v>399</v>
      </c>
    </row>
    <row r="177" spans="2:5" s="57" customFormat="1" ht="18" customHeight="1">
      <c r="B177" s="135">
        <v>15</v>
      </c>
      <c r="C177" s="136">
        <v>6</v>
      </c>
      <c r="D177" s="137">
        <f t="shared" si="2"/>
        <v>43997</v>
      </c>
      <c r="E177" s="136" t="s">
        <v>400</v>
      </c>
    </row>
    <row r="178" spans="2:5" s="57" customFormat="1" ht="18" customHeight="1">
      <c r="B178" s="135">
        <v>16</v>
      </c>
      <c r="C178" s="136">
        <v>6</v>
      </c>
      <c r="D178" s="137">
        <f t="shared" si="2"/>
        <v>43998</v>
      </c>
      <c r="E178" s="136" t="s">
        <v>401</v>
      </c>
    </row>
    <row r="179" spans="2:5" s="57" customFormat="1" ht="18" customHeight="1">
      <c r="B179" s="135">
        <v>17</v>
      </c>
      <c r="C179" s="136">
        <v>6</v>
      </c>
      <c r="D179" s="137">
        <f t="shared" si="2"/>
        <v>43999</v>
      </c>
      <c r="E179" s="136" t="s">
        <v>402</v>
      </c>
    </row>
    <row r="180" spans="2:5" s="57" customFormat="1" ht="18" customHeight="1">
      <c r="B180" s="135">
        <v>18</v>
      </c>
      <c r="C180" s="136">
        <v>6</v>
      </c>
      <c r="D180" s="137">
        <f t="shared" si="2"/>
        <v>44000</v>
      </c>
      <c r="E180" s="136" t="s">
        <v>403</v>
      </c>
    </row>
    <row r="181" spans="2:5" s="57" customFormat="1" ht="18" customHeight="1">
      <c r="B181" s="135">
        <v>19</v>
      </c>
      <c r="C181" s="136">
        <v>6</v>
      </c>
      <c r="D181" s="137">
        <f t="shared" si="2"/>
        <v>44001</v>
      </c>
      <c r="E181" s="136" t="s">
        <v>404</v>
      </c>
    </row>
    <row r="182" spans="2:5" s="57" customFormat="1" ht="18" customHeight="1">
      <c r="B182" s="135">
        <v>20</v>
      </c>
      <c r="C182" s="136">
        <v>6</v>
      </c>
      <c r="D182" s="137">
        <f t="shared" si="2"/>
        <v>44002</v>
      </c>
      <c r="E182" s="136" t="s">
        <v>405</v>
      </c>
    </row>
    <row r="183" spans="2:5" s="57" customFormat="1" ht="18" customHeight="1">
      <c r="B183" s="135">
        <v>21</v>
      </c>
      <c r="C183" s="136">
        <v>6</v>
      </c>
      <c r="D183" s="137">
        <f t="shared" si="2"/>
        <v>44003</v>
      </c>
      <c r="E183" s="136" t="s">
        <v>406</v>
      </c>
    </row>
    <row r="184" spans="2:5" s="57" customFormat="1" ht="18" customHeight="1">
      <c r="B184" s="135">
        <v>22</v>
      </c>
      <c r="C184" s="136">
        <v>6</v>
      </c>
      <c r="D184" s="137">
        <f t="shared" si="2"/>
        <v>44004</v>
      </c>
      <c r="E184" s="136" t="s">
        <v>407</v>
      </c>
    </row>
    <row r="185" spans="2:5" s="57" customFormat="1" ht="18" customHeight="1">
      <c r="B185" s="135">
        <v>23</v>
      </c>
      <c r="C185" s="136">
        <v>6</v>
      </c>
      <c r="D185" s="137">
        <f t="shared" si="2"/>
        <v>44005</v>
      </c>
      <c r="E185" s="136" t="s">
        <v>408</v>
      </c>
    </row>
    <row r="186" spans="2:5" s="57" customFormat="1" ht="18" customHeight="1">
      <c r="B186" s="135">
        <v>24</v>
      </c>
      <c r="C186" s="136">
        <v>6</v>
      </c>
      <c r="D186" s="137">
        <f t="shared" si="2"/>
        <v>44006</v>
      </c>
      <c r="E186" s="136" t="s">
        <v>409</v>
      </c>
    </row>
    <row r="187" spans="2:5" s="57" customFormat="1" ht="18" customHeight="1">
      <c r="B187" s="135">
        <v>25</v>
      </c>
      <c r="C187" s="136">
        <v>6</v>
      </c>
      <c r="D187" s="137">
        <f t="shared" si="2"/>
        <v>44007</v>
      </c>
      <c r="E187" s="136" t="s">
        <v>410</v>
      </c>
    </row>
    <row r="188" spans="2:5" s="57" customFormat="1" ht="18" customHeight="1">
      <c r="B188" s="135">
        <v>26</v>
      </c>
      <c r="C188" s="136">
        <v>6</v>
      </c>
      <c r="D188" s="137">
        <f t="shared" si="2"/>
        <v>44008</v>
      </c>
      <c r="E188" s="136" t="s">
        <v>411</v>
      </c>
    </row>
    <row r="189" spans="2:5" s="57" customFormat="1" ht="18" customHeight="1">
      <c r="B189" s="135">
        <v>27</v>
      </c>
      <c r="C189" s="136">
        <v>6</v>
      </c>
      <c r="D189" s="137">
        <f t="shared" si="2"/>
        <v>44009</v>
      </c>
      <c r="E189" s="136" t="s">
        <v>412</v>
      </c>
    </row>
    <row r="190" spans="2:5" s="57" customFormat="1" ht="18" customHeight="1">
      <c r="B190" s="135">
        <v>28</v>
      </c>
      <c r="C190" s="136">
        <v>6</v>
      </c>
      <c r="D190" s="137">
        <f t="shared" si="2"/>
        <v>44010</v>
      </c>
      <c r="E190" s="136" t="s">
        <v>413</v>
      </c>
    </row>
    <row r="191" spans="2:5" s="57" customFormat="1" ht="18" customHeight="1">
      <c r="B191" s="135">
        <v>29</v>
      </c>
      <c r="C191" s="136">
        <v>6</v>
      </c>
      <c r="D191" s="137">
        <f t="shared" si="2"/>
        <v>44011</v>
      </c>
      <c r="E191" s="136" t="s">
        <v>414</v>
      </c>
    </row>
    <row r="192" spans="2:5" s="57" customFormat="1" ht="18" customHeight="1">
      <c r="B192" s="135">
        <v>30</v>
      </c>
      <c r="C192" s="136">
        <v>6</v>
      </c>
      <c r="D192" s="137">
        <f t="shared" si="2"/>
        <v>44012</v>
      </c>
      <c r="E192" s="136" t="s">
        <v>415</v>
      </c>
    </row>
    <row r="193" spans="2:5" s="57" customFormat="1" ht="18" customHeight="1">
      <c r="B193" s="135">
        <v>1</v>
      </c>
      <c r="C193" s="136">
        <v>7</v>
      </c>
      <c r="D193" s="137">
        <f t="shared" si="2"/>
        <v>44013</v>
      </c>
      <c r="E193" s="136" t="s">
        <v>416</v>
      </c>
    </row>
    <row r="194" spans="2:5" s="57" customFormat="1" ht="18" customHeight="1">
      <c r="B194" s="135">
        <v>2</v>
      </c>
      <c r="C194" s="136">
        <v>7</v>
      </c>
      <c r="D194" s="137">
        <f t="shared" si="2"/>
        <v>44014</v>
      </c>
      <c r="E194" s="136" t="s">
        <v>417</v>
      </c>
    </row>
    <row r="195" spans="2:5" s="57" customFormat="1" ht="18" customHeight="1">
      <c r="B195" s="135">
        <v>3</v>
      </c>
      <c r="C195" s="136">
        <v>7</v>
      </c>
      <c r="D195" s="137">
        <f t="shared" si="2"/>
        <v>44015</v>
      </c>
      <c r="E195" s="136" t="s">
        <v>418</v>
      </c>
    </row>
    <row r="196" spans="2:5" s="57" customFormat="1" ht="18" customHeight="1">
      <c r="B196" s="135">
        <v>4</v>
      </c>
      <c r="C196" s="136">
        <v>7</v>
      </c>
      <c r="D196" s="137">
        <f t="shared" si="2"/>
        <v>44016</v>
      </c>
      <c r="E196" s="136" t="s">
        <v>419</v>
      </c>
    </row>
    <row r="197" spans="2:5" s="57" customFormat="1" ht="18" customHeight="1">
      <c r="B197" s="135">
        <v>5</v>
      </c>
      <c r="C197" s="136">
        <v>7</v>
      </c>
      <c r="D197" s="137">
        <f t="shared" si="2"/>
        <v>44017</v>
      </c>
      <c r="E197" s="136" t="s">
        <v>420</v>
      </c>
    </row>
    <row r="198" spans="2:5" s="57" customFormat="1" ht="18" customHeight="1">
      <c r="B198" s="135">
        <v>6</v>
      </c>
      <c r="C198" s="136">
        <v>7</v>
      </c>
      <c r="D198" s="137">
        <f t="shared" si="2"/>
        <v>44018</v>
      </c>
      <c r="E198" s="136" t="s">
        <v>421</v>
      </c>
    </row>
    <row r="199" spans="2:5" s="57" customFormat="1" ht="18" customHeight="1">
      <c r="B199" s="135">
        <v>7</v>
      </c>
      <c r="C199" s="136">
        <v>7</v>
      </c>
      <c r="D199" s="137">
        <f t="shared" si="2"/>
        <v>44019</v>
      </c>
      <c r="E199" s="136" t="s">
        <v>422</v>
      </c>
    </row>
    <row r="200" spans="2:5" s="57" customFormat="1" ht="18" customHeight="1">
      <c r="B200" s="135">
        <v>8</v>
      </c>
      <c r="C200" s="136">
        <v>7</v>
      </c>
      <c r="D200" s="137">
        <f t="shared" si="2"/>
        <v>44020</v>
      </c>
      <c r="E200" s="136" t="s">
        <v>423</v>
      </c>
    </row>
    <row r="201" spans="2:5" s="57" customFormat="1" ht="18" customHeight="1">
      <c r="B201" s="135">
        <v>9</v>
      </c>
      <c r="C201" s="136">
        <v>7</v>
      </c>
      <c r="D201" s="137">
        <f t="shared" ref="D201:D264" si="3">DATE($C$4,C201,B201)</f>
        <v>44021</v>
      </c>
      <c r="E201" s="136" t="s">
        <v>424</v>
      </c>
    </row>
    <row r="202" spans="2:5" s="57" customFormat="1" ht="18" customHeight="1">
      <c r="B202" s="135">
        <v>10</v>
      </c>
      <c r="C202" s="136">
        <v>7</v>
      </c>
      <c r="D202" s="137">
        <f t="shared" si="3"/>
        <v>44022</v>
      </c>
      <c r="E202" s="136" t="s">
        <v>425</v>
      </c>
    </row>
    <row r="203" spans="2:5" s="57" customFormat="1" ht="18" customHeight="1">
      <c r="B203" s="135">
        <v>10</v>
      </c>
      <c r="C203" s="136">
        <v>7</v>
      </c>
      <c r="D203" s="137">
        <f t="shared" si="3"/>
        <v>44022</v>
      </c>
      <c r="E203" s="136" t="s">
        <v>426</v>
      </c>
    </row>
    <row r="204" spans="2:5" s="57" customFormat="1" ht="18" customHeight="1">
      <c r="B204" s="135">
        <v>11</v>
      </c>
      <c r="C204" s="136">
        <v>7</v>
      </c>
      <c r="D204" s="137">
        <f t="shared" si="3"/>
        <v>44023</v>
      </c>
      <c r="E204" s="136" t="s">
        <v>427</v>
      </c>
    </row>
    <row r="205" spans="2:5" s="57" customFormat="1" ht="18" customHeight="1">
      <c r="B205" s="135">
        <v>12</v>
      </c>
      <c r="C205" s="136">
        <v>7</v>
      </c>
      <c r="D205" s="137">
        <f t="shared" si="3"/>
        <v>44024</v>
      </c>
      <c r="E205" s="136" t="s">
        <v>428</v>
      </c>
    </row>
    <row r="206" spans="2:5" s="57" customFormat="1" ht="18" customHeight="1">
      <c r="B206" s="135">
        <v>13</v>
      </c>
      <c r="C206" s="136">
        <v>7</v>
      </c>
      <c r="D206" s="137">
        <f t="shared" si="3"/>
        <v>44025</v>
      </c>
      <c r="E206" s="136" t="s">
        <v>429</v>
      </c>
    </row>
    <row r="207" spans="2:5" s="57" customFormat="1" ht="18" customHeight="1">
      <c r="B207" s="135">
        <v>14</v>
      </c>
      <c r="C207" s="136">
        <v>7</v>
      </c>
      <c r="D207" s="137">
        <f t="shared" si="3"/>
        <v>44026</v>
      </c>
      <c r="E207" s="136" t="s">
        <v>430</v>
      </c>
    </row>
    <row r="208" spans="2:5" s="57" customFormat="1" ht="18" customHeight="1">
      <c r="B208" s="135">
        <v>15</v>
      </c>
      <c r="C208" s="136">
        <v>7</v>
      </c>
      <c r="D208" s="137">
        <f t="shared" si="3"/>
        <v>44027</v>
      </c>
      <c r="E208" s="136" t="s">
        <v>431</v>
      </c>
    </row>
    <row r="209" spans="2:5" s="57" customFormat="1" ht="18" customHeight="1">
      <c r="B209" s="135">
        <v>16</v>
      </c>
      <c r="C209" s="136">
        <v>7</v>
      </c>
      <c r="D209" s="137">
        <f t="shared" si="3"/>
        <v>44028</v>
      </c>
      <c r="E209" s="136" t="s">
        <v>432</v>
      </c>
    </row>
    <row r="210" spans="2:5" s="57" customFormat="1" ht="18" customHeight="1">
      <c r="B210" s="135">
        <v>17</v>
      </c>
      <c r="C210" s="136">
        <v>7</v>
      </c>
      <c r="D210" s="137">
        <f t="shared" si="3"/>
        <v>44029</v>
      </c>
      <c r="E210" s="136" t="s">
        <v>433</v>
      </c>
    </row>
    <row r="211" spans="2:5" s="57" customFormat="1" ht="18" customHeight="1">
      <c r="B211" s="135">
        <v>18</v>
      </c>
      <c r="C211" s="136">
        <v>7</v>
      </c>
      <c r="D211" s="137">
        <f t="shared" si="3"/>
        <v>44030</v>
      </c>
      <c r="E211" s="136" t="s">
        <v>434</v>
      </c>
    </row>
    <row r="212" spans="2:5" s="57" customFormat="1" ht="18" customHeight="1">
      <c r="B212" s="135">
        <v>19</v>
      </c>
      <c r="C212" s="136">
        <v>7</v>
      </c>
      <c r="D212" s="137">
        <f t="shared" si="3"/>
        <v>44031</v>
      </c>
      <c r="E212" s="136" t="s">
        <v>435</v>
      </c>
    </row>
    <row r="213" spans="2:5" s="57" customFormat="1" ht="18" customHeight="1">
      <c r="B213" s="135">
        <v>20</v>
      </c>
      <c r="C213" s="136">
        <v>7</v>
      </c>
      <c r="D213" s="137">
        <f t="shared" si="3"/>
        <v>44032</v>
      </c>
      <c r="E213" s="136" t="s">
        <v>436</v>
      </c>
    </row>
    <row r="214" spans="2:5" s="57" customFormat="1" ht="18" customHeight="1">
      <c r="B214" s="135">
        <v>21</v>
      </c>
      <c r="C214" s="136">
        <v>7</v>
      </c>
      <c r="D214" s="137">
        <f t="shared" si="3"/>
        <v>44033</v>
      </c>
      <c r="E214" s="136" t="s">
        <v>437</v>
      </c>
    </row>
    <row r="215" spans="2:5" s="57" customFormat="1" ht="18" customHeight="1">
      <c r="B215" s="135">
        <v>22</v>
      </c>
      <c r="C215" s="136">
        <v>7</v>
      </c>
      <c r="D215" s="137">
        <f t="shared" si="3"/>
        <v>44034</v>
      </c>
      <c r="E215" s="136" t="s">
        <v>438</v>
      </c>
    </row>
    <row r="216" spans="2:5" s="57" customFormat="1" ht="18" customHeight="1">
      <c r="B216" s="135">
        <v>23</v>
      </c>
      <c r="C216" s="136">
        <v>7</v>
      </c>
      <c r="D216" s="137">
        <f t="shared" si="3"/>
        <v>44035</v>
      </c>
      <c r="E216" s="136" t="s">
        <v>439</v>
      </c>
    </row>
    <row r="217" spans="2:5" s="57" customFormat="1" ht="18" customHeight="1">
      <c r="B217" s="135">
        <v>24</v>
      </c>
      <c r="C217" s="136">
        <v>7</v>
      </c>
      <c r="D217" s="137">
        <f t="shared" si="3"/>
        <v>44036</v>
      </c>
      <c r="E217" s="136" t="s">
        <v>440</v>
      </c>
    </row>
    <row r="218" spans="2:5" s="57" customFormat="1" ht="18" customHeight="1">
      <c r="B218" s="135">
        <v>25</v>
      </c>
      <c r="C218" s="136">
        <v>7</v>
      </c>
      <c r="D218" s="137">
        <f t="shared" si="3"/>
        <v>44037</v>
      </c>
      <c r="E218" s="136" t="s">
        <v>441</v>
      </c>
    </row>
    <row r="219" spans="2:5" s="57" customFormat="1" ht="18" customHeight="1">
      <c r="B219" s="135">
        <v>26</v>
      </c>
      <c r="C219" s="136">
        <v>7</v>
      </c>
      <c r="D219" s="137">
        <f t="shared" si="3"/>
        <v>44038</v>
      </c>
      <c r="E219" s="136" t="s">
        <v>442</v>
      </c>
    </row>
    <row r="220" spans="2:5" s="57" customFormat="1" ht="18" customHeight="1">
      <c r="B220" s="135">
        <v>27</v>
      </c>
      <c r="C220" s="136">
        <v>7</v>
      </c>
      <c r="D220" s="137">
        <f t="shared" si="3"/>
        <v>44039</v>
      </c>
      <c r="E220" s="136" t="s">
        <v>443</v>
      </c>
    </row>
    <row r="221" spans="2:5" s="57" customFormat="1" ht="18" customHeight="1">
      <c r="B221" s="135">
        <v>28</v>
      </c>
      <c r="C221" s="136">
        <v>7</v>
      </c>
      <c r="D221" s="137">
        <f t="shared" si="3"/>
        <v>44040</v>
      </c>
      <c r="E221" s="136" t="s">
        <v>444</v>
      </c>
    </row>
    <row r="222" spans="2:5" s="57" customFormat="1" ht="18" customHeight="1">
      <c r="B222" s="135">
        <v>29</v>
      </c>
      <c r="C222" s="136">
        <v>7</v>
      </c>
      <c r="D222" s="137">
        <f t="shared" si="3"/>
        <v>44041</v>
      </c>
      <c r="E222" s="136" t="s">
        <v>445</v>
      </c>
    </row>
    <row r="223" spans="2:5" s="57" customFormat="1" ht="18" customHeight="1">
      <c r="B223" s="135">
        <v>30</v>
      </c>
      <c r="C223" s="136">
        <v>7</v>
      </c>
      <c r="D223" s="137">
        <f t="shared" si="3"/>
        <v>44042</v>
      </c>
      <c r="E223" s="136" t="s">
        <v>446</v>
      </c>
    </row>
    <row r="224" spans="2:5" s="57" customFormat="1" ht="18" customHeight="1">
      <c r="B224" s="135">
        <v>31</v>
      </c>
      <c r="C224" s="136">
        <v>7</v>
      </c>
      <c r="D224" s="137">
        <f t="shared" si="3"/>
        <v>44043</v>
      </c>
      <c r="E224" s="136" t="s">
        <v>447</v>
      </c>
    </row>
    <row r="225" spans="2:5" s="57" customFormat="1" ht="18" customHeight="1">
      <c r="B225" s="135">
        <v>1</v>
      </c>
      <c r="C225" s="136">
        <v>8</v>
      </c>
      <c r="D225" s="137">
        <f t="shared" si="3"/>
        <v>44044</v>
      </c>
      <c r="E225" s="136" t="s">
        <v>448</v>
      </c>
    </row>
    <row r="226" spans="2:5" s="57" customFormat="1" ht="18" customHeight="1">
      <c r="B226" s="135">
        <v>2</v>
      </c>
      <c r="C226" s="136">
        <v>8</v>
      </c>
      <c r="D226" s="137">
        <f t="shared" si="3"/>
        <v>44045</v>
      </c>
      <c r="E226" s="136" t="s">
        <v>449</v>
      </c>
    </row>
    <row r="227" spans="2:5" s="57" customFormat="1" ht="18" customHeight="1">
      <c r="B227" s="135">
        <v>3</v>
      </c>
      <c r="C227" s="136">
        <v>8</v>
      </c>
      <c r="D227" s="137">
        <f t="shared" si="3"/>
        <v>44046</v>
      </c>
      <c r="E227" s="136" t="s">
        <v>450</v>
      </c>
    </row>
    <row r="228" spans="2:5" s="57" customFormat="1" ht="18" customHeight="1">
      <c r="B228" s="135">
        <v>4</v>
      </c>
      <c r="C228" s="136">
        <v>8</v>
      </c>
      <c r="D228" s="137">
        <f t="shared" si="3"/>
        <v>44047</v>
      </c>
      <c r="E228" s="136" t="s">
        <v>451</v>
      </c>
    </row>
    <row r="229" spans="2:5" s="57" customFormat="1" ht="18" customHeight="1">
      <c r="B229" s="135">
        <v>5</v>
      </c>
      <c r="C229" s="136">
        <v>8</v>
      </c>
      <c r="D229" s="137">
        <f t="shared" si="3"/>
        <v>44048</v>
      </c>
      <c r="E229" s="136" t="s">
        <v>452</v>
      </c>
    </row>
    <row r="230" spans="2:5" s="57" customFormat="1" ht="18" customHeight="1">
      <c r="B230" s="135">
        <v>6</v>
      </c>
      <c r="C230" s="136">
        <v>8</v>
      </c>
      <c r="D230" s="137">
        <f t="shared" si="3"/>
        <v>44049</v>
      </c>
      <c r="E230" s="136" t="s">
        <v>453</v>
      </c>
    </row>
    <row r="231" spans="2:5" s="57" customFormat="1" ht="18" customHeight="1">
      <c r="B231" s="135">
        <v>7</v>
      </c>
      <c r="C231" s="136">
        <v>8</v>
      </c>
      <c r="D231" s="137">
        <f t="shared" si="3"/>
        <v>44050</v>
      </c>
      <c r="E231" s="136" t="s">
        <v>454</v>
      </c>
    </row>
    <row r="232" spans="2:5" s="57" customFormat="1" ht="18" customHeight="1">
      <c r="B232" s="135">
        <v>8</v>
      </c>
      <c r="C232" s="136">
        <v>8</v>
      </c>
      <c r="D232" s="137">
        <f t="shared" si="3"/>
        <v>44051</v>
      </c>
      <c r="E232" s="136" t="s">
        <v>455</v>
      </c>
    </row>
    <row r="233" spans="2:5" s="57" customFormat="1" ht="18" customHeight="1">
      <c r="B233" s="135">
        <v>9</v>
      </c>
      <c r="C233" s="136">
        <v>8</v>
      </c>
      <c r="D233" s="137">
        <f t="shared" si="3"/>
        <v>44052</v>
      </c>
      <c r="E233" s="136" t="s">
        <v>456</v>
      </c>
    </row>
    <row r="234" spans="2:5" s="57" customFormat="1" ht="18" customHeight="1">
      <c r="B234" s="135">
        <v>10</v>
      </c>
      <c r="C234" s="136">
        <v>8</v>
      </c>
      <c r="D234" s="137">
        <f t="shared" si="3"/>
        <v>44053</v>
      </c>
      <c r="E234" s="136" t="s">
        <v>457</v>
      </c>
    </row>
    <row r="235" spans="2:5" s="57" customFormat="1" ht="18" customHeight="1">
      <c r="B235" s="135">
        <v>11</v>
      </c>
      <c r="C235" s="136">
        <v>8</v>
      </c>
      <c r="D235" s="137">
        <f t="shared" si="3"/>
        <v>44054</v>
      </c>
      <c r="E235" s="136" t="s">
        <v>458</v>
      </c>
    </row>
    <row r="236" spans="2:5" s="57" customFormat="1" ht="18" customHeight="1">
      <c r="B236" s="135">
        <v>12</v>
      </c>
      <c r="C236" s="136">
        <v>8</v>
      </c>
      <c r="D236" s="137">
        <f t="shared" si="3"/>
        <v>44055</v>
      </c>
      <c r="E236" s="136" t="s">
        <v>459</v>
      </c>
    </row>
    <row r="237" spans="2:5" s="57" customFormat="1" ht="18" customHeight="1">
      <c r="B237" s="135">
        <v>13</v>
      </c>
      <c r="C237" s="136">
        <v>8</v>
      </c>
      <c r="D237" s="137">
        <f t="shared" si="3"/>
        <v>44056</v>
      </c>
      <c r="E237" s="136" t="s">
        <v>460</v>
      </c>
    </row>
    <row r="238" spans="2:5" s="57" customFormat="1" ht="18" customHeight="1">
      <c r="B238" s="135">
        <v>14</v>
      </c>
      <c r="C238" s="136">
        <v>8</v>
      </c>
      <c r="D238" s="137">
        <f t="shared" si="3"/>
        <v>44057</v>
      </c>
      <c r="E238" s="136" t="s">
        <v>461</v>
      </c>
    </row>
    <row r="239" spans="2:5" s="57" customFormat="1" ht="18" customHeight="1">
      <c r="B239" s="135">
        <v>15</v>
      </c>
      <c r="C239" s="136">
        <v>8</v>
      </c>
      <c r="D239" s="137">
        <f t="shared" si="3"/>
        <v>44058</v>
      </c>
      <c r="E239" s="136" t="s">
        <v>462</v>
      </c>
    </row>
    <row r="240" spans="2:5" s="57" customFormat="1" ht="18" customHeight="1">
      <c r="B240" s="135">
        <v>16</v>
      </c>
      <c r="C240" s="136">
        <v>8</v>
      </c>
      <c r="D240" s="137">
        <f t="shared" si="3"/>
        <v>44059</v>
      </c>
      <c r="E240" s="136" t="s">
        <v>463</v>
      </c>
    </row>
    <row r="241" spans="2:5" s="57" customFormat="1" ht="18" customHeight="1">
      <c r="B241" s="135">
        <v>17</v>
      </c>
      <c r="C241" s="136">
        <v>8</v>
      </c>
      <c r="D241" s="137">
        <f t="shared" si="3"/>
        <v>44060</v>
      </c>
      <c r="E241" s="136" t="s">
        <v>464</v>
      </c>
    </row>
    <row r="242" spans="2:5" s="57" customFormat="1" ht="18" customHeight="1">
      <c r="B242" s="135">
        <v>18</v>
      </c>
      <c r="C242" s="136">
        <v>8</v>
      </c>
      <c r="D242" s="137">
        <f t="shared" si="3"/>
        <v>44061</v>
      </c>
      <c r="E242" s="136" t="s">
        <v>465</v>
      </c>
    </row>
    <row r="243" spans="2:5" s="57" customFormat="1" ht="18" customHeight="1">
      <c r="B243" s="135">
        <v>19</v>
      </c>
      <c r="C243" s="136">
        <v>8</v>
      </c>
      <c r="D243" s="137">
        <f t="shared" si="3"/>
        <v>44062</v>
      </c>
      <c r="E243" s="136" t="s">
        <v>466</v>
      </c>
    </row>
    <row r="244" spans="2:5" s="57" customFormat="1" ht="18" customHeight="1">
      <c r="B244" s="135">
        <v>20</v>
      </c>
      <c r="C244" s="136">
        <v>8</v>
      </c>
      <c r="D244" s="137">
        <f t="shared" si="3"/>
        <v>44063</v>
      </c>
      <c r="E244" s="136" t="s">
        <v>467</v>
      </c>
    </row>
    <row r="245" spans="2:5" s="57" customFormat="1" ht="18" customHeight="1">
      <c r="B245" s="135">
        <v>21</v>
      </c>
      <c r="C245" s="136">
        <v>8</v>
      </c>
      <c r="D245" s="137">
        <f t="shared" si="3"/>
        <v>44064</v>
      </c>
      <c r="E245" s="136" t="s">
        <v>468</v>
      </c>
    </row>
    <row r="246" spans="2:5" s="57" customFormat="1" ht="18" customHeight="1">
      <c r="B246" s="135">
        <v>22</v>
      </c>
      <c r="C246" s="136">
        <v>8</v>
      </c>
      <c r="D246" s="137">
        <f t="shared" si="3"/>
        <v>44065</v>
      </c>
      <c r="E246" s="136" t="s">
        <v>469</v>
      </c>
    </row>
    <row r="247" spans="2:5" s="57" customFormat="1" ht="18" customHeight="1">
      <c r="B247" s="135">
        <v>23</v>
      </c>
      <c r="C247" s="136">
        <v>8</v>
      </c>
      <c r="D247" s="137">
        <f t="shared" si="3"/>
        <v>44066</v>
      </c>
      <c r="E247" s="136" t="s">
        <v>470</v>
      </c>
    </row>
    <row r="248" spans="2:5" s="57" customFormat="1" ht="18" customHeight="1">
      <c r="B248" s="135">
        <v>24</v>
      </c>
      <c r="C248" s="136">
        <v>8</v>
      </c>
      <c r="D248" s="137">
        <f t="shared" si="3"/>
        <v>44067</v>
      </c>
      <c r="E248" s="136" t="s">
        <v>471</v>
      </c>
    </row>
    <row r="249" spans="2:5" s="57" customFormat="1" ht="18" customHeight="1">
      <c r="B249" s="135">
        <v>25</v>
      </c>
      <c r="C249" s="136">
        <v>8</v>
      </c>
      <c r="D249" s="137">
        <f t="shared" si="3"/>
        <v>44068</v>
      </c>
      <c r="E249" s="136" t="s">
        <v>472</v>
      </c>
    </row>
    <row r="250" spans="2:5" s="57" customFormat="1" ht="18" customHeight="1">
      <c r="B250" s="135">
        <v>26</v>
      </c>
      <c r="C250" s="136">
        <v>8</v>
      </c>
      <c r="D250" s="137">
        <f t="shared" si="3"/>
        <v>44069</v>
      </c>
      <c r="E250" s="136" t="s">
        <v>473</v>
      </c>
    </row>
    <row r="251" spans="2:5" s="57" customFormat="1" ht="18" customHeight="1">
      <c r="B251" s="135">
        <v>27</v>
      </c>
      <c r="C251" s="136">
        <v>8</v>
      </c>
      <c r="D251" s="137">
        <f t="shared" si="3"/>
        <v>44070</v>
      </c>
      <c r="E251" s="136" t="s">
        <v>474</v>
      </c>
    </row>
    <row r="252" spans="2:5" s="57" customFormat="1" ht="18" customHeight="1">
      <c r="B252" s="135">
        <v>28</v>
      </c>
      <c r="C252" s="136">
        <v>8</v>
      </c>
      <c r="D252" s="137">
        <f t="shared" si="3"/>
        <v>44071</v>
      </c>
      <c r="E252" s="136" t="s">
        <v>475</v>
      </c>
    </row>
    <row r="253" spans="2:5" s="57" customFormat="1" ht="18" customHeight="1">
      <c r="B253" s="135">
        <v>29</v>
      </c>
      <c r="C253" s="136">
        <v>8</v>
      </c>
      <c r="D253" s="137">
        <f t="shared" si="3"/>
        <v>44072</v>
      </c>
      <c r="E253" s="136" t="s">
        <v>476</v>
      </c>
    </row>
    <row r="254" spans="2:5" s="57" customFormat="1" ht="18" customHeight="1">
      <c r="B254" s="135">
        <v>30</v>
      </c>
      <c r="C254" s="136">
        <v>8</v>
      </c>
      <c r="D254" s="137">
        <f t="shared" si="3"/>
        <v>44073</v>
      </c>
      <c r="E254" s="136" t="s">
        <v>477</v>
      </c>
    </row>
    <row r="255" spans="2:5" s="57" customFormat="1" ht="18" customHeight="1">
      <c r="B255" s="135">
        <v>31</v>
      </c>
      <c r="C255" s="136">
        <v>8</v>
      </c>
      <c r="D255" s="137">
        <f t="shared" si="3"/>
        <v>44074</v>
      </c>
      <c r="E255" s="136" t="s">
        <v>478</v>
      </c>
    </row>
    <row r="256" spans="2:5" s="57" customFormat="1" ht="18" customHeight="1">
      <c r="B256" s="135">
        <v>1</v>
      </c>
      <c r="C256" s="136">
        <v>9</v>
      </c>
      <c r="D256" s="137">
        <f t="shared" si="3"/>
        <v>44075</v>
      </c>
      <c r="E256" s="136" t="s">
        <v>479</v>
      </c>
    </row>
    <row r="257" spans="2:5" s="57" customFormat="1" ht="18" customHeight="1">
      <c r="B257" s="135">
        <v>1</v>
      </c>
      <c r="C257" s="136">
        <v>9</v>
      </c>
      <c r="D257" s="137">
        <f t="shared" si="3"/>
        <v>44075</v>
      </c>
      <c r="E257" s="136" t="s">
        <v>480</v>
      </c>
    </row>
    <row r="258" spans="2:5" s="57" customFormat="1" ht="18" customHeight="1">
      <c r="B258" s="135">
        <v>2</v>
      </c>
      <c r="C258" s="136">
        <v>9</v>
      </c>
      <c r="D258" s="137">
        <f t="shared" si="3"/>
        <v>44076</v>
      </c>
      <c r="E258" s="136" t="s">
        <v>481</v>
      </c>
    </row>
    <row r="259" spans="2:5" s="57" customFormat="1" ht="18" customHeight="1">
      <c r="B259" s="135">
        <v>3</v>
      </c>
      <c r="C259" s="136">
        <v>9</v>
      </c>
      <c r="D259" s="137">
        <f t="shared" si="3"/>
        <v>44077</v>
      </c>
      <c r="E259" s="136" t="s">
        <v>482</v>
      </c>
    </row>
    <row r="260" spans="2:5" s="57" customFormat="1" ht="18" customHeight="1">
      <c r="B260" s="135">
        <v>4</v>
      </c>
      <c r="C260" s="136">
        <v>9</v>
      </c>
      <c r="D260" s="137">
        <f t="shared" si="3"/>
        <v>44078</v>
      </c>
      <c r="E260" s="136" t="s">
        <v>483</v>
      </c>
    </row>
    <row r="261" spans="2:5" s="57" customFormat="1" ht="18" customHeight="1">
      <c r="B261" s="135">
        <v>5</v>
      </c>
      <c r="C261" s="136">
        <v>9</v>
      </c>
      <c r="D261" s="137">
        <f t="shared" si="3"/>
        <v>44079</v>
      </c>
      <c r="E261" s="136" t="s">
        <v>484</v>
      </c>
    </row>
    <row r="262" spans="2:5" s="57" customFormat="1" ht="18" customHeight="1">
      <c r="B262" s="135">
        <v>6</v>
      </c>
      <c r="C262" s="136">
        <v>9</v>
      </c>
      <c r="D262" s="137">
        <f t="shared" si="3"/>
        <v>44080</v>
      </c>
      <c r="E262" s="136" t="s">
        <v>485</v>
      </c>
    </row>
    <row r="263" spans="2:5" s="57" customFormat="1" ht="18" customHeight="1">
      <c r="B263" s="135">
        <v>7</v>
      </c>
      <c r="C263" s="136">
        <v>9</v>
      </c>
      <c r="D263" s="137">
        <f t="shared" si="3"/>
        <v>44081</v>
      </c>
      <c r="E263" s="136" t="s">
        <v>486</v>
      </c>
    </row>
    <row r="264" spans="2:5" s="57" customFormat="1" ht="18" customHeight="1">
      <c r="B264" s="135">
        <v>8</v>
      </c>
      <c r="C264" s="136">
        <v>9</v>
      </c>
      <c r="D264" s="137">
        <f t="shared" si="3"/>
        <v>44082</v>
      </c>
      <c r="E264" s="136" t="s">
        <v>487</v>
      </c>
    </row>
    <row r="265" spans="2:5" s="57" customFormat="1" ht="18" customHeight="1">
      <c r="B265" s="135">
        <v>9</v>
      </c>
      <c r="C265" s="136">
        <v>9</v>
      </c>
      <c r="D265" s="137">
        <f t="shared" ref="D265:D328" si="4">DATE($C$4,C265,B265)</f>
        <v>44083</v>
      </c>
      <c r="E265" s="136" t="s">
        <v>488</v>
      </c>
    </row>
    <row r="266" spans="2:5" s="57" customFormat="1" ht="18" customHeight="1">
      <c r="B266" s="135">
        <v>10</v>
      </c>
      <c r="C266" s="136">
        <v>9</v>
      </c>
      <c r="D266" s="137">
        <f t="shared" si="4"/>
        <v>44084</v>
      </c>
      <c r="E266" s="136" t="s">
        <v>489</v>
      </c>
    </row>
    <row r="267" spans="2:5" s="57" customFormat="1" ht="18" customHeight="1">
      <c r="B267" s="135">
        <v>11</v>
      </c>
      <c r="C267" s="136">
        <v>9</v>
      </c>
      <c r="D267" s="137">
        <f t="shared" si="4"/>
        <v>44085</v>
      </c>
      <c r="E267" s="136" t="s">
        <v>490</v>
      </c>
    </row>
    <row r="268" spans="2:5" s="57" customFormat="1" ht="18" customHeight="1">
      <c r="B268" s="135">
        <v>12</v>
      </c>
      <c r="C268" s="136">
        <v>9</v>
      </c>
      <c r="D268" s="137">
        <f t="shared" si="4"/>
        <v>44086</v>
      </c>
      <c r="E268" s="136" t="s">
        <v>491</v>
      </c>
    </row>
    <row r="269" spans="2:5" s="57" customFormat="1" ht="18" customHeight="1">
      <c r="B269" s="135">
        <v>13</v>
      </c>
      <c r="C269" s="136">
        <v>9</v>
      </c>
      <c r="D269" s="137">
        <f t="shared" si="4"/>
        <v>44087</v>
      </c>
      <c r="E269" s="136" t="s">
        <v>492</v>
      </c>
    </row>
    <row r="270" spans="2:5" s="57" customFormat="1" ht="18" customHeight="1">
      <c r="B270" s="135">
        <v>14</v>
      </c>
      <c r="C270" s="136">
        <v>9</v>
      </c>
      <c r="D270" s="137">
        <f t="shared" si="4"/>
        <v>44088</v>
      </c>
      <c r="E270" s="136" t="s">
        <v>493</v>
      </c>
    </row>
    <row r="271" spans="2:5" s="57" customFormat="1" ht="18" customHeight="1">
      <c r="B271" s="135">
        <v>15</v>
      </c>
      <c r="C271" s="136">
        <v>9</v>
      </c>
      <c r="D271" s="137">
        <f t="shared" si="4"/>
        <v>44089</v>
      </c>
      <c r="E271" s="136" t="s">
        <v>494</v>
      </c>
    </row>
    <row r="272" spans="2:5" s="57" customFormat="1" ht="18" customHeight="1">
      <c r="B272" s="135">
        <v>16</v>
      </c>
      <c r="C272" s="136">
        <v>9</v>
      </c>
      <c r="D272" s="137">
        <f t="shared" si="4"/>
        <v>44090</v>
      </c>
      <c r="E272" s="136" t="s">
        <v>495</v>
      </c>
    </row>
    <row r="273" spans="2:5" s="57" customFormat="1" ht="18" customHeight="1">
      <c r="B273" s="135">
        <v>17</v>
      </c>
      <c r="C273" s="136">
        <v>9</v>
      </c>
      <c r="D273" s="137">
        <f t="shared" si="4"/>
        <v>44091</v>
      </c>
      <c r="E273" s="136" t="s">
        <v>496</v>
      </c>
    </row>
    <row r="274" spans="2:5" s="57" customFormat="1" ht="18" customHeight="1">
      <c r="B274" s="135">
        <v>18</v>
      </c>
      <c r="C274" s="136">
        <v>9</v>
      </c>
      <c r="D274" s="137">
        <f t="shared" si="4"/>
        <v>44092</v>
      </c>
      <c r="E274" s="136" t="s">
        <v>497</v>
      </c>
    </row>
    <row r="275" spans="2:5" s="57" customFormat="1" ht="18" customHeight="1">
      <c r="B275" s="135">
        <v>19</v>
      </c>
      <c r="C275" s="136">
        <v>9</v>
      </c>
      <c r="D275" s="137">
        <f t="shared" si="4"/>
        <v>44093</v>
      </c>
      <c r="E275" s="136" t="s">
        <v>498</v>
      </c>
    </row>
    <row r="276" spans="2:5" s="57" customFormat="1" ht="18" customHeight="1">
      <c r="B276" s="135">
        <v>20</v>
      </c>
      <c r="C276" s="136">
        <v>9</v>
      </c>
      <c r="D276" s="137">
        <f t="shared" si="4"/>
        <v>44094</v>
      </c>
      <c r="E276" s="136" t="s">
        <v>499</v>
      </c>
    </row>
    <row r="277" spans="2:5" s="57" customFormat="1" ht="18" customHeight="1">
      <c r="B277" s="135">
        <v>21</v>
      </c>
      <c r="C277" s="136">
        <v>9</v>
      </c>
      <c r="D277" s="137">
        <f t="shared" si="4"/>
        <v>44095</v>
      </c>
      <c r="E277" s="136" t="s">
        <v>500</v>
      </c>
    </row>
    <row r="278" spans="2:5" s="57" customFormat="1" ht="18" customHeight="1">
      <c r="B278" s="135">
        <v>22</v>
      </c>
      <c r="C278" s="136">
        <v>9</v>
      </c>
      <c r="D278" s="137">
        <f t="shared" si="4"/>
        <v>44096</v>
      </c>
      <c r="E278" s="136" t="s">
        <v>501</v>
      </c>
    </row>
    <row r="279" spans="2:5" s="57" customFormat="1" ht="18" customHeight="1">
      <c r="B279" s="135">
        <v>23</v>
      </c>
      <c r="C279" s="136">
        <v>9</v>
      </c>
      <c r="D279" s="137">
        <f t="shared" si="4"/>
        <v>44097</v>
      </c>
      <c r="E279" s="136" t="s">
        <v>502</v>
      </c>
    </row>
    <row r="280" spans="2:5" s="57" customFormat="1" ht="18" customHeight="1">
      <c r="B280" s="135">
        <v>24</v>
      </c>
      <c r="C280" s="136">
        <v>9</v>
      </c>
      <c r="D280" s="137">
        <f t="shared" si="4"/>
        <v>44098</v>
      </c>
      <c r="E280" s="136" t="s">
        <v>503</v>
      </c>
    </row>
    <row r="281" spans="2:5" s="57" customFormat="1" ht="18" customHeight="1">
      <c r="B281" s="135">
        <v>25</v>
      </c>
      <c r="C281" s="136">
        <v>9</v>
      </c>
      <c r="D281" s="137">
        <f t="shared" si="4"/>
        <v>44099</v>
      </c>
      <c r="E281" s="136" t="s">
        <v>504</v>
      </c>
    </row>
    <row r="282" spans="2:5" s="57" customFormat="1" ht="18" customHeight="1">
      <c r="B282" s="135">
        <v>26</v>
      </c>
      <c r="C282" s="136">
        <v>9</v>
      </c>
      <c r="D282" s="137">
        <f t="shared" si="4"/>
        <v>44100</v>
      </c>
      <c r="E282" s="136" t="s">
        <v>505</v>
      </c>
    </row>
    <row r="283" spans="2:5" s="57" customFormat="1" ht="18" customHeight="1">
      <c r="B283" s="135">
        <v>27</v>
      </c>
      <c r="C283" s="136">
        <v>9</v>
      </c>
      <c r="D283" s="137">
        <f t="shared" si="4"/>
        <v>44101</v>
      </c>
      <c r="E283" s="136" t="s">
        <v>506</v>
      </c>
    </row>
    <row r="284" spans="2:5" s="57" customFormat="1" ht="18" customHeight="1">
      <c r="B284" s="135">
        <v>28</v>
      </c>
      <c r="C284" s="136">
        <v>9</v>
      </c>
      <c r="D284" s="137">
        <f t="shared" si="4"/>
        <v>44102</v>
      </c>
      <c r="E284" s="136" t="s">
        <v>507</v>
      </c>
    </row>
    <row r="285" spans="2:5" s="57" customFormat="1" ht="18" customHeight="1">
      <c r="B285" s="135">
        <v>29</v>
      </c>
      <c r="C285" s="136">
        <v>9</v>
      </c>
      <c r="D285" s="137">
        <f t="shared" si="4"/>
        <v>44103</v>
      </c>
      <c r="E285" s="136" t="s">
        <v>508</v>
      </c>
    </row>
    <row r="286" spans="2:5" s="57" customFormat="1" ht="18" customHeight="1">
      <c r="B286" s="135">
        <v>30</v>
      </c>
      <c r="C286" s="136">
        <v>9</v>
      </c>
      <c r="D286" s="137">
        <f t="shared" si="4"/>
        <v>44104</v>
      </c>
      <c r="E286" s="136" t="s">
        <v>509</v>
      </c>
    </row>
    <row r="287" spans="2:5" s="57" customFormat="1" ht="18" customHeight="1">
      <c r="B287" s="135">
        <v>1</v>
      </c>
      <c r="C287" s="136">
        <v>10</v>
      </c>
      <c r="D287" s="137">
        <f t="shared" si="4"/>
        <v>44105</v>
      </c>
      <c r="E287" s="136" t="s">
        <v>510</v>
      </c>
    </row>
    <row r="288" spans="2:5" s="57" customFormat="1" ht="18" customHeight="1">
      <c r="B288" s="135">
        <v>2</v>
      </c>
      <c r="C288" s="136">
        <v>10</v>
      </c>
      <c r="D288" s="137">
        <f t="shared" si="4"/>
        <v>44106</v>
      </c>
      <c r="E288" s="136" t="s">
        <v>511</v>
      </c>
    </row>
    <row r="289" spans="2:5" s="57" customFormat="1" ht="18" customHeight="1">
      <c r="B289" s="135">
        <v>2</v>
      </c>
      <c r="C289" s="136">
        <v>10</v>
      </c>
      <c r="D289" s="137">
        <f t="shared" si="4"/>
        <v>44106</v>
      </c>
      <c r="E289" s="136" t="s">
        <v>512</v>
      </c>
    </row>
    <row r="290" spans="2:5" s="57" customFormat="1" ht="18" customHeight="1">
      <c r="B290" s="135">
        <v>3</v>
      </c>
      <c r="C290" s="136">
        <v>10</v>
      </c>
      <c r="D290" s="137">
        <f t="shared" si="4"/>
        <v>44107</v>
      </c>
      <c r="E290" s="136" t="s">
        <v>513</v>
      </c>
    </row>
    <row r="291" spans="2:5" s="57" customFormat="1" ht="18" customHeight="1">
      <c r="B291" s="135">
        <v>4</v>
      </c>
      <c r="C291" s="136">
        <v>10</v>
      </c>
      <c r="D291" s="137">
        <f t="shared" si="4"/>
        <v>44108</v>
      </c>
      <c r="E291" s="136" t="s">
        <v>514</v>
      </c>
    </row>
    <row r="292" spans="2:5" s="57" customFormat="1" ht="18" customHeight="1">
      <c r="B292" s="135">
        <v>5</v>
      </c>
      <c r="C292" s="136">
        <v>10</v>
      </c>
      <c r="D292" s="137">
        <f t="shared" si="4"/>
        <v>44109</v>
      </c>
      <c r="E292" s="136" t="s">
        <v>515</v>
      </c>
    </row>
    <row r="293" spans="2:5" s="57" customFormat="1" ht="18" customHeight="1">
      <c r="B293" s="135">
        <v>6</v>
      </c>
      <c r="C293" s="136">
        <v>10</v>
      </c>
      <c r="D293" s="137">
        <f t="shared" si="4"/>
        <v>44110</v>
      </c>
      <c r="E293" s="136" t="s">
        <v>516</v>
      </c>
    </row>
    <row r="294" spans="2:5" s="57" customFormat="1" ht="18" customHeight="1">
      <c r="B294" s="135">
        <v>7</v>
      </c>
      <c r="C294" s="136">
        <v>10</v>
      </c>
      <c r="D294" s="137">
        <f t="shared" si="4"/>
        <v>44111</v>
      </c>
      <c r="E294" s="136" t="s">
        <v>517</v>
      </c>
    </row>
    <row r="295" spans="2:5" s="57" customFormat="1" ht="18" customHeight="1">
      <c r="B295" s="135">
        <v>8</v>
      </c>
      <c r="C295" s="136">
        <v>10</v>
      </c>
      <c r="D295" s="137">
        <f t="shared" si="4"/>
        <v>44112</v>
      </c>
      <c r="E295" s="136" t="s">
        <v>518</v>
      </c>
    </row>
    <row r="296" spans="2:5" s="57" customFormat="1" ht="18" customHeight="1">
      <c r="B296" s="135">
        <v>9</v>
      </c>
      <c r="C296" s="136">
        <v>10</v>
      </c>
      <c r="D296" s="137">
        <f t="shared" si="4"/>
        <v>44113</v>
      </c>
      <c r="E296" s="136" t="s">
        <v>519</v>
      </c>
    </row>
    <row r="297" spans="2:5" s="57" customFormat="1" ht="18" customHeight="1">
      <c r="B297" s="135">
        <v>9</v>
      </c>
      <c r="C297" s="136">
        <v>10</v>
      </c>
      <c r="D297" s="137">
        <f t="shared" si="4"/>
        <v>44113</v>
      </c>
      <c r="E297" s="136" t="s">
        <v>520</v>
      </c>
    </row>
    <row r="298" spans="2:5" s="57" customFormat="1" ht="18" customHeight="1">
      <c r="B298" s="135">
        <v>10</v>
      </c>
      <c r="C298" s="136">
        <v>10</v>
      </c>
      <c r="D298" s="137">
        <f t="shared" si="4"/>
        <v>44114</v>
      </c>
      <c r="E298" s="136" t="s">
        <v>521</v>
      </c>
    </row>
    <row r="299" spans="2:5" s="57" customFormat="1" ht="18" customHeight="1">
      <c r="B299" s="135">
        <v>11</v>
      </c>
      <c r="C299" s="136">
        <v>10</v>
      </c>
      <c r="D299" s="137">
        <f t="shared" si="4"/>
        <v>44115</v>
      </c>
      <c r="E299" s="136" t="s">
        <v>522</v>
      </c>
    </row>
    <row r="300" spans="2:5" s="57" customFormat="1" ht="18" customHeight="1">
      <c r="B300" s="135">
        <v>12</v>
      </c>
      <c r="C300" s="136">
        <v>10</v>
      </c>
      <c r="D300" s="137">
        <f t="shared" si="4"/>
        <v>44116</v>
      </c>
      <c r="E300" s="136" t="s">
        <v>523</v>
      </c>
    </row>
    <row r="301" spans="2:5" s="57" customFormat="1" ht="18" customHeight="1">
      <c r="B301" s="135">
        <v>13</v>
      </c>
      <c r="C301" s="136">
        <v>10</v>
      </c>
      <c r="D301" s="137">
        <f t="shared" si="4"/>
        <v>44117</v>
      </c>
      <c r="E301" s="136" t="s">
        <v>524</v>
      </c>
    </row>
    <row r="302" spans="2:5" s="57" customFormat="1" ht="18" customHeight="1">
      <c r="B302" s="135">
        <v>14</v>
      </c>
      <c r="C302" s="136">
        <v>10</v>
      </c>
      <c r="D302" s="137">
        <f t="shared" si="4"/>
        <v>44118</v>
      </c>
      <c r="E302" s="136" t="s">
        <v>525</v>
      </c>
    </row>
    <row r="303" spans="2:5" s="57" customFormat="1" ht="18" customHeight="1">
      <c r="B303" s="135">
        <v>15</v>
      </c>
      <c r="C303" s="136">
        <v>10</v>
      </c>
      <c r="D303" s="137">
        <f t="shared" si="4"/>
        <v>44119</v>
      </c>
      <c r="E303" s="136" t="s">
        <v>526</v>
      </c>
    </row>
    <row r="304" spans="2:5" s="57" customFormat="1" ht="18" customHeight="1">
      <c r="B304" s="135">
        <v>16</v>
      </c>
      <c r="C304" s="136">
        <v>10</v>
      </c>
      <c r="D304" s="137">
        <f t="shared" si="4"/>
        <v>44120</v>
      </c>
      <c r="E304" s="136" t="s">
        <v>527</v>
      </c>
    </row>
    <row r="305" spans="2:5" s="57" customFormat="1" ht="18" customHeight="1">
      <c r="B305" s="135">
        <v>17</v>
      </c>
      <c r="C305" s="136">
        <v>10</v>
      </c>
      <c r="D305" s="137">
        <f t="shared" si="4"/>
        <v>44121</v>
      </c>
      <c r="E305" s="136" t="s">
        <v>528</v>
      </c>
    </row>
    <row r="306" spans="2:5" s="57" customFormat="1" ht="18" customHeight="1">
      <c r="B306" s="135">
        <v>18</v>
      </c>
      <c r="C306" s="136">
        <v>10</v>
      </c>
      <c r="D306" s="137">
        <f t="shared" si="4"/>
        <v>44122</v>
      </c>
      <c r="E306" s="136" t="s">
        <v>529</v>
      </c>
    </row>
    <row r="307" spans="2:5" s="57" customFormat="1" ht="18" customHeight="1">
      <c r="B307" s="135">
        <v>19</v>
      </c>
      <c r="C307" s="136">
        <v>10</v>
      </c>
      <c r="D307" s="137">
        <f t="shared" si="4"/>
        <v>44123</v>
      </c>
      <c r="E307" s="136" t="s">
        <v>530</v>
      </c>
    </row>
    <row r="308" spans="2:5" s="57" customFormat="1" ht="18" customHeight="1">
      <c r="B308" s="135">
        <v>20</v>
      </c>
      <c r="C308" s="136">
        <v>10</v>
      </c>
      <c r="D308" s="137">
        <f t="shared" si="4"/>
        <v>44124</v>
      </c>
      <c r="E308" s="136" t="s">
        <v>531</v>
      </c>
    </row>
    <row r="309" spans="2:5" s="57" customFormat="1" ht="18" customHeight="1">
      <c r="B309" s="135">
        <v>21</v>
      </c>
      <c r="C309" s="136">
        <v>10</v>
      </c>
      <c r="D309" s="137">
        <f t="shared" si="4"/>
        <v>44125</v>
      </c>
      <c r="E309" s="136" t="s">
        <v>532</v>
      </c>
    </row>
    <row r="310" spans="2:5" s="57" customFormat="1" ht="18" customHeight="1">
      <c r="B310" s="135">
        <v>22</v>
      </c>
      <c r="C310" s="136">
        <v>10</v>
      </c>
      <c r="D310" s="137">
        <f t="shared" si="4"/>
        <v>44126</v>
      </c>
      <c r="E310" s="136" t="s">
        <v>533</v>
      </c>
    </row>
    <row r="311" spans="2:5" s="57" customFormat="1" ht="18" customHeight="1">
      <c r="B311" s="135">
        <v>23</v>
      </c>
      <c r="C311" s="136">
        <v>10</v>
      </c>
      <c r="D311" s="137">
        <f t="shared" si="4"/>
        <v>44127</v>
      </c>
      <c r="E311" s="136" t="s">
        <v>534</v>
      </c>
    </row>
    <row r="312" spans="2:5" s="57" customFormat="1" ht="18" customHeight="1">
      <c r="B312" s="135">
        <v>24</v>
      </c>
      <c r="C312" s="136">
        <v>10</v>
      </c>
      <c r="D312" s="137">
        <f t="shared" si="4"/>
        <v>44128</v>
      </c>
      <c r="E312" s="136" t="s">
        <v>535</v>
      </c>
    </row>
    <row r="313" spans="2:5" s="57" customFormat="1" ht="18" customHeight="1">
      <c r="B313" s="135">
        <v>25</v>
      </c>
      <c r="C313" s="136">
        <v>10</v>
      </c>
      <c r="D313" s="137">
        <f t="shared" si="4"/>
        <v>44129</v>
      </c>
      <c r="E313" s="136" t="s">
        <v>536</v>
      </c>
    </row>
    <row r="314" spans="2:5" s="57" customFormat="1" ht="18" customHeight="1">
      <c r="B314" s="135">
        <v>26</v>
      </c>
      <c r="C314" s="136">
        <v>10</v>
      </c>
      <c r="D314" s="137">
        <f t="shared" si="4"/>
        <v>44130</v>
      </c>
      <c r="E314" s="136" t="s">
        <v>537</v>
      </c>
    </row>
    <row r="315" spans="2:5" s="57" customFormat="1" ht="18" customHeight="1">
      <c r="B315" s="135">
        <v>27</v>
      </c>
      <c r="C315" s="136">
        <v>10</v>
      </c>
      <c r="D315" s="137">
        <f t="shared" si="4"/>
        <v>44131</v>
      </c>
      <c r="E315" s="136" t="s">
        <v>538</v>
      </c>
    </row>
    <row r="316" spans="2:5" s="57" customFormat="1" ht="18" customHeight="1">
      <c r="B316" s="135">
        <v>27</v>
      </c>
      <c r="C316" s="136">
        <v>10</v>
      </c>
      <c r="D316" s="137">
        <f t="shared" si="4"/>
        <v>44131</v>
      </c>
      <c r="E316" s="136" t="s">
        <v>539</v>
      </c>
    </row>
    <row r="317" spans="2:5" s="57" customFormat="1" ht="18" customHeight="1">
      <c r="B317" s="135">
        <v>28</v>
      </c>
      <c r="C317" s="136">
        <v>10</v>
      </c>
      <c r="D317" s="137">
        <f t="shared" si="4"/>
        <v>44132</v>
      </c>
      <c r="E317" s="136" t="s">
        <v>540</v>
      </c>
    </row>
    <row r="318" spans="2:5" s="57" customFormat="1" ht="18" customHeight="1">
      <c r="B318" s="135">
        <v>29</v>
      </c>
      <c r="C318" s="136">
        <v>10</v>
      </c>
      <c r="D318" s="137">
        <f t="shared" si="4"/>
        <v>44133</v>
      </c>
      <c r="E318" s="136" t="s">
        <v>541</v>
      </c>
    </row>
    <row r="319" spans="2:5" s="57" customFormat="1" ht="18" customHeight="1">
      <c r="B319" s="135">
        <v>30</v>
      </c>
      <c r="C319" s="136">
        <v>10</v>
      </c>
      <c r="D319" s="137">
        <f t="shared" si="4"/>
        <v>44134</v>
      </c>
      <c r="E319" s="136" t="s">
        <v>542</v>
      </c>
    </row>
    <row r="320" spans="2:5" s="57" customFormat="1" ht="18" customHeight="1">
      <c r="B320" s="135">
        <v>31</v>
      </c>
      <c r="C320" s="136">
        <v>10</v>
      </c>
      <c r="D320" s="137">
        <f t="shared" si="4"/>
        <v>44135</v>
      </c>
      <c r="E320" s="136" t="s">
        <v>543</v>
      </c>
    </row>
    <row r="321" spans="2:5" s="57" customFormat="1" ht="18" customHeight="1">
      <c r="B321" s="135">
        <v>1</v>
      </c>
      <c r="C321" s="136">
        <v>11</v>
      </c>
      <c r="D321" s="137">
        <f t="shared" si="4"/>
        <v>44136</v>
      </c>
      <c r="E321" s="136" t="s">
        <v>544</v>
      </c>
    </row>
    <row r="322" spans="2:5" s="57" customFormat="1" ht="18" customHeight="1">
      <c r="B322" s="135">
        <v>2</v>
      </c>
      <c r="C322" s="136">
        <v>11</v>
      </c>
      <c r="D322" s="137">
        <f t="shared" si="4"/>
        <v>44137</v>
      </c>
      <c r="E322" s="136" t="s">
        <v>545</v>
      </c>
    </row>
    <row r="323" spans="2:5" s="57" customFormat="1" ht="18" customHeight="1">
      <c r="B323" s="135">
        <v>3</v>
      </c>
      <c r="C323" s="136">
        <v>11</v>
      </c>
      <c r="D323" s="137">
        <f t="shared" si="4"/>
        <v>44138</v>
      </c>
      <c r="E323" s="136" t="s">
        <v>546</v>
      </c>
    </row>
    <row r="324" spans="2:5" s="57" customFormat="1" ht="18" customHeight="1">
      <c r="B324" s="135">
        <v>4</v>
      </c>
      <c r="C324" s="136">
        <v>11</v>
      </c>
      <c r="D324" s="137">
        <f t="shared" si="4"/>
        <v>44139</v>
      </c>
      <c r="E324" s="136" t="s">
        <v>547</v>
      </c>
    </row>
    <row r="325" spans="2:5" s="57" customFormat="1" ht="18" customHeight="1">
      <c r="B325" s="135">
        <v>5</v>
      </c>
      <c r="C325" s="136">
        <v>11</v>
      </c>
      <c r="D325" s="137">
        <f t="shared" si="4"/>
        <v>44140</v>
      </c>
      <c r="E325" s="136" t="s">
        <v>548</v>
      </c>
    </row>
    <row r="326" spans="2:5" s="57" customFormat="1" ht="18" customHeight="1">
      <c r="B326" s="135">
        <v>6</v>
      </c>
      <c r="C326" s="136">
        <v>11</v>
      </c>
      <c r="D326" s="137">
        <f t="shared" si="4"/>
        <v>44141</v>
      </c>
      <c r="E326" s="136" t="s">
        <v>549</v>
      </c>
    </row>
    <row r="327" spans="2:5" s="57" customFormat="1" ht="18" customHeight="1">
      <c r="B327" s="135">
        <v>7</v>
      </c>
      <c r="C327" s="136">
        <v>11</v>
      </c>
      <c r="D327" s="137">
        <f t="shared" si="4"/>
        <v>44142</v>
      </c>
      <c r="E327" s="136" t="s">
        <v>550</v>
      </c>
    </row>
    <row r="328" spans="2:5" s="57" customFormat="1" ht="18" customHeight="1">
      <c r="B328" s="135">
        <v>8</v>
      </c>
      <c r="C328" s="136">
        <v>11</v>
      </c>
      <c r="D328" s="137">
        <f t="shared" si="4"/>
        <v>44143</v>
      </c>
      <c r="E328" s="136" t="s">
        <v>551</v>
      </c>
    </row>
    <row r="329" spans="2:5" s="57" customFormat="1" ht="18" customHeight="1">
      <c r="B329" s="135">
        <v>9</v>
      </c>
      <c r="C329" s="136">
        <v>11</v>
      </c>
      <c r="D329" s="137">
        <f t="shared" ref="D329:D384" si="5">DATE($C$4,C329,B329)</f>
        <v>44144</v>
      </c>
      <c r="E329" s="136" t="s">
        <v>552</v>
      </c>
    </row>
    <row r="330" spans="2:5" s="57" customFormat="1" ht="18" customHeight="1">
      <c r="B330" s="135">
        <v>10</v>
      </c>
      <c r="C330" s="136">
        <v>11</v>
      </c>
      <c r="D330" s="137">
        <f t="shared" si="5"/>
        <v>44145</v>
      </c>
      <c r="E330" s="136" t="s">
        <v>553</v>
      </c>
    </row>
    <row r="331" spans="2:5" s="57" customFormat="1" ht="18" customHeight="1">
      <c r="B331" s="135">
        <v>11</v>
      </c>
      <c r="C331" s="136">
        <v>11</v>
      </c>
      <c r="D331" s="137">
        <f t="shared" si="5"/>
        <v>44146</v>
      </c>
      <c r="E331" s="136" t="s">
        <v>554</v>
      </c>
    </row>
    <row r="332" spans="2:5" s="57" customFormat="1" ht="18" customHeight="1">
      <c r="B332" s="135">
        <v>12</v>
      </c>
      <c r="C332" s="136">
        <v>11</v>
      </c>
      <c r="D332" s="137">
        <f t="shared" si="5"/>
        <v>44147</v>
      </c>
      <c r="E332" s="136" t="s">
        <v>555</v>
      </c>
    </row>
    <row r="333" spans="2:5" s="57" customFormat="1" ht="18" customHeight="1">
      <c r="B333" s="135">
        <v>13</v>
      </c>
      <c r="C333" s="136">
        <v>11</v>
      </c>
      <c r="D333" s="137">
        <f t="shared" si="5"/>
        <v>44148</v>
      </c>
      <c r="E333" s="136" t="s">
        <v>556</v>
      </c>
    </row>
    <row r="334" spans="2:5" s="57" customFormat="1" ht="18" customHeight="1">
      <c r="B334" s="135">
        <v>14</v>
      </c>
      <c r="C334" s="136">
        <v>11</v>
      </c>
      <c r="D334" s="137">
        <f t="shared" si="5"/>
        <v>44149</v>
      </c>
      <c r="E334" s="136" t="s">
        <v>557</v>
      </c>
    </row>
    <row r="335" spans="2:5" s="57" customFormat="1" ht="18" customHeight="1">
      <c r="B335" s="135">
        <v>15</v>
      </c>
      <c r="C335" s="136">
        <v>11</v>
      </c>
      <c r="D335" s="137">
        <f t="shared" si="5"/>
        <v>44150</v>
      </c>
      <c r="E335" s="136" t="s">
        <v>558</v>
      </c>
    </row>
    <row r="336" spans="2:5" s="57" customFormat="1" ht="18" customHeight="1">
      <c r="B336" s="135">
        <v>16</v>
      </c>
      <c r="C336" s="136">
        <v>11</v>
      </c>
      <c r="D336" s="137">
        <f t="shared" si="5"/>
        <v>44151</v>
      </c>
      <c r="E336" s="136" t="s">
        <v>559</v>
      </c>
    </row>
    <row r="337" spans="2:5" s="57" customFormat="1" ht="18" customHeight="1">
      <c r="B337" s="135">
        <v>17</v>
      </c>
      <c r="C337" s="136">
        <v>11</v>
      </c>
      <c r="D337" s="137">
        <f t="shared" si="5"/>
        <v>44152</v>
      </c>
      <c r="E337" s="136" t="s">
        <v>560</v>
      </c>
    </row>
    <row r="338" spans="2:5" s="57" customFormat="1" ht="18" customHeight="1">
      <c r="B338" s="135">
        <v>18</v>
      </c>
      <c r="C338" s="136">
        <v>11</v>
      </c>
      <c r="D338" s="137">
        <f t="shared" si="5"/>
        <v>44153</v>
      </c>
      <c r="E338" s="136" t="s">
        <v>561</v>
      </c>
    </row>
    <row r="339" spans="2:5" s="57" customFormat="1" ht="18" customHeight="1">
      <c r="B339" s="135">
        <v>19</v>
      </c>
      <c r="C339" s="136">
        <v>11</v>
      </c>
      <c r="D339" s="137">
        <f t="shared" si="5"/>
        <v>44154</v>
      </c>
      <c r="E339" s="136" t="s">
        <v>562</v>
      </c>
    </row>
    <row r="340" spans="2:5" s="57" customFormat="1" ht="18" customHeight="1">
      <c r="B340" s="135">
        <v>20</v>
      </c>
      <c r="C340" s="136">
        <v>11</v>
      </c>
      <c r="D340" s="137">
        <f t="shared" si="5"/>
        <v>44155</v>
      </c>
      <c r="E340" s="136" t="s">
        <v>563</v>
      </c>
    </row>
    <row r="341" spans="2:5" s="57" customFormat="1" ht="18" customHeight="1">
      <c r="B341" s="135">
        <v>21</v>
      </c>
      <c r="C341" s="136">
        <v>11</v>
      </c>
      <c r="D341" s="137">
        <f t="shared" si="5"/>
        <v>44156</v>
      </c>
      <c r="E341" s="136" t="s">
        <v>564</v>
      </c>
    </row>
    <row r="342" spans="2:5" s="57" customFormat="1" ht="18" customHeight="1">
      <c r="B342" s="135">
        <v>22</v>
      </c>
      <c r="C342" s="136">
        <v>11</v>
      </c>
      <c r="D342" s="137">
        <f t="shared" si="5"/>
        <v>44157</v>
      </c>
      <c r="E342" s="136" t="s">
        <v>565</v>
      </c>
    </row>
    <row r="343" spans="2:5" s="57" customFormat="1" ht="18" customHeight="1">
      <c r="B343" s="135">
        <v>23</v>
      </c>
      <c r="C343" s="136">
        <v>11</v>
      </c>
      <c r="D343" s="137">
        <f t="shared" si="5"/>
        <v>44158</v>
      </c>
      <c r="E343" s="136" t="s">
        <v>566</v>
      </c>
    </row>
    <row r="344" spans="2:5" s="57" customFormat="1" ht="18" customHeight="1">
      <c r="B344" s="135">
        <v>24</v>
      </c>
      <c r="C344" s="136">
        <v>11</v>
      </c>
      <c r="D344" s="137">
        <f t="shared" si="5"/>
        <v>44159</v>
      </c>
      <c r="E344" s="136" t="s">
        <v>567</v>
      </c>
    </row>
    <row r="345" spans="2:5" s="57" customFormat="1" ht="18" customHeight="1">
      <c r="B345" s="135">
        <v>25</v>
      </c>
      <c r="C345" s="136">
        <v>11</v>
      </c>
      <c r="D345" s="137">
        <f t="shared" si="5"/>
        <v>44160</v>
      </c>
      <c r="E345" s="136" t="s">
        <v>568</v>
      </c>
    </row>
    <row r="346" spans="2:5" s="57" customFormat="1" ht="18" customHeight="1">
      <c r="B346" s="135">
        <v>26</v>
      </c>
      <c r="C346" s="136">
        <v>11</v>
      </c>
      <c r="D346" s="137">
        <f t="shared" si="5"/>
        <v>44161</v>
      </c>
      <c r="E346" s="136" t="s">
        <v>569</v>
      </c>
    </row>
    <row r="347" spans="2:5" s="57" customFormat="1" ht="18" customHeight="1">
      <c r="B347" s="135">
        <v>27</v>
      </c>
      <c r="C347" s="136">
        <v>11</v>
      </c>
      <c r="D347" s="137">
        <f t="shared" si="5"/>
        <v>44162</v>
      </c>
      <c r="E347" s="136" t="s">
        <v>570</v>
      </c>
    </row>
    <row r="348" spans="2:5" s="57" customFormat="1" ht="18" customHeight="1">
      <c r="B348" s="135">
        <v>28</v>
      </c>
      <c r="C348" s="136">
        <v>11</v>
      </c>
      <c r="D348" s="137">
        <f t="shared" si="5"/>
        <v>44163</v>
      </c>
      <c r="E348" s="136" t="s">
        <v>571</v>
      </c>
    </row>
    <row r="349" spans="2:5" s="57" customFormat="1" ht="18" customHeight="1">
      <c r="B349" s="135">
        <v>29</v>
      </c>
      <c r="C349" s="136">
        <v>11</v>
      </c>
      <c r="D349" s="137">
        <f t="shared" si="5"/>
        <v>44164</v>
      </c>
      <c r="E349" s="136" t="s">
        <v>572</v>
      </c>
    </row>
    <row r="350" spans="2:5" s="57" customFormat="1" ht="18" customHeight="1">
      <c r="B350" s="135">
        <v>30</v>
      </c>
      <c r="C350" s="136">
        <v>11</v>
      </c>
      <c r="D350" s="137">
        <f t="shared" si="5"/>
        <v>44165</v>
      </c>
      <c r="E350" s="136" t="s">
        <v>573</v>
      </c>
    </row>
    <row r="351" spans="2:5" s="57" customFormat="1" ht="18" customHeight="1">
      <c r="B351" s="135">
        <v>1</v>
      </c>
      <c r="C351" s="136">
        <v>12</v>
      </c>
      <c r="D351" s="137">
        <f t="shared" si="5"/>
        <v>44166</v>
      </c>
      <c r="E351" s="136" t="s">
        <v>574</v>
      </c>
    </row>
    <row r="352" spans="2:5" s="57" customFormat="1" ht="18" customHeight="1">
      <c r="B352" s="135">
        <v>2</v>
      </c>
      <c r="C352" s="136">
        <v>12</v>
      </c>
      <c r="D352" s="137">
        <f t="shared" si="5"/>
        <v>44167</v>
      </c>
      <c r="E352" s="136" t="s">
        <v>575</v>
      </c>
    </row>
    <row r="353" spans="2:5" s="57" customFormat="1" ht="18" customHeight="1">
      <c r="B353" s="135">
        <v>3</v>
      </c>
      <c r="C353" s="136">
        <v>12</v>
      </c>
      <c r="D353" s="137">
        <f t="shared" si="5"/>
        <v>44168</v>
      </c>
      <c r="E353" s="136" t="s">
        <v>576</v>
      </c>
    </row>
    <row r="354" spans="2:5" s="57" customFormat="1" ht="18" customHeight="1">
      <c r="B354" s="135">
        <v>4</v>
      </c>
      <c r="C354" s="136">
        <v>12</v>
      </c>
      <c r="D354" s="137">
        <f t="shared" si="5"/>
        <v>44169</v>
      </c>
      <c r="E354" s="136" t="s">
        <v>577</v>
      </c>
    </row>
    <row r="355" spans="2:5" s="57" customFormat="1" ht="18" customHeight="1">
      <c r="B355" s="135">
        <v>5</v>
      </c>
      <c r="C355" s="136">
        <v>12</v>
      </c>
      <c r="D355" s="137">
        <f t="shared" si="5"/>
        <v>44170</v>
      </c>
      <c r="E355" s="136" t="s">
        <v>578</v>
      </c>
    </row>
    <row r="356" spans="2:5" s="57" customFormat="1" ht="18" customHeight="1">
      <c r="B356" s="135">
        <v>6</v>
      </c>
      <c r="C356" s="136">
        <v>12</v>
      </c>
      <c r="D356" s="137">
        <f t="shared" si="5"/>
        <v>44171</v>
      </c>
      <c r="E356" s="136" t="s">
        <v>579</v>
      </c>
    </row>
    <row r="357" spans="2:5" s="57" customFormat="1" ht="18" customHeight="1">
      <c r="B357" s="135">
        <v>7</v>
      </c>
      <c r="C357" s="136">
        <v>12</v>
      </c>
      <c r="D357" s="137">
        <f t="shared" si="5"/>
        <v>44172</v>
      </c>
      <c r="E357" s="136" t="s">
        <v>580</v>
      </c>
    </row>
    <row r="358" spans="2:5" s="57" customFormat="1" ht="18" customHeight="1">
      <c r="B358" s="135">
        <v>7</v>
      </c>
      <c r="C358" s="136">
        <v>12</v>
      </c>
      <c r="D358" s="137">
        <f t="shared" si="5"/>
        <v>44172</v>
      </c>
      <c r="E358" s="136" t="s">
        <v>581</v>
      </c>
    </row>
    <row r="359" spans="2:5" s="57" customFormat="1" ht="18" customHeight="1">
      <c r="B359" s="135">
        <v>8</v>
      </c>
      <c r="C359" s="136">
        <v>12</v>
      </c>
      <c r="D359" s="137">
        <f t="shared" si="5"/>
        <v>44173</v>
      </c>
      <c r="E359" s="136" t="s">
        <v>582</v>
      </c>
    </row>
    <row r="360" spans="2:5" s="57" customFormat="1" ht="18" customHeight="1">
      <c r="B360" s="135">
        <v>9</v>
      </c>
      <c r="C360" s="136">
        <v>12</v>
      </c>
      <c r="D360" s="137">
        <f t="shared" si="5"/>
        <v>44174</v>
      </c>
      <c r="E360" s="136" t="s">
        <v>583</v>
      </c>
    </row>
    <row r="361" spans="2:5" s="57" customFormat="1" ht="18" customHeight="1">
      <c r="B361" s="135">
        <v>10</v>
      </c>
      <c r="C361" s="136">
        <v>12</v>
      </c>
      <c r="D361" s="137">
        <f t="shared" si="5"/>
        <v>44175</v>
      </c>
      <c r="E361" s="136" t="s">
        <v>584</v>
      </c>
    </row>
    <row r="362" spans="2:5" s="57" customFormat="1" ht="18" customHeight="1">
      <c r="B362" s="135">
        <v>11</v>
      </c>
      <c r="C362" s="136">
        <v>12</v>
      </c>
      <c r="D362" s="137">
        <f t="shared" si="5"/>
        <v>44176</v>
      </c>
      <c r="E362" s="136" t="s">
        <v>585</v>
      </c>
    </row>
    <row r="363" spans="2:5" s="57" customFormat="1" ht="18" customHeight="1">
      <c r="B363" s="135">
        <v>12</v>
      </c>
      <c r="C363" s="136">
        <v>12</v>
      </c>
      <c r="D363" s="137">
        <f t="shared" si="5"/>
        <v>44177</v>
      </c>
      <c r="E363" s="136" t="s">
        <v>586</v>
      </c>
    </row>
    <row r="364" spans="2:5" s="57" customFormat="1" ht="18" customHeight="1">
      <c r="B364" s="135">
        <v>13</v>
      </c>
      <c r="C364" s="136">
        <v>12</v>
      </c>
      <c r="D364" s="137">
        <f t="shared" si="5"/>
        <v>44178</v>
      </c>
      <c r="E364" s="136" t="s">
        <v>587</v>
      </c>
    </row>
    <row r="365" spans="2:5" s="57" customFormat="1" ht="18" customHeight="1">
      <c r="B365" s="135">
        <v>14</v>
      </c>
      <c r="C365" s="136">
        <v>12</v>
      </c>
      <c r="D365" s="137">
        <f t="shared" si="5"/>
        <v>44179</v>
      </c>
      <c r="E365" s="136" t="s">
        <v>588</v>
      </c>
    </row>
    <row r="366" spans="2:5" s="57" customFormat="1" ht="18" customHeight="1">
      <c r="B366" s="135">
        <v>15</v>
      </c>
      <c r="C366" s="136">
        <v>12</v>
      </c>
      <c r="D366" s="137">
        <f t="shared" si="5"/>
        <v>44180</v>
      </c>
      <c r="E366" s="136" t="s">
        <v>589</v>
      </c>
    </row>
    <row r="367" spans="2:5" s="57" customFormat="1" ht="18" customHeight="1">
      <c r="B367" s="135">
        <v>15</v>
      </c>
      <c r="C367" s="136">
        <v>12</v>
      </c>
      <c r="D367" s="137">
        <f t="shared" si="5"/>
        <v>44180</v>
      </c>
      <c r="E367" s="136" t="s">
        <v>590</v>
      </c>
    </row>
    <row r="368" spans="2:5" s="57" customFormat="1" ht="18" customHeight="1">
      <c r="B368" s="135">
        <v>16</v>
      </c>
      <c r="C368" s="136">
        <v>12</v>
      </c>
      <c r="D368" s="137">
        <f t="shared" si="5"/>
        <v>44181</v>
      </c>
      <c r="E368" s="136" t="s">
        <v>591</v>
      </c>
    </row>
    <row r="369" spans="2:5" s="57" customFormat="1" ht="18" customHeight="1">
      <c r="B369" s="135">
        <v>17</v>
      </c>
      <c r="C369" s="136">
        <v>12</v>
      </c>
      <c r="D369" s="137">
        <f t="shared" si="5"/>
        <v>44182</v>
      </c>
      <c r="E369" s="136" t="s">
        <v>592</v>
      </c>
    </row>
    <row r="370" spans="2:5" s="57" customFormat="1" ht="18" customHeight="1">
      <c r="B370" s="135">
        <v>18</v>
      </c>
      <c r="C370" s="136">
        <v>12</v>
      </c>
      <c r="D370" s="137">
        <f t="shared" si="5"/>
        <v>44183</v>
      </c>
      <c r="E370" s="136" t="s">
        <v>593</v>
      </c>
    </row>
    <row r="371" spans="2:5" s="57" customFormat="1" ht="18" customHeight="1">
      <c r="B371" s="135">
        <v>19</v>
      </c>
      <c r="C371" s="136">
        <v>12</v>
      </c>
      <c r="D371" s="137">
        <f t="shared" si="5"/>
        <v>44184</v>
      </c>
      <c r="E371" s="136" t="s">
        <v>594</v>
      </c>
    </row>
    <row r="372" spans="2:5" s="57" customFormat="1" ht="18" customHeight="1">
      <c r="B372" s="135">
        <v>20</v>
      </c>
      <c r="C372" s="136">
        <v>12</v>
      </c>
      <c r="D372" s="137">
        <f t="shared" si="5"/>
        <v>44185</v>
      </c>
      <c r="E372" s="136" t="s">
        <v>595</v>
      </c>
    </row>
    <row r="373" spans="2:5" s="57" customFormat="1" ht="18" customHeight="1">
      <c r="B373" s="135">
        <v>21</v>
      </c>
      <c r="C373" s="136">
        <v>12</v>
      </c>
      <c r="D373" s="137">
        <f t="shared" si="5"/>
        <v>44186</v>
      </c>
      <c r="E373" s="136" t="s">
        <v>596</v>
      </c>
    </row>
    <row r="374" spans="2:5" s="57" customFormat="1" ht="18" customHeight="1">
      <c r="B374" s="135">
        <v>22</v>
      </c>
      <c r="C374" s="136">
        <v>12</v>
      </c>
      <c r="D374" s="137">
        <f t="shared" si="5"/>
        <v>44187</v>
      </c>
      <c r="E374" s="136" t="s">
        <v>597</v>
      </c>
    </row>
    <row r="375" spans="2:5" s="57" customFormat="1" ht="18" customHeight="1">
      <c r="B375" s="135">
        <v>23</v>
      </c>
      <c r="C375" s="136">
        <v>12</v>
      </c>
      <c r="D375" s="137">
        <f t="shared" si="5"/>
        <v>44188</v>
      </c>
      <c r="E375" s="136" t="s">
        <v>598</v>
      </c>
    </row>
    <row r="376" spans="2:5" s="57" customFormat="1" ht="18" customHeight="1">
      <c r="B376" s="135">
        <v>24</v>
      </c>
      <c r="C376" s="136">
        <v>12</v>
      </c>
      <c r="D376" s="137">
        <f t="shared" si="5"/>
        <v>44189</v>
      </c>
      <c r="E376" s="136" t="s">
        <v>599</v>
      </c>
    </row>
    <row r="377" spans="2:5" s="57" customFormat="1" ht="18" customHeight="1">
      <c r="B377" s="135">
        <v>24</v>
      </c>
      <c r="C377" s="136">
        <v>12</v>
      </c>
      <c r="D377" s="137">
        <f t="shared" si="5"/>
        <v>44189</v>
      </c>
      <c r="E377" s="136" t="s">
        <v>600</v>
      </c>
    </row>
    <row r="378" spans="2:5" s="57" customFormat="1" ht="18" customHeight="1">
      <c r="B378" s="135">
        <v>25</v>
      </c>
      <c r="C378" s="136">
        <v>12</v>
      </c>
      <c r="D378" s="137">
        <f t="shared" si="5"/>
        <v>44190</v>
      </c>
      <c r="E378" s="136" t="s">
        <v>601</v>
      </c>
    </row>
    <row r="379" spans="2:5" s="57" customFormat="1" ht="18" customHeight="1">
      <c r="B379" s="135">
        <v>26</v>
      </c>
      <c r="C379" s="136">
        <v>12</v>
      </c>
      <c r="D379" s="137">
        <f t="shared" si="5"/>
        <v>44191</v>
      </c>
      <c r="E379" s="136" t="s">
        <v>602</v>
      </c>
    </row>
    <row r="380" spans="2:5" s="57" customFormat="1" ht="18" customHeight="1">
      <c r="B380" s="135">
        <v>27</v>
      </c>
      <c r="C380" s="136">
        <v>12</v>
      </c>
      <c r="D380" s="137">
        <f t="shared" si="5"/>
        <v>44192</v>
      </c>
      <c r="E380" s="136" t="s">
        <v>603</v>
      </c>
    </row>
    <row r="381" spans="2:5" s="57" customFormat="1" ht="18" customHeight="1">
      <c r="B381" s="135">
        <v>28</v>
      </c>
      <c r="C381" s="136">
        <v>12</v>
      </c>
      <c r="D381" s="137">
        <f t="shared" si="5"/>
        <v>44193</v>
      </c>
      <c r="E381" s="136" t="s">
        <v>604</v>
      </c>
    </row>
    <row r="382" spans="2:5" s="57" customFormat="1" ht="18" customHeight="1">
      <c r="B382" s="135">
        <v>29</v>
      </c>
      <c r="C382" s="136">
        <v>12</v>
      </c>
      <c r="D382" s="137">
        <f t="shared" si="5"/>
        <v>44194</v>
      </c>
      <c r="E382" s="136" t="s">
        <v>605</v>
      </c>
    </row>
    <row r="383" spans="2:5" s="57" customFormat="1" ht="18" customHeight="1">
      <c r="B383" s="135">
        <v>30</v>
      </c>
      <c r="C383" s="136">
        <v>12</v>
      </c>
      <c r="D383" s="137">
        <f t="shared" si="5"/>
        <v>44195</v>
      </c>
      <c r="E383" s="136" t="s">
        <v>606</v>
      </c>
    </row>
    <row r="384" spans="2:5" s="57" customFormat="1" ht="18" customHeight="1">
      <c r="B384" s="135">
        <v>31</v>
      </c>
      <c r="C384" s="136">
        <v>12</v>
      </c>
      <c r="D384" s="137">
        <f t="shared" si="5"/>
        <v>44196</v>
      </c>
      <c r="E384" s="136" t="s">
        <v>607</v>
      </c>
    </row>
    <row r="385" ht="15" customHeight="1"/>
    <row r="386" ht="15" customHeight="1"/>
    <row r="387" ht="15" customHeight="1"/>
  </sheetData>
  <mergeCells count="5">
    <mergeCell ref="A1:F1"/>
    <mergeCell ref="A2:F2"/>
    <mergeCell ref="H3:K3"/>
    <mergeCell ref="H4:K4"/>
    <mergeCell ref="H5:K5"/>
  </mergeCells>
  <dataValidations count="1">
    <dataValidation type="list" allowBlank="1" showInputMessage="1" showErrorMessage="1" sqref="C4" xr:uid="{A36620D5-EC30-4BDC-9124-1B72BE12CD26}">
      <formula1>"2019,2020,2021,2022,2023,2024,2025"</formula1>
    </dataValidation>
  </dataValidations>
  <hyperlinks>
    <hyperlink ref="A2" r:id="rId1" xr:uid="{C27625B3-8243-4FEB-B73C-D8A426F26A42}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87644-0407-49E8-AE07-BFE81136CD77}">
  <sheetPr codeName="List11"/>
  <dimension ref="A1:F23"/>
  <sheetViews>
    <sheetView workbookViewId="0">
      <selection activeCell="C16" sqref="C16"/>
    </sheetView>
  </sheetViews>
  <sheetFormatPr defaultRowHeight="15"/>
  <cols>
    <col min="3" max="3" width="17.85546875" customWidth="1"/>
    <col min="4" max="4" width="16.42578125" customWidth="1"/>
  </cols>
  <sheetData>
    <row r="1" spans="1:6" ht="21">
      <c r="A1" s="224" t="s">
        <v>174</v>
      </c>
      <c r="B1" s="224"/>
      <c r="C1" s="224"/>
      <c r="D1" s="224"/>
      <c r="E1" s="224"/>
      <c r="F1" s="224"/>
    </row>
    <row r="2" spans="1:6">
      <c r="A2" s="225" t="s">
        <v>140</v>
      </c>
      <c r="B2" s="226"/>
      <c r="C2" s="226"/>
      <c r="D2" s="226"/>
      <c r="E2" s="226"/>
      <c r="F2" s="226"/>
    </row>
    <row r="5" spans="1:6">
      <c r="B5" s="101" t="s">
        <v>178</v>
      </c>
      <c r="C5" s="101" t="s">
        <v>176</v>
      </c>
      <c r="D5" s="101" t="s">
        <v>177</v>
      </c>
    </row>
    <row r="6" spans="1:6">
      <c r="B6" s="10">
        <v>1</v>
      </c>
      <c r="C6" s="76">
        <v>43621</v>
      </c>
      <c r="D6" s="76">
        <v>43621</v>
      </c>
    </row>
    <row r="7" spans="1:6">
      <c r="B7" s="10">
        <v>2</v>
      </c>
      <c r="C7" s="76">
        <v>43622</v>
      </c>
      <c r="D7" s="76">
        <v>43618</v>
      </c>
    </row>
    <row r="8" spans="1:6">
      <c r="B8" s="10">
        <v>3</v>
      </c>
      <c r="C8" s="76">
        <v>43623</v>
      </c>
      <c r="D8" s="76">
        <v>43629</v>
      </c>
    </row>
    <row r="9" spans="1:6">
      <c r="B9" s="10">
        <v>4</v>
      </c>
      <c r="C9" s="76">
        <v>43624</v>
      </c>
      <c r="D9" s="76">
        <v>43633</v>
      </c>
    </row>
    <row r="10" spans="1:6">
      <c r="B10" s="10">
        <v>5</v>
      </c>
      <c r="C10" s="76">
        <v>43625</v>
      </c>
      <c r="D10" s="76">
        <v>43620</v>
      </c>
    </row>
    <row r="11" spans="1:6">
      <c r="B11" s="10">
        <v>6</v>
      </c>
      <c r="C11" s="76">
        <v>43626</v>
      </c>
      <c r="D11" s="76">
        <v>43630</v>
      </c>
    </row>
    <row r="12" spans="1:6">
      <c r="B12" s="10">
        <v>7</v>
      </c>
      <c r="C12" s="76">
        <v>43627</v>
      </c>
      <c r="D12" s="76">
        <v>43636</v>
      </c>
    </row>
    <row r="13" spans="1:6">
      <c r="B13" s="10">
        <v>8</v>
      </c>
      <c r="C13" s="76">
        <v>43628</v>
      </c>
      <c r="D13" s="76">
        <v>43637</v>
      </c>
    </row>
    <row r="14" spans="1:6">
      <c r="B14" s="10">
        <v>9</v>
      </c>
      <c r="C14" s="76">
        <v>43629</v>
      </c>
      <c r="D14" s="76">
        <v>43629</v>
      </c>
    </row>
    <row r="15" spans="1:6">
      <c r="B15" s="10">
        <v>10</v>
      </c>
      <c r="C15" s="76">
        <v>43630</v>
      </c>
      <c r="D15" s="76">
        <v>43623</v>
      </c>
    </row>
    <row r="18" spans="2:2">
      <c r="B18" s="122" t="s">
        <v>179</v>
      </c>
    </row>
    <row r="19" spans="2:2">
      <c r="B19" t="s">
        <v>191</v>
      </c>
    </row>
    <row r="21" spans="2:2">
      <c r="B21" s="122" t="s">
        <v>179</v>
      </c>
    </row>
    <row r="22" spans="2:2">
      <c r="B22" t="s">
        <v>180</v>
      </c>
    </row>
    <row r="23" spans="2:2">
      <c r="B23" t="s">
        <v>181</v>
      </c>
    </row>
  </sheetData>
  <mergeCells count="2">
    <mergeCell ref="A1:F1"/>
    <mergeCell ref="A2:F2"/>
  </mergeCells>
  <hyperlinks>
    <hyperlink ref="A2" r:id="rId1" xr:uid="{AF563BCE-4054-4856-95AE-C6ECCAB7CA91}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12">
    <tabColor theme="9" tint="0.79998168889431442"/>
  </sheetPr>
  <dimension ref="A1:C31"/>
  <sheetViews>
    <sheetView topLeftCell="A9" workbookViewId="0">
      <selection activeCell="B20" sqref="B19:B20"/>
    </sheetView>
  </sheetViews>
  <sheetFormatPr defaultRowHeight="15"/>
  <cols>
    <col min="1" max="1" width="4.140625" customWidth="1"/>
    <col min="2" max="2" width="78.28515625" customWidth="1"/>
    <col min="3" max="3" width="5.28515625" customWidth="1"/>
  </cols>
  <sheetData>
    <row r="1" spans="1:3" ht="21">
      <c r="A1" s="224" t="s">
        <v>0</v>
      </c>
      <c r="B1" s="224"/>
      <c r="C1" s="224"/>
    </row>
    <row r="2" spans="1:3">
      <c r="A2" s="225" t="s">
        <v>101</v>
      </c>
      <c r="B2" s="225"/>
      <c r="C2" s="225"/>
    </row>
    <row r="4" spans="1:3" ht="34.5" customHeight="1">
      <c r="B4" s="20" t="s">
        <v>81</v>
      </c>
    </row>
    <row r="5" spans="1:3" ht="34.5" customHeight="1">
      <c r="B5" s="20" t="s">
        <v>82</v>
      </c>
    </row>
    <row r="6" spans="1:3" ht="34.5" customHeight="1">
      <c r="B6" s="20" t="s">
        <v>83</v>
      </c>
    </row>
    <row r="7" spans="1:3" ht="34.5" customHeight="1">
      <c r="B7" s="20" t="s">
        <v>84</v>
      </c>
    </row>
    <row r="8" spans="1:3" ht="34.5" customHeight="1">
      <c r="B8" s="20" t="s">
        <v>85</v>
      </c>
    </row>
    <row r="9" spans="1:3" ht="34.5" customHeight="1">
      <c r="B9" s="20" t="s">
        <v>86</v>
      </c>
    </row>
    <row r="10" spans="1:3" ht="34.5" customHeight="1">
      <c r="B10" s="20" t="s">
        <v>87</v>
      </c>
    </row>
    <row r="11" spans="1:3" ht="34.5" customHeight="1">
      <c r="B11" s="20" t="s">
        <v>88</v>
      </c>
    </row>
    <row r="12" spans="1:3" ht="34.5" customHeight="1">
      <c r="B12" s="20" t="s">
        <v>89</v>
      </c>
    </row>
    <row r="13" spans="1:3" ht="34.5" customHeight="1">
      <c r="B13" s="20" t="s">
        <v>90</v>
      </c>
    </row>
    <row r="14" spans="1:3" ht="34.5" customHeight="1">
      <c r="B14" s="20" t="s">
        <v>91</v>
      </c>
    </row>
    <row r="15" spans="1:3" ht="34.5" customHeight="1">
      <c r="B15" s="20" t="s">
        <v>92</v>
      </c>
    </row>
    <row r="16" spans="1:3" ht="34.5" customHeight="1">
      <c r="B16" s="20" t="s">
        <v>93</v>
      </c>
    </row>
    <row r="17" spans="2:2" ht="34.5" customHeight="1">
      <c r="B17" s="20" t="s">
        <v>94</v>
      </c>
    </row>
    <row r="18" spans="2:2" ht="34.5" customHeight="1">
      <c r="B18" s="20" t="s">
        <v>95</v>
      </c>
    </row>
    <row r="19" spans="2:2" ht="34.5" customHeight="1">
      <c r="B19" s="20" t="s">
        <v>162</v>
      </c>
    </row>
    <row r="20" spans="2:2" ht="34.5" customHeight="1">
      <c r="B20" s="20" t="s">
        <v>163</v>
      </c>
    </row>
    <row r="21" spans="2:2" ht="34.5" customHeight="1">
      <c r="B21" s="20" t="s">
        <v>96</v>
      </c>
    </row>
    <row r="22" spans="2:2" ht="34.5" customHeight="1">
      <c r="B22" s="20" t="s">
        <v>97</v>
      </c>
    </row>
    <row r="23" spans="2:2" ht="34.5" customHeight="1">
      <c r="B23" s="20" t="s">
        <v>164</v>
      </c>
    </row>
    <row r="24" spans="2:2" ht="34.5" customHeight="1">
      <c r="B24" s="20" t="s">
        <v>98</v>
      </c>
    </row>
    <row r="25" spans="2:2" ht="34.5" customHeight="1">
      <c r="B25" s="20" t="s">
        <v>99</v>
      </c>
    </row>
    <row r="26" spans="2:2" ht="34.5" customHeight="1">
      <c r="B26" s="20" t="s">
        <v>160</v>
      </c>
    </row>
    <row r="27" spans="2:2" ht="34.5" customHeight="1">
      <c r="B27" s="20" t="s">
        <v>161</v>
      </c>
    </row>
    <row r="28" spans="2:2" ht="34.5" customHeight="1">
      <c r="B28" s="21" t="s">
        <v>100</v>
      </c>
    </row>
    <row r="30" spans="2:2">
      <c r="B30" s="89" t="s">
        <v>159</v>
      </c>
    </row>
    <row r="31" spans="2:2">
      <c r="B31" s="14" t="s">
        <v>36</v>
      </c>
    </row>
  </sheetData>
  <mergeCells count="2">
    <mergeCell ref="A1:C1"/>
    <mergeCell ref="A2:C2"/>
  </mergeCells>
  <hyperlinks>
    <hyperlink ref="B4" r:id="rId1" tooltip="ČAS" display="http://office.lasakovi.com/excel/funkce-datum-cas/CAS-TIME-vytvorit-cas-Excel/" xr:uid="{00000000-0004-0000-0600-000000000000}"/>
    <hyperlink ref="B5" r:id="rId2" tooltip="ČASHODN" display="http://office.lasakovi.com/excel/funkce-datum-cas/CASHODN-TIMEVALUE-cas-na-cislo-Excel/" xr:uid="{00000000-0004-0000-0600-000001000000}"/>
    <hyperlink ref="B6" r:id="rId3" tooltip="DATEDIF" display="http://office.lasakovi.com/excel/funkce-datum-cas/DATEDIF-rozdil-mezi-datumy-Excel/" xr:uid="{00000000-0004-0000-0600-000002000000}"/>
    <hyperlink ref="B7" r:id="rId4" tooltip="DATUM" display="http://office.lasakovi.com/excel/funkce-datum-cas/DATUM-DATE-vytvorit-datum-Excel/" xr:uid="{00000000-0004-0000-0600-000003000000}"/>
    <hyperlink ref="B8" r:id="rId5" tooltip="DATUMHODN" display="http://office.lasakovi.com/excel/funkce-datum-cas/DATUMHODN-DATEVALUE-datum-cislo-Excel/" xr:uid="{00000000-0004-0000-0600-000004000000}"/>
    <hyperlink ref="B9" r:id="rId6" tooltip="DAYS" display="http://office.lasakovi.com/excel/funkce-datum-cas/DAYS-dnu-mezi-dvema-datumy-Excel/" xr:uid="{00000000-0004-0000-0600-000005000000}"/>
    <hyperlink ref="B10" r:id="rId7" tooltip="DEN" display="http://office.lasakovi.com/excel/funkce-datum-cas/DEN-DAY-den-v-mesici-Excel/" xr:uid="{00000000-0004-0000-0600-000006000000}"/>
    <hyperlink ref="B11" r:id="rId8" tooltip="DENTÝDNE" display="http://office.lasakovi.com/excel/funkce-datum-cas/DENTYDNE-WEEKDAY-den-tydne-Excel/" xr:uid="{00000000-0004-0000-0600-000007000000}"/>
    <hyperlink ref="B12" r:id="rId9" tooltip="DNES" display="http://office.lasakovi.com/excel/funkce-datum-cas/DNES-TODAY-dnesni-datum-Excel/" xr:uid="{00000000-0004-0000-0600-000008000000}"/>
    <hyperlink ref="B13" r:id="rId10" tooltip="EDATE" display="http://office.lasakovi.com/excel/funkce-datum-cas/EDATE-den-v-mesici-pred-po-Excel/" xr:uid="{00000000-0004-0000-0600-000009000000}"/>
    <hyperlink ref="B14" r:id="rId11" tooltip="EOMONTH" display="http://office.lasakovi.com/excel/funkce-datum-cas/EOMONTH-posledni-den-mesice-Excel/" xr:uid="{00000000-0004-0000-0600-00000A000000}"/>
    <hyperlink ref="B15" r:id="rId12" tooltip="HODINA" display="http://office.lasakovi.com/excel/funkce-datum-cas/HODINA-HOUR-hodina-z-casu-Excel/" xr:uid="{00000000-0004-0000-0600-00000B000000}"/>
    <hyperlink ref="B16" r:id="rId13" tooltip="ISOWEEKNUM" display="http://office.lasakovi.com/excel/funkce-datum-cas/ISOWEEKNUM-cislo-tydne-v-roce-Excel/" xr:uid="{00000000-0004-0000-0600-00000C000000}"/>
    <hyperlink ref="B17" r:id="rId14" tooltip="MĚSÍC" display="http://office.lasakovi.com/excel/funkce-datum-cas/MESIC-MONTH-mesic-v-roce-Excel/" xr:uid="{00000000-0004-0000-0600-00000D000000}"/>
    <hyperlink ref="B18" r:id="rId15" tooltip="MINUTA" display="http://office.lasakovi.com/excel/funkce-datum-cas/MINUTA-MINUTE-minuta-Excel/" xr:uid="{00000000-0004-0000-0600-00000E000000}"/>
    <hyperlink ref="B21" r:id="rId16" tooltip="NYNÍ" display="http://office.lasakovi.com/excel/funkce-datum-cas/NYNI-NOW-dnesni-datum-Excel/" xr:uid="{00000000-0004-0000-0600-00000F000000}"/>
    <hyperlink ref="B22" r:id="rId17" tooltip="ROK" display="http://office.lasakovi.com/excel/funkce-datum-cas/ROK-YEAR-rok-v-Excel/" xr:uid="{00000000-0004-0000-0600-000010000000}"/>
    <hyperlink ref="B24" r:id="rId18" tooltip="SEKUNDA" display="http://office.lasakovi.com/excel/funkce-datum-cas/SEKUNDA-SECOND-sekunda-Excel/" xr:uid="{00000000-0004-0000-0600-000011000000}"/>
    <hyperlink ref="B25" r:id="rId19" tooltip="WEEKNUM" display="http://office.lasakovi.com/excel/funkce-datum-cas/WEEKNUM-cislo-tydne-v-roce-Excel/" xr:uid="{00000000-0004-0000-0600-000012000000}"/>
    <hyperlink ref="A2" r:id="rId20" xr:uid="{00000000-0004-0000-0600-000013000000}"/>
    <hyperlink ref="B31" r:id="rId21" xr:uid="{331EB800-0437-4EF6-85B6-8D9D055DEA68}"/>
    <hyperlink ref="B26" r:id="rId22" xr:uid="{50ECB592-3539-47FF-A295-30F82D95A2A0}"/>
    <hyperlink ref="B27" r:id="rId23" xr:uid="{E5453528-5037-439E-BFBA-24607804CCAA}"/>
    <hyperlink ref="B19" r:id="rId24" xr:uid="{82D61C74-B373-4E93-93E5-C0FB6719AD8F}"/>
    <hyperlink ref="B20" r:id="rId25" xr:uid="{6CD29ECB-66C4-4527-A730-D5ACA40F3B01}"/>
    <hyperlink ref="B23" r:id="rId26" xr:uid="{BC3282B6-4441-4C9E-809B-37F3C7C0C541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E51"/>
  <sheetViews>
    <sheetView zoomScale="140" zoomScaleNormal="140" workbookViewId="0">
      <selection activeCell="B12" sqref="B12"/>
    </sheetView>
  </sheetViews>
  <sheetFormatPr defaultRowHeight="15"/>
  <cols>
    <col min="1" max="1" width="3.85546875" customWidth="1"/>
    <col min="2" max="2" width="26.28515625" customWidth="1"/>
    <col min="3" max="3" width="30.85546875" customWidth="1"/>
    <col min="4" max="4" width="33.42578125" customWidth="1"/>
    <col min="5" max="5" width="4.5703125" customWidth="1"/>
  </cols>
  <sheetData>
    <row r="1" spans="1:5" ht="23.25">
      <c r="A1" s="201" t="s">
        <v>118</v>
      </c>
      <c r="B1" s="201"/>
      <c r="C1" s="201"/>
      <c r="D1" s="201"/>
      <c r="E1" s="201"/>
    </row>
    <row r="2" spans="1:5">
      <c r="A2" s="204" t="s">
        <v>101</v>
      </c>
      <c r="B2" s="205"/>
      <c r="C2" s="205"/>
      <c r="D2" s="205"/>
      <c r="E2" s="205"/>
    </row>
    <row r="3" spans="1:5" s="141" customFormat="1" ht="18.75">
      <c r="A3" s="139"/>
      <c r="B3" s="140" t="s">
        <v>212</v>
      </c>
      <c r="C3" s="206" t="s">
        <v>213</v>
      </c>
      <c r="D3" s="206"/>
      <c r="E3" s="206"/>
    </row>
    <row r="4" spans="1:5" s="141" customFormat="1" ht="18.75">
      <c r="A4" s="139"/>
      <c r="B4" s="142" t="s">
        <v>214</v>
      </c>
      <c r="C4" s="207" t="s">
        <v>215</v>
      </c>
      <c r="D4" s="207"/>
      <c r="E4" s="207"/>
    </row>
    <row r="5" spans="1:5" s="141" customFormat="1" ht="18.75">
      <c r="A5" s="139"/>
      <c r="B5" s="143" t="s">
        <v>214</v>
      </c>
      <c r="C5" s="208" t="s">
        <v>613</v>
      </c>
      <c r="D5" s="208"/>
      <c r="E5" s="208"/>
    </row>
    <row r="6" spans="1:5">
      <c r="A6" s="104"/>
      <c r="B6" s="105"/>
      <c r="C6" s="105"/>
      <c r="D6" s="105"/>
      <c r="E6" s="105"/>
    </row>
    <row r="7" spans="1:5">
      <c r="B7" s="77" t="s">
        <v>14</v>
      </c>
      <c r="C7" s="10" t="s">
        <v>103</v>
      </c>
      <c r="D7" s="10" t="s">
        <v>614</v>
      </c>
    </row>
    <row r="8" spans="1:5">
      <c r="B8" s="77" t="s">
        <v>104</v>
      </c>
      <c r="C8" s="10" t="s">
        <v>105</v>
      </c>
      <c r="D8" s="10" t="s">
        <v>625</v>
      </c>
    </row>
    <row r="10" spans="1:5">
      <c r="B10" s="203" t="s">
        <v>14</v>
      </c>
      <c r="C10" s="203"/>
      <c r="D10" s="203"/>
    </row>
    <row r="11" spans="1:5">
      <c r="B11" s="144" t="s">
        <v>615</v>
      </c>
      <c r="C11" s="144" t="s">
        <v>616</v>
      </c>
      <c r="D11" s="144" t="s">
        <v>617</v>
      </c>
    </row>
    <row r="12" spans="1:5">
      <c r="B12" s="10" t="s">
        <v>106</v>
      </c>
      <c r="C12" s="145">
        <v>1</v>
      </c>
      <c r="D12" s="92">
        <f>C12</f>
        <v>1</v>
      </c>
    </row>
    <row r="13" spans="1:5">
      <c r="B13" s="10" t="s">
        <v>115</v>
      </c>
      <c r="C13" s="76">
        <v>2</v>
      </c>
      <c r="D13" s="92">
        <f>C13</f>
        <v>2</v>
      </c>
    </row>
    <row r="15" spans="1:5">
      <c r="B15" s="203" t="s">
        <v>119</v>
      </c>
      <c r="C15" s="203"/>
      <c r="D15" s="203"/>
    </row>
    <row r="16" spans="1:5">
      <c r="B16" s="144" t="s">
        <v>615</v>
      </c>
      <c r="C16" s="144" t="s">
        <v>616</v>
      </c>
      <c r="D16" s="144" t="s">
        <v>617</v>
      </c>
    </row>
    <row r="17" spans="2:4">
      <c r="B17" s="10" t="s">
        <v>116</v>
      </c>
      <c r="C17" s="67">
        <v>0</v>
      </c>
      <c r="D17" s="99">
        <f>C17</f>
        <v>0</v>
      </c>
    </row>
    <row r="18" spans="2:4">
      <c r="B18" s="10" t="s">
        <v>166</v>
      </c>
      <c r="C18" s="67">
        <v>0.25</v>
      </c>
      <c r="D18" s="99">
        <f t="shared" ref="D18:D19" si="0">C18</f>
        <v>0.25</v>
      </c>
    </row>
    <row r="19" spans="2:4">
      <c r="B19" s="10" t="s">
        <v>117</v>
      </c>
      <c r="C19" s="67">
        <v>0.5</v>
      </c>
      <c r="D19" s="99">
        <f t="shared" si="0"/>
        <v>0.5</v>
      </c>
    </row>
    <row r="21" spans="2:4">
      <c r="B21" s="203" t="s">
        <v>618</v>
      </c>
      <c r="C21" s="203"/>
      <c r="D21" s="203"/>
    </row>
    <row r="22" spans="2:4">
      <c r="B22" s="101" t="s">
        <v>107</v>
      </c>
      <c r="C22" s="101" t="s">
        <v>103</v>
      </c>
    </row>
    <row r="23" spans="2:4">
      <c r="B23" s="76">
        <v>1</v>
      </c>
      <c r="C23" s="99">
        <f>B23</f>
        <v>1</v>
      </c>
    </row>
    <row r="24" spans="2:4">
      <c r="B24" s="76">
        <v>2</v>
      </c>
      <c r="C24" s="99">
        <f t="shared" ref="C24:C31" si="1">B24</f>
        <v>2</v>
      </c>
    </row>
    <row r="25" spans="2:4">
      <c r="B25" s="76">
        <f ca="1">TODAY()</f>
        <v>44469</v>
      </c>
      <c r="C25" s="99">
        <f t="shared" ca="1" si="1"/>
        <v>44469</v>
      </c>
    </row>
    <row r="26" spans="2:4">
      <c r="B26" s="146">
        <v>0</v>
      </c>
      <c r="C26" s="99">
        <f t="shared" si="1"/>
        <v>0</v>
      </c>
    </row>
    <row r="27" spans="2:4">
      <c r="B27" s="146">
        <v>4.1666666666666699E-2</v>
      </c>
      <c r="C27" s="99">
        <f t="shared" si="1"/>
        <v>4.1666666666666699E-2</v>
      </c>
    </row>
    <row r="28" spans="2:4">
      <c r="B28" s="146">
        <v>0.25</v>
      </c>
      <c r="C28" s="99">
        <f t="shared" si="1"/>
        <v>0.25</v>
      </c>
    </row>
    <row r="29" spans="2:4">
      <c r="B29" s="146">
        <v>0.5</v>
      </c>
      <c r="C29" s="99">
        <f t="shared" si="1"/>
        <v>0.5</v>
      </c>
    </row>
    <row r="30" spans="2:4">
      <c r="B30" s="147">
        <v>1.5</v>
      </c>
      <c r="C30" s="99">
        <f t="shared" si="1"/>
        <v>1.5</v>
      </c>
    </row>
    <row r="31" spans="2:4">
      <c r="B31" s="147">
        <f ca="1">NOW()</f>
        <v>44469.576209953702</v>
      </c>
      <c r="C31" s="99">
        <f t="shared" ca="1" si="1"/>
        <v>44469.576209953702</v>
      </c>
    </row>
    <row r="34" spans="2:4">
      <c r="B34" s="203" t="s">
        <v>102</v>
      </c>
      <c r="C34" s="203"/>
      <c r="D34" s="203"/>
    </row>
    <row r="35" spans="2:4">
      <c r="B35" s="101" t="s">
        <v>622</v>
      </c>
    </row>
    <row r="36" spans="2:4">
      <c r="B36" s="149">
        <v>42762</v>
      </c>
    </row>
    <row r="37" spans="2:4">
      <c r="B37" s="150">
        <v>42762</v>
      </c>
    </row>
    <row r="38" spans="2:4">
      <c r="B38" s="145">
        <v>42762</v>
      </c>
    </row>
    <row r="39" spans="2:4">
      <c r="B39" s="76">
        <v>42762</v>
      </c>
    </row>
    <row r="40" spans="2:4">
      <c r="B40" s="151">
        <v>42762.319423032408</v>
      </c>
    </row>
    <row r="41" spans="2:4">
      <c r="B41" s="146">
        <v>42762.319423032408</v>
      </c>
    </row>
    <row r="42" spans="2:4">
      <c r="B42" s="152">
        <v>42762.319423032408</v>
      </c>
    </row>
    <row r="44" spans="2:4">
      <c r="B44" s="22"/>
    </row>
    <row r="45" spans="2:4">
      <c r="B45" s="203" t="s">
        <v>623</v>
      </c>
      <c r="C45" s="203"/>
      <c r="D45" s="203"/>
    </row>
    <row r="46" spans="2:4">
      <c r="B46" s="101" t="s">
        <v>14</v>
      </c>
      <c r="C46" s="101" t="s">
        <v>108</v>
      </c>
      <c r="D46" s="101" t="s">
        <v>108</v>
      </c>
    </row>
    <row r="47" spans="2:4">
      <c r="B47" s="153">
        <f ca="1">NOW()</f>
        <v>44469.576209953702</v>
      </c>
      <c r="C47" s="10" t="s">
        <v>109</v>
      </c>
      <c r="D47" s="10" t="s">
        <v>110</v>
      </c>
    </row>
    <row r="48" spans="2:4">
      <c r="B48" s="202">
        <f ca="1">NOW()</f>
        <v>44469.576209953702</v>
      </c>
      <c r="C48" s="10" t="s">
        <v>111</v>
      </c>
      <c r="D48" s="10" t="s">
        <v>112</v>
      </c>
    </row>
    <row r="49" spans="2:4">
      <c r="B49" s="202"/>
      <c r="C49" s="10" t="s">
        <v>113</v>
      </c>
      <c r="D49" s="10" t="s">
        <v>114</v>
      </c>
    </row>
    <row r="51" spans="2:4">
      <c r="B51" s="83" t="s">
        <v>624</v>
      </c>
    </row>
  </sheetData>
  <mergeCells count="11">
    <mergeCell ref="A1:E1"/>
    <mergeCell ref="B48:B49"/>
    <mergeCell ref="B10:D10"/>
    <mergeCell ref="B15:D15"/>
    <mergeCell ref="A2:E2"/>
    <mergeCell ref="C3:E3"/>
    <mergeCell ref="C4:E4"/>
    <mergeCell ref="C5:E5"/>
    <mergeCell ref="B21:D21"/>
    <mergeCell ref="B34:D34"/>
    <mergeCell ref="B45:D45"/>
  </mergeCells>
  <hyperlinks>
    <hyperlink ref="A2" r:id="rId1" xr:uid="{FFFE7CB3-1552-4246-BEC7-26DE5862AEF7}"/>
  </hyperlinks>
  <pageMargins left="0.7" right="0.7" top="0.78740157499999996" bottom="0.78740157499999996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B1:I19"/>
  <sheetViews>
    <sheetView showGridLines="0" workbookViewId="0">
      <selection activeCell="B3" sqref="B3:H5"/>
    </sheetView>
  </sheetViews>
  <sheetFormatPr defaultRowHeight="15"/>
  <cols>
    <col min="1" max="1" width="1.42578125" customWidth="1"/>
    <col min="2" max="2" width="20.28515625" customWidth="1"/>
    <col min="3" max="3" width="9.140625" customWidth="1"/>
    <col min="6" max="6" width="17" customWidth="1"/>
    <col min="8" max="8" width="11.140625" customWidth="1"/>
    <col min="9" max="9" width="4.42578125" customWidth="1"/>
  </cols>
  <sheetData>
    <row r="1" spans="2:9" ht="27.75" customHeight="1">
      <c r="B1" s="201" t="s">
        <v>136</v>
      </c>
      <c r="C1" s="201"/>
      <c r="D1" s="201"/>
      <c r="E1" s="201"/>
      <c r="F1" s="201"/>
      <c r="G1" s="201"/>
      <c r="H1" s="201"/>
      <c r="I1" s="201"/>
    </row>
    <row r="2" spans="2:9">
      <c r="B2" s="204" t="s">
        <v>101</v>
      </c>
      <c r="C2" s="204"/>
      <c r="D2" s="204"/>
      <c r="E2" s="204"/>
      <c r="F2" s="204"/>
      <c r="G2" s="204"/>
      <c r="H2" s="204"/>
      <c r="I2" s="204"/>
    </row>
    <row r="3" spans="2:9" ht="23.25">
      <c r="B3" s="118" t="s">
        <v>212</v>
      </c>
      <c r="C3" s="218" t="s">
        <v>213</v>
      </c>
      <c r="D3" s="218"/>
      <c r="E3" s="218"/>
      <c r="F3" s="218"/>
      <c r="G3" s="218"/>
      <c r="H3" s="218"/>
    </row>
    <row r="4" spans="2:9" ht="23.25">
      <c r="B4" s="119" t="s">
        <v>214</v>
      </c>
      <c r="C4" s="219" t="s">
        <v>215</v>
      </c>
      <c r="D4" s="219"/>
      <c r="E4" s="219"/>
      <c r="F4" s="219"/>
      <c r="G4" s="219"/>
      <c r="H4" s="219"/>
    </row>
    <row r="5" spans="2:9" ht="23.25">
      <c r="B5" s="138" t="s">
        <v>608</v>
      </c>
      <c r="C5" s="220" t="s">
        <v>612</v>
      </c>
      <c r="D5" s="220"/>
      <c r="E5" s="220"/>
      <c r="F5" s="220"/>
      <c r="G5" s="220"/>
      <c r="H5" s="220"/>
    </row>
    <row r="6" spans="2:9" ht="12.75" customHeight="1"/>
    <row r="7" spans="2:9" ht="30" customHeight="1">
      <c r="B7" s="221" t="s">
        <v>619</v>
      </c>
      <c r="C7" s="221"/>
      <c r="D7" s="221"/>
      <c r="E7" s="148"/>
      <c r="F7" s="221" t="s">
        <v>620</v>
      </c>
      <c r="G7" s="221"/>
      <c r="H7" s="221"/>
    </row>
    <row r="8" spans="2:9" ht="42.75" customHeight="1">
      <c r="B8" s="120" t="s">
        <v>128</v>
      </c>
      <c r="C8" s="11"/>
      <c r="D8" s="69">
        <v>1</v>
      </c>
      <c r="F8" s="72" t="s">
        <v>130</v>
      </c>
      <c r="G8" s="15"/>
      <c r="H8" s="73">
        <v>12</v>
      </c>
    </row>
    <row r="9" spans="2:9" ht="42.75" customHeight="1">
      <c r="B9" s="120" t="s">
        <v>129</v>
      </c>
      <c r="C9" s="11"/>
      <c r="D9" s="69">
        <v>3</v>
      </c>
      <c r="F9" s="72" t="s">
        <v>131</v>
      </c>
      <c r="G9" s="15"/>
      <c r="H9" s="73">
        <v>21</v>
      </c>
    </row>
    <row r="10" spans="2:9" ht="42.75" customHeight="1">
      <c r="B10" s="121" t="s">
        <v>148</v>
      </c>
      <c r="C10" s="70"/>
      <c r="D10" s="71">
        <v>2017</v>
      </c>
      <c r="F10" s="72" t="s">
        <v>132</v>
      </c>
      <c r="G10" s="15"/>
      <c r="H10" s="74">
        <v>2</v>
      </c>
    </row>
    <row r="11" spans="2:9" ht="14.45" customHeight="1"/>
    <row r="12" spans="2:9" ht="42.75" customHeight="1">
      <c r="B12" s="75" t="s">
        <v>14</v>
      </c>
      <c r="C12" s="210">
        <f>DATE(D10,D9,D8)</f>
        <v>42795</v>
      </c>
      <c r="D12" s="211"/>
      <c r="F12" s="75" t="s">
        <v>119</v>
      </c>
      <c r="G12" s="213">
        <f>TIME(H8,H9,H10)</f>
        <v>0.51460648148148147</v>
      </c>
      <c r="H12" s="213"/>
    </row>
    <row r="13" spans="2:9" ht="42.75" customHeight="1">
      <c r="B13" s="75" t="s">
        <v>133</v>
      </c>
      <c r="C13" s="212">
        <f>C12</f>
        <v>42795</v>
      </c>
      <c r="D13" s="212"/>
      <c r="F13" s="75" t="s">
        <v>134</v>
      </c>
      <c r="G13" s="214">
        <f>G12</f>
        <v>0.51460648148148147</v>
      </c>
      <c r="H13" s="214"/>
    </row>
    <row r="15" spans="2:9" ht="3" customHeight="1"/>
    <row r="16" spans="2:9" ht="33" customHeight="1">
      <c r="B16" s="217" t="s">
        <v>0</v>
      </c>
      <c r="C16" s="217"/>
      <c r="D16" s="217"/>
      <c r="E16" s="215">
        <f>C13+G13</f>
        <v>42795.514606481483</v>
      </c>
      <c r="F16" s="215"/>
      <c r="G16" s="215"/>
      <c r="H16" s="215"/>
    </row>
    <row r="17" spans="2:9" ht="29.25" customHeight="1">
      <c r="B17" s="217" t="s">
        <v>135</v>
      </c>
      <c r="C17" s="217"/>
      <c r="D17" s="217"/>
      <c r="E17" s="216">
        <f>E16</f>
        <v>42795.514606481483</v>
      </c>
      <c r="F17" s="217"/>
      <c r="G17" s="217"/>
      <c r="H17" s="217"/>
    </row>
    <row r="19" spans="2:9">
      <c r="B19" s="209" t="s">
        <v>621</v>
      </c>
      <c r="C19" s="209"/>
      <c r="D19" s="209"/>
      <c r="E19" s="209"/>
      <c r="F19" s="209"/>
      <c r="G19" s="209"/>
      <c r="H19" s="209"/>
      <c r="I19" s="209"/>
    </row>
  </sheetData>
  <mergeCells count="16">
    <mergeCell ref="B2:I2"/>
    <mergeCell ref="B19:I19"/>
    <mergeCell ref="B1:I1"/>
    <mergeCell ref="C12:D12"/>
    <mergeCell ref="C13:D13"/>
    <mergeCell ref="G12:H12"/>
    <mergeCell ref="G13:H13"/>
    <mergeCell ref="E16:H16"/>
    <mergeCell ref="E17:H17"/>
    <mergeCell ref="B16:D16"/>
    <mergeCell ref="B17:D17"/>
    <mergeCell ref="C3:H3"/>
    <mergeCell ref="C4:H4"/>
    <mergeCell ref="C5:H5"/>
    <mergeCell ref="B7:D7"/>
    <mergeCell ref="F7:H7"/>
  </mergeCells>
  <hyperlinks>
    <hyperlink ref="B2" r:id="rId1" xr:uid="{DD2465CF-AC4D-4FC6-9987-D06358DAFD5F}"/>
  </hyperlinks>
  <pageMargins left="0.7" right="0.7" top="0.78740157499999996" bottom="0.78740157499999996" header="0.3" footer="0.3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Spinner 1">
              <controlPr defaultSize="0" autoPict="0">
                <anchor moveWithCells="1" sizeWithCells="1">
                  <from>
                    <xdr:col>2</xdr:col>
                    <xdr:colOff>85725</xdr:colOff>
                    <xdr:row>7</xdr:row>
                    <xdr:rowOff>161925</xdr:rowOff>
                  </from>
                  <to>
                    <xdr:col>2</xdr:col>
                    <xdr:colOff>409575</xdr:colOff>
                    <xdr:row>7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Spinner 2">
              <controlPr defaultSize="0" autoPict="0">
                <anchor moveWithCells="1" sizeWithCells="1">
                  <from>
                    <xdr:col>2</xdr:col>
                    <xdr:colOff>85725</xdr:colOff>
                    <xdr:row>8</xdr:row>
                    <xdr:rowOff>161925</xdr:rowOff>
                  </from>
                  <to>
                    <xdr:col>2</xdr:col>
                    <xdr:colOff>409575</xdr:colOff>
                    <xdr:row>8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Spinner 3">
              <controlPr defaultSize="0" autoPict="0">
                <anchor moveWithCells="1" sizeWithCells="1">
                  <from>
                    <xdr:col>2</xdr:col>
                    <xdr:colOff>85725</xdr:colOff>
                    <xdr:row>9</xdr:row>
                    <xdr:rowOff>161925</xdr:rowOff>
                  </from>
                  <to>
                    <xdr:col>2</xdr:col>
                    <xdr:colOff>409575</xdr:colOff>
                    <xdr:row>9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Spinner 4">
              <controlPr defaultSize="0" autoPict="0">
                <anchor moveWithCells="1" sizeWithCells="1">
                  <from>
                    <xdr:col>6</xdr:col>
                    <xdr:colOff>85725</xdr:colOff>
                    <xdr:row>7</xdr:row>
                    <xdr:rowOff>161925</xdr:rowOff>
                  </from>
                  <to>
                    <xdr:col>6</xdr:col>
                    <xdr:colOff>409575</xdr:colOff>
                    <xdr:row>7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Spinner 5">
              <controlPr defaultSize="0" autoPict="0">
                <anchor moveWithCells="1" sizeWithCells="1">
                  <from>
                    <xdr:col>6</xdr:col>
                    <xdr:colOff>85725</xdr:colOff>
                    <xdr:row>8</xdr:row>
                    <xdr:rowOff>161925</xdr:rowOff>
                  </from>
                  <to>
                    <xdr:col>6</xdr:col>
                    <xdr:colOff>409575</xdr:colOff>
                    <xdr:row>8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Spinner 6">
              <controlPr defaultSize="0" autoPict="0">
                <anchor moveWithCells="1" sizeWithCells="1">
                  <from>
                    <xdr:col>6</xdr:col>
                    <xdr:colOff>85725</xdr:colOff>
                    <xdr:row>9</xdr:row>
                    <xdr:rowOff>161925</xdr:rowOff>
                  </from>
                  <to>
                    <xdr:col>6</xdr:col>
                    <xdr:colOff>409575</xdr:colOff>
                    <xdr:row>9</xdr:row>
                    <xdr:rowOff>466725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/>
  <dimension ref="A1:H119"/>
  <sheetViews>
    <sheetView workbookViewId="0">
      <selection activeCell="G69" sqref="G69:H70"/>
    </sheetView>
  </sheetViews>
  <sheetFormatPr defaultRowHeight="15"/>
  <cols>
    <col min="1" max="1" width="5.85546875" customWidth="1"/>
    <col min="2" max="2" width="23.5703125" customWidth="1"/>
    <col min="3" max="3" width="20.7109375" customWidth="1"/>
    <col min="4" max="4" width="22.140625" customWidth="1"/>
    <col min="5" max="5" width="23.85546875" customWidth="1"/>
    <col min="6" max="6" width="4.42578125" customWidth="1"/>
    <col min="7" max="7" width="12" customWidth="1"/>
    <col min="8" max="8" width="16.28515625" customWidth="1"/>
    <col min="9" max="9" width="17.42578125" customWidth="1"/>
  </cols>
  <sheetData>
    <row r="1" spans="1:8" ht="33" customHeight="1">
      <c r="A1" s="224" t="s">
        <v>0</v>
      </c>
      <c r="B1" s="224"/>
      <c r="C1" s="224"/>
      <c r="D1" s="224"/>
      <c r="E1" s="224"/>
      <c r="F1" s="224"/>
    </row>
    <row r="2" spans="1:8">
      <c r="A2" s="225" t="s">
        <v>140</v>
      </c>
      <c r="B2" s="226"/>
      <c r="C2" s="226"/>
      <c r="D2" s="226"/>
      <c r="E2" s="226"/>
      <c r="F2" s="226"/>
    </row>
    <row r="3" spans="1:8" ht="23.25">
      <c r="B3" s="118" t="s">
        <v>212</v>
      </c>
      <c r="C3" s="155" t="s">
        <v>213</v>
      </c>
      <c r="D3" s="155"/>
      <c r="E3" s="155"/>
      <c r="F3" s="155"/>
    </row>
    <row r="4" spans="1:8" ht="23.25">
      <c r="B4" s="119" t="s">
        <v>214</v>
      </c>
      <c r="C4" s="156" t="s">
        <v>215</v>
      </c>
      <c r="D4" s="156"/>
      <c r="E4" s="156"/>
      <c r="F4" s="156"/>
    </row>
    <row r="5" spans="1:8" ht="23.25">
      <c r="B5" s="138" t="s">
        <v>608</v>
      </c>
      <c r="C5" s="154" t="s">
        <v>14</v>
      </c>
      <c r="D5" s="154"/>
      <c r="E5" s="154"/>
      <c r="F5" s="154"/>
    </row>
    <row r="8" spans="1:8" ht="18" customHeight="1">
      <c r="B8" s="209" t="s">
        <v>16</v>
      </c>
      <c r="C8" s="209"/>
      <c r="D8" s="209"/>
      <c r="E8" s="209"/>
    </row>
    <row r="10" spans="1:8">
      <c r="B10" s="122" t="s">
        <v>179</v>
      </c>
      <c r="C10" t="s">
        <v>629</v>
      </c>
    </row>
    <row r="11" spans="1:8">
      <c r="B11" s="100" t="s">
        <v>216</v>
      </c>
      <c r="C11" t="s">
        <v>628</v>
      </c>
      <c r="G11" s="209" t="s">
        <v>627</v>
      </c>
      <c r="H11" s="209"/>
    </row>
    <row r="13" spans="1:8">
      <c r="B13" s="223" t="s">
        <v>70</v>
      </c>
      <c r="C13" s="223"/>
      <c r="D13" s="223"/>
      <c r="E13" s="223"/>
      <c r="G13" s="227" t="s">
        <v>71</v>
      </c>
      <c r="H13" s="227"/>
    </row>
    <row r="14" spans="1:8">
      <c r="C14" t="s">
        <v>67</v>
      </c>
      <c r="D14" t="s">
        <v>67</v>
      </c>
      <c r="E14" t="s">
        <v>68</v>
      </c>
      <c r="G14" s="7" t="s">
        <v>4</v>
      </c>
      <c r="H14" t="s">
        <v>72</v>
      </c>
    </row>
    <row r="15" spans="1:8">
      <c r="B15" t="s">
        <v>5</v>
      </c>
      <c r="C15" s="10"/>
      <c r="D15" s="10"/>
      <c r="G15" s="7" t="s">
        <v>165</v>
      </c>
      <c r="H15" t="s">
        <v>32</v>
      </c>
    </row>
    <row r="16" spans="1:8">
      <c r="B16" t="s">
        <v>66</v>
      </c>
      <c r="C16" s="10"/>
      <c r="D16" s="10"/>
      <c r="G16" s="228" t="s">
        <v>73</v>
      </c>
      <c r="H16" s="228"/>
    </row>
    <row r="17" spans="2:8">
      <c r="B17" t="s">
        <v>41</v>
      </c>
      <c r="C17" s="10"/>
      <c r="D17" s="10"/>
      <c r="G17" s="7" t="s">
        <v>74</v>
      </c>
      <c r="H17" t="s">
        <v>72</v>
      </c>
    </row>
    <row r="18" spans="2:8">
      <c r="G18" s="17" t="s">
        <v>75</v>
      </c>
      <c r="H18" t="s">
        <v>32</v>
      </c>
    </row>
    <row r="19" spans="2:8">
      <c r="G19" s="17"/>
    </row>
    <row r="20" spans="2:8">
      <c r="B20" s="122" t="s">
        <v>179</v>
      </c>
      <c r="C20" t="s">
        <v>217</v>
      </c>
      <c r="G20" s="17"/>
    </row>
    <row r="21" spans="2:8">
      <c r="G21" s="17"/>
    </row>
    <row r="22" spans="2:8">
      <c r="B22" s="223" t="s">
        <v>69</v>
      </c>
      <c r="C22" s="223"/>
      <c r="D22" s="223"/>
      <c r="E22" s="223"/>
      <c r="G22" s="222" t="s">
        <v>154</v>
      </c>
      <c r="H22" s="222"/>
    </row>
    <row r="23" spans="2:8">
      <c r="B23" s="66" t="str">
        <f>B15</f>
        <v>Dnešní datum</v>
      </c>
      <c r="C23" s="10"/>
      <c r="G23" s="123" t="s">
        <v>218</v>
      </c>
      <c r="H23" s="123" t="s">
        <v>219</v>
      </c>
    </row>
    <row r="24" spans="2:8">
      <c r="B24" s="66" t="s">
        <v>41</v>
      </c>
      <c r="C24" s="10"/>
      <c r="G24" t="s">
        <v>23</v>
      </c>
      <c r="H24" t="s">
        <v>24</v>
      </c>
    </row>
    <row r="25" spans="2:8">
      <c r="G25" t="s">
        <v>25</v>
      </c>
      <c r="H25" t="s">
        <v>26</v>
      </c>
    </row>
    <row r="26" spans="2:8">
      <c r="B26" s="100" t="s">
        <v>205</v>
      </c>
    </row>
    <row r="27" spans="2:8">
      <c r="G27" s="222" t="s">
        <v>154</v>
      </c>
      <c r="H27" s="222"/>
    </row>
    <row r="28" spans="2:8">
      <c r="G28" t="s">
        <v>626</v>
      </c>
    </row>
    <row r="29" spans="2:8">
      <c r="B29" s="209" t="s">
        <v>137</v>
      </c>
      <c r="C29" s="209"/>
      <c r="D29" s="209"/>
      <c r="E29" s="209"/>
    </row>
    <row r="31" spans="2:8">
      <c r="B31" s="122" t="s">
        <v>15</v>
      </c>
      <c r="C31" s="15"/>
      <c r="D31" s="15"/>
      <c r="E31" s="15"/>
    </row>
    <row r="32" spans="2:8">
      <c r="B32" s="10" t="s">
        <v>5</v>
      </c>
      <c r="C32" s="76">
        <f ca="1">TODAY()</f>
        <v>44469</v>
      </c>
    </row>
    <row r="33" spans="2:5">
      <c r="B33" s="10" t="s">
        <v>9</v>
      </c>
      <c r="C33" s="10"/>
      <c r="D33" s="83" t="s">
        <v>630</v>
      </c>
    </row>
    <row r="34" spans="2:5">
      <c r="B34" s="10" t="s">
        <v>10</v>
      </c>
      <c r="C34" s="10"/>
      <c r="D34" t="s">
        <v>631</v>
      </c>
    </row>
    <row r="36" spans="2:5">
      <c r="B36" s="122" t="s">
        <v>42</v>
      </c>
      <c r="C36" s="15"/>
      <c r="D36" s="15"/>
      <c r="E36" s="15"/>
    </row>
    <row r="37" spans="2:5">
      <c r="B37" s="66" t="s">
        <v>43</v>
      </c>
      <c r="C37" s="66" t="s">
        <v>44</v>
      </c>
      <c r="D37" s="66" t="s">
        <v>45</v>
      </c>
    </row>
    <row r="38" spans="2:5">
      <c r="B38" s="76">
        <f ca="1">TODAY()</f>
        <v>44469</v>
      </c>
      <c r="C38" s="10"/>
      <c r="D38" s="10"/>
    </row>
    <row r="39" spans="2:5">
      <c r="B39" s="76">
        <f ca="1">TODAY()</f>
        <v>44469</v>
      </c>
      <c r="C39" s="10"/>
      <c r="D39" s="10"/>
    </row>
    <row r="42" spans="2:5">
      <c r="B42" s="209" t="s">
        <v>124</v>
      </c>
      <c r="C42" s="209"/>
      <c r="D42" s="209"/>
      <c r="E42" s="209"/>
    </row>
    <row r="43" spans="2:5">
      <c r="B43" s="122" t="s">
        <v>179</v>
      </c>
      <c r="C43" t="s">
        <v>632</v>
      </c>
    </row>
    <row r="44" spans="2:5" ht="7.5" customHeight="1"/>
    <row r="45" spans="2:5">
      <c r="B45" s="66" t="s">
        <v>125</v>
      </c>
      <c r="C45" s="66" t="s">
        <v>126</v>
      </c>
      <c r="D45" s="66" t="s">
        <v>127</v>
      </c>
    </row>
    <row r="46" spans="2:5">
      <c r="B46" s="76">
        <f>C38</f>
        <v>0</v>
      </c>
      <c r="C46" s="10"/>
      <c r="D46" s="10"/>
    </row>
    <row r="47" spans="2:5" ht="15.75" thickBot="1">
      <c r="B47" s="95">
        <f>B46</f>
        <v>0</v>
      </c>
      <c r="C47" s="96"/>
      <c r="D47" s="96"/>
    </row>
    <row r="48" spans="2:5">
      <c r="B48" s="93">
        <f>C39</f>
        <v>0</v>
      </c>
      <c r="C48" s="94"/>
      <c r="D48" s="94"/>
    </row>
    <row r="49" spans="2:8">
      <c r="B49" s="92">
        <f>B48</f>
        <v>0</v>
      </c>
      <c r="C49" s="10"/>
      <c r="D49" s="10"/>
    </row>
    <row r="52" spans="2:8">
      <c r="B52" s="209" t="s">
        <v>138</v>
      </c>
      <c r="C52" s="209"/>
      <c r="D52" s="209"/>
      <c r="E52" s="209"/>
    </row>
    <row r="54" spans="2:8">
      <c r="B54" s="122" t="s">
        <v>152</v>
      </c>
      <c r="C54" t="s">
        <v>220</v>
      </c>
    </row>
    <row r="56" spans="2:8">
      <c r="B56" s="223" t="s">
        <v>76</v>
      </c>
      <c r="C56" s="223"/>
      <c r="D56" s="223"/>
      <c r="E56" s="223"/>
      <c r="G56" s="222" t="s">
        <v>154</v>
      </c>
      <c r="H56" s="222"/>
    </row>
    <row r="57" spans="2:8">
      <c r="B57" s="18" t="s">
        <v>14</v>
      </c>
      <c r="C57" s="18" t="s">
        <v>6</v>
      </c>
      <c r="D57" s="18" t="s">
        <v>7</v>
      </c>
      <c r="E57" s="18" t="s">
        <v>8</v>
      </c>
      <c r="G57" s="123" t="s">
        <v>218</v>
      </c>
      <c r="H57" s="123" t="s">
        <v>219</v>
      </c>
    </row>
    <row r="58" spans="2:8">
      <c r="B58" s="1">
        <v>41095</v>
      </c>
      <c r="G58" t="s">
        <v>1</v>
      </c>
      <c r="H58" t="s">
        <v>28</v>
      </c>
    </row>
    <row r="59" spans="2:8">
      <c r="B59" s="8">
        <f>B58</f>
        <v>41095</v>
      </c>
      <c r="G59" t="s">
        <v>2</v>
      </c>
      <c r="H59" t="s">
        <v>29</v>
      </c>
    </row>
    <row r="60" spans="2:8">
      <c r="B60" s="2">
        <f>B59</f>
        <v>41095</v>
      </c>
      <c r="G60" t="s">
        <v>3</v>
      </c>
      <c r="H60" t="s">
        <v>27</v>
      </c>
    </row>
    <row r="61" spans="2:8">
      <c r="B61" s="9">
        <f>B60</f>
        <v>41095</v>
      </c>
    </row>
    <row r="62" spans="2:8">
      <c r="B62" s="9"/>
    </row>
    <row r="63" spans="2:8">
      <c r="B63" s="157" t="s">
        <v>221</v>
      </c>
      <c r="C63" s="158" t="s">
        <v>222</v>
      </c>
      <c r="D63" s="158"/>
      <c r="E63" s="158"/>
      <c r="F63" s="158"/>
    </row>
    <row r="64" spans="2:8">
      <c r="B64" s="9"/>
    </row>
    <row r="65" spans="2:8">
      <c r="B65" s="9"/>
    </row>
    <row r="66" spans="2:8">
      <c r="B66" s="209" t="s">
        <v>633</v>
      </c>
      <c r="C66" s="209"/>
      <c r="D66" s="209"/>
      <c r="E66" s="209"/>
    </row>
    <row r="67" spans="2:8">
      <c r="B67" s="9"/>
    </row>
    <row r="68" spans="2:8">
      <c r="B68" s="122" t="s">
        <v>152</v>
      </c>
      <c r="C68" t="s">
        <v>223</v>
      </c>
    </row>
    <row r="69" spans="2:8">
      <c r="G69" s="222" t="s">
        <v>154</v>
      </c>
      <c r="H69" s="222"/>
    </row>
    <row r="70" spans="2:8">
      <c r="B70" s="12" t="s">
        <v>224</v>
      </c>
      <c r="C70" s="11"/>
      <c r="D70" s="11"/>
      <c r="E70" s="11"/>
      <c r="G70" s="123" t="s">
        <v>218</v>
      </c>
      <c r="H70" s="123" t="s">
        <v>219</v>
      </c>
    </row>
    <row r="71" spans="2:8">
      <c r="B71" s="1">
        <v>42752</v>
      </c>
      <c r="G71" t="s">
        <v>47</v>
      </c>
      <c r="H71" t="s">
        <v>48</v>
      </c>
    </row>
    <row r="72" spans="2:8">
      <c r="B72" s="1">
        <v>42756</v>
      </c>
    </row>
    <row r="73" spans="2:8">
      <c r="B73" s="1">
        <f ca="1">TODAY()</f>
        <v>44469</v>
      </c>
    </row>
    <row r="76" spans="2:8">
      <c r="B76" s="209" t="s">
        <v>634</v>
      </c>
      <c r="C76" s="209"/>
      <c r="D76" s="209"/>
      <c r="E76" s="209"/>
    </row>
    <row r="78" spans="2:8">
      <c r="B78" s="122" t="s">
        <v>152</v>
      </c>
      <c r="C78" t="s">
        <v>225</v>
      </c>
    </row>
    <row r="79" spans="2:8">
      <c r="G79" s="222" t="s">
        <v>154</v>
      </c>
      <c r="H79" s="222"/>
    </row>
    <row r="80" spans="2:8">
      <c r="B80" s="12" t="s">
        <v>22</v>
      </c>
      <c r="C80" s="12"/>
      <c r="D80" s="12"/>
      <c r="E80" s="12"/>
      <c r="G80" s="123" t="s">
        <v>218</v>
      </c>
      <c r="H80" s="123" t="s">
        <v>219</v>
      </c>
    </row>
    <row r="81" spans="2:8">
      <c r="B81" t="s">
        <v>18</v>
      </c>
      <c r="C81">
        <v>10</v>
      </c>
      <c r="G81" t="s">
        <v>16</v>
      </c>
      <c r="H81" t="s">
        <v>30</v>
      </c>
    </row>
    <row r="82" spans="2:8">
      <c r="B82" t="s">
        <v>19</v>
      </c>
      <c r="C82">
        <v>4</v>
      </c>
    </row>
    <row r="83" spans="2:8">
      <c r="B83" t="s">
        <v>20</v>
      </c>
      <c r="C83">
        <v>2016</v>
      </c>
    </row>
    <row r="84" spans="2:8">
      <c r="B84" t="s">
        <v>21</v>
      </c>
      <c r="C84" s="13"/>
    </row>
    <row r="86" spans="2:8">
      <c r="B86" s="122" t="s">
        <v>152</v>
      </c>
      <c r="C86" t="s">
        <v>225</v>
      </c>
    </row>
    <row r="88" spans="2:8">
      <c r="B88" s="101" t="s">
        <v>18</v>
      </c>
      <c r="C88" s="101" t="s">
        <v>123</v>
      </c>
      <c r="D88" s="101" t="s">
        <v>20</v>
      </c>
      <c r="E88" s="101" t="s">
        <v>14</v>
      </c>
    </row>
    <row r="89" spans="2:8">
      <c r="B89" s="10">
        <v>1</v>
      </c>
      <c r="C89" s="10">
        <v>1</v>
      </c>
      <c r="D89" s="10">
        <v>2017</v>
      </c>
      <c r="E89" s="10"/>
    </row>
    <row r="90" spans="2:8">
      <c r="B90" s="10">
        <v>5</v>
      </c>
      <c r="C90" s="10">
        <v>5</v>
      </c>
      <c r="D90" s="10">
        <v>2017</v>
      </c>
      <c r="E90" s="10"/>
    </row>
    <row r="91" spans="2:8">
      <c r="B91" s="10">
        <v>8</v>
      </c>
      <c r="C91" s="10">
        <v>7</v>
      </c>
      <c r="D91" s="10">
        <v>2017</v>
      </c>
      <c r="E91" s="10"/>
    </row>
    <row r="92" spans="2:8">
      <c r="B92" s="10">
        <v>32</v>
      </c>
      <c r="C92" s="10">
        <v>1</v>
      </c>
      <c r="D92" s="10">
        <v>2017</v>
      </c>
      <c r="E92" s="10"/>
    </row>
    <row r="93" spans="2:8">
      <c r="B93" s="10">
        <v>35</v>
      </c>
      <c r="C93" s="10">
        <v>14</v>
      </c>
      <c r="D93" s="10">
        <v>2017</v>
      </c>
      <c r="E93" s="10"/>
    </row>
    <row r="101" spans="2:5">
      <c r="B101" s="209" t="s">
        <v>33</v>
      </c>
      <c r="C101" s="209"/>
      <c r="D101" s="209"/>
      <c r="E101" s="209"/>
    </row>
    <row r="102" spans="2:5">
      <c r="B102" t="s">
        <v>34</v>
      </c>
    </row>
    <row r="103" spans="2:5">
      <c r="B103" s="14" t="s">
        <v>36</v>
      </c>
    </row>
    <row r="104" spans="2:5">
      <c r="B104" t="s">
        <v>35</v>
      </c>
    </row>
    <row r="111" spans="2:5">
      <c r="D111" s="1"/>
    </row>
    <row r="113" spans="2:6">
      <c r="B113" s="3"/>
      <c r="C113" s="5"/>
      <c r="F113" s="5"/>
    </row>
    <row r="119" spans="2:6">
      <c r="B119" s="4"/>
      <c r="C119" s="4"/>
      <c r="D119" s="5"/>
      <c r="E119" s="5"/>
      <c r="F119" s="6"/>
    </row>
  </sheetData>
  <mergeCells count="20">
    <mergeCell ref="A1:F1"/>
    <mergeCell ref="B8:E8"/>
    <mergeCell ref="G22:H22"/>
    <mergeCell ref="G11:H11"/>
    <mergeCell ref="B13:E13"/>
    <mergeCell ref="A2:F2"/>
    <mergeCell ref="G13:H13"/>
    <mergeCell ref="G16:H16"/>
    <mergeCell ref="G79:H79"/>
    <mergeCell ref="B101:E101"/>
    <mergeCell ref="B22:E22"/>
    <mergeCell ref="B56:E56"/>
    <mergeCell ref="B66:E66"/>
    <mergeCell ref="B76:E76"/>
    <mergeCell ref="B52:E52"/>
    <mergeCell ref="B29:E29"/>
    <mergeCell ref="B42:E42"/>
    <mergeCell ref="G27:H27"/>
    <mergeCell ref="G56:H56"/>
    <mergeCell ref="G69:H69"/>
  </mergeCells>
  <hyperlinks>
    <hyperlink ref="B103" r:id="rId1" xr:uid="{00000000-0004-0000-0300-000000000000}"/>
    <hyperlink ref="A2" r:id="rId2" xr:uid="{00000000-0004-0000-0300-000001000000}"/>
  </hyperlinks>
  <pageMargins left="0.7" right="0.7" top="0.78740157499999996" bottom="0.78740157499999996" header="0.3" footer="0.3"/>
  <pageSetup paperSize="9" orientation="portrait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818AE-5A38-4DC9-94EF-01D86F76F4AE}">
  <sheetPr codeName="List5"/>
  <dimension ref="A1:J89"/>
  <sheetViews>
    <sheetView topLeftCell="A57" workbookViewId="0">
      <selection activeCell="E59" sqref="E59:E63"/>
    </sheetView>
  </sheetViews>
  <sheetFormatPr defaultRowHeight="15"/>
  <cols>
    <col min="1" max="1" width="5.85546875" customWidth="1"/>
    <col min="2" max="2" width="23.5703125" customWidth="1"/>
    <col min="3" max="3" width="20.7109375" customWidth="1"/>
    <col min="4" max="4" width="20.140625" customWidth="1"/>
    <col min="5" max="5" width="19.42578125" customWidth="1"/>
    <col min="6" max="6" width="4.42578125" customWidth="1"/>
    <col min="7" max="7" width="12" customWidth="1"/>
    <col min="8" max="8" width="16.28515625" customWidth="1"/>
    <col min="10" max="10" width="11.85546875" customWidth="1"/>
    <col min="11" max="11" width="17.42578125" customWidth="1"/>
  </cols>
  <sheetData>
    <row r="1" spans="1:10" ht="33" customHeight="1">
      <c r="A1" s="224" t="s">
        <v>0</v>
      </c>
      <c r="B1" s="224"/>
      <c r="C1" s="224"/>
      <c r="D1" s="224"/>
      <c r="E1" s="224"/>
      <c r="F1" s="224"/>
    </row>
    <row r="2" spans="1:10">
      <c r="A2" s="225" t="s">
        <v>140</v>
      </c>
      <c r="B2" s="226"/>
      <c r="C2" s="226"/>
      <c r="D2" s="226"/>
      <c r="E2" s="226"/>
      <c r="F2" s="226"/>
    </row>
    <row r="4" spans="1:10" ht="18" customHeight="1">
      <c r="B4" s="209" t="s">
        <v>16</v>
      </c>
      <c r="C4" s="209"/>
      <c r="D4" s="209"/>
      <c r="E4" s="209"/>
    </row>
    <row r="5" spans="1:10">
      <c r="J5" s="7"/>
    </row>
    <row r="6" spans="1:10">
      <c r="B6" s="223" t="s">
        <v>70</v>
      </c>
      <c r="C6" s="223"/>
      <c r="D6" s="223"/>
      <c r="E6" s="223"/>
      <c r="G6" s="227" t="s">
        <v>71</v>
      </c>
      <c r="H6" s="227"/>
    </row>
    <row r="7" spans="1:10">
      <c r="C7" t="s">
        <v>67</v>
      </c>
      <c r="D7" t="s">
        <v>68</v>
      </c>
      <c r="G7" s="7" t="s">
        <v>4</v>
      </c>
      <c r="H7" t="s">
        <v>72</v>
      </c>
    </row>
    <row r="8" spans="1:10">
      <c r="B8" t="s">
        <v>5</v>
      </c>
      <c r="C8" s="80">
        <v>43274</v>
      </c>
      <c r="G8" t="s">
        <v>31</v>
      </c>
      <c r="H8" t="s">
        <v>32</v>
      </c>
    </row>
    <row r="9" spans="1:10">
      <c r="B9" t="s">
        <v>66</v>
      </c>
      <c r="C9" s="81">
        <v>0.86736111111111114</v>
      </c>
      <c r="G9" s="228" t="s">
        <v>73</v>
      </c>
      <c r="H9" s="228"/>
    </row>
    <row r="10" spans="1:10">
      <c r="B10" t="s">
        <v>41</v>
      </c>
      <c r="C10" s="82">
        <v>43274.867361111108</v>
      </c>
      <c r="G10" s="7" t="s">
        <v>74</v>
      </c>
      <c r="H10" t="s">
        <v>72</v>
      </c>
    </row>
    <row r="11" spans="1:10">
      <c r="G11" s="17" t="s">
        <v>75</v>
      </c>
      <c r="H11" t="s">
        <v>32</v>
      </c>
    </row>
    <row r="12" spans="1:10">
      <c r="B12" s="223" t="s">
        <v>69</v>
      </c>
      <c r="C12" s="223"/>
      <c r="D12" s="223"/>
      <c r="E12" s="223"/>
    </row>
    <row r="13" spans="1:10">
      <c r="B13" t="str">
        <f>B8</f>
        <v>Dnešní datum</v>
      </c>
      <c r="C13" s="80">
        <f ca="1">TODAY()</f>
        <v>44469</v>
      </c>
      <c r="G13" t="s">
        <v>23</v>
      </c>
      <c r="H13" t="s">
        <v>24</v>
      </c>
    </row>
    <row r="14" spans="1:10">
      <c r="B14" t="s">
        <v>41</v>
      </c>
      <c r="C14" s="82">
        <f ca="1">NOW()</f>
        <v>44469.576209953702</v>
      </c>
      <c r="G14" t="s">
        <v>25</v>
      </c>
      <c r="H14" t="s">
        <v>26</v>
      </c>
    </row>
    <row r="17" spans="2:5">
      <c r="B17" s="209" t="s">
        <v>137</v>
      </c>
      <c r="C17" s="209"/>
      <c r="D17" s="209"/>
      <c r="E17" s="209"/>
    </row>
    <row r="18" spans="2:5">
      <c r="B18" s="12" t="s">
        <v>15</v>
      </c>
      <c r="C18" s="11"/>
      <c r="D18" s="11"/>
      <c r="E18" s="11"/>
    </row>
    <row r="19" spans="2:5">
      <c r="B19" t="s">
        <v>5</v>
      </c>
      <c r="C19" s="1">
        <f ca="1">TODAY()</f>
        <v>44469</v>
      </c>
    </row>
    <row r="20" spans="2:5">
      <c r="B20" t="s">
        <v>9</v>
      </c>
    </row>
    <row r="21" spans="2:5">
      <c r="B21" t="s">
        <v>10</v>
      </c>
    </row>
    <row r="23" spans="2:5">
      <c r="B23" s="12" t="s">
        <v>42</v>
      </c>
      <c r="C23" s="11"/>
      <c r="D23" s="11"/>
      <c r="E23" s="11"/>
    </row>
    <row r="24" spans="2:5">
      <c r="B24" s="10" t="s">
        <v>43</v>
      </c>
      <c r="C24" s="10" t="s">
        <v>44</v>
      </c>
      <c r="D24" s="10" t="s">
        <v>45</v>
      </c>
    </row>
    <row r="25" spans="2:5">
      <c r="B25" s="76">
        <f ca="1">TODAY()</f>
        <v>44469</v>
      </c>
      <c r="C25" s="76">
        <f ca="1">B25-10</f>
        <v>44459</v>
      </c>
      <c r="D25" s="10">
        <f ca="1">B25-C25</f>
        <v>10</v>
      </c>
    </row>
    <row r="26" spans="2:5">
      <c r="B26" s="76">
        <f ca="1">TODAY()</f>
        <v>44469</v>
      </c>
      <c r="C26" s="10"/>
      <c r="D26" s="10">
        <f ca="1">B26-C26</f>
        <v>44469</v>
      </c>
    </row>
    <row r="28" spans="2:5">
      <c r="B28" s="12" t="s">
        <v>124</v>
      </c>
      <c r="C28" s="11"/>
      <c r="D28" s="11"/>
      <c r="E28" s="11"/>
    </row>
    <row r="29" spans="2:5">
      <c r="B29" s="66" t="s">
        <v>125</v>
      </c>
      <c r="C29" s="66" t="s">
        <v>126</v>
      </c>
      <c r="D29" s="66" t="s">
        <v>127</v>
      </c>
    </row>
    <row r="30" spans="2:5" ht="24" customHeight="1">
      <c r="B30" s="76">
        <f ca="1">C25</f>
        <v>44459</v>
      </c>
      <c r="C30" s="10">
        <v>11</v>
      </c>
      <c r="D30" s="76">
        <f ca="1">B30+C30</f>
        <v>44470</v>
      </c>
    </row>
    <row r="31" spans="2:5" ht="24" customHeight="1">
      <c r="B31" s="10">
        <f>C26</f>
        <v>0</v>
      </c>
      <c r="C31" s="10"/>
      <c r="D31" s="76">
        <f>B31+C31</f>
        <v>0</v>
      </c>
    </row>
    <row r="32" spans="2:5" ht="24" customHeight="1"/>
    <row r="34" spans="2:10">
      <c r="B34" s="209" t="s">
        <v>138</v>
      </c>
      <c r="C34" s="209"/>
      <c r="D34" s="209"/>
      <c r="E34" s="209"/>
    </row>
    <row r="36" spans="2:10">
      <c r="B36" s="223" t="s">
        <v>76</v>
      </c>
      <c r="C36" s="223"/>
      <c r="D36" s="223"/>
      <c r="E36" s="223"/>
    </row>
    <row r="37" spans="2:10">
      <c r="B37" s="18" t="s">
        <v>14</v>
      </c>
      <c r="C37" s="18" t="s">
        <v>6</v>
      </c>
      <c r="D37" s="18" t="s">
        <v>7</v>
      </c>
      <c r="E37" s="18" t="s">
        <v>8</v>
      </c>
      <c r="G37" s="18" t="s">
        <v>14</v>
      </c>
    </row>
    <row r="38" spans="2:10">
      <c r="B38" s="1">
        <v>41095</v>
      </c>
      <c r="C38">
        <f>DAY(B38)</f>
        <v>5</v>
      </c>
      <c r="D38">
        <f>MONTH(B38)</f>
        <v>7</v>
      </c>
      <c r="E38">
        <f>YEAR(B38)</f>
        <v>2012</v>
      </c>
      <c r="G38" s="23">
        <f>B38</f>
        <v>41095</v>
      </c>
      <c r="I38" t="s">
        <v>1</v>
      </c>
      <c r="J38" t="s">
        <v>28</v>
      </c>
    </row>
    <row r="39" spans="2:10">
      <c r="B39" s="1">
        <f>B38</f>
        <v>41095</v>
      </c>
      <c r="C39">
        <f t="shared" ref="C39:C41" si="0">DAY(B39)</f>
        <v>5</v>
      </c>
      <c r="D39">
        <f t="shared" ref="D39:D41" si="1">MONTH(B39)</f>
        <v>7</v>
      </c>
      <c r="E39">
        <f t="shared" ref="E39:E41" si="2">YEAR(B39)</f>
        <v>2012</v>
      </c>
      <c r="G39" s="23">
        <f t="shared" ref="G39:G41" si="3">B39</f>
        <v>41095</v>
      </c>
      <c r="I39" t="s">
        <v>2</v>
      </c>
      <c r="J39" t="s">
        <v>29</v>
      </c>
    </row>
    <row r="40" spans="2:10">
      <c r="B40" s="1">
        <f>B39</f>
        <v>41095</v>
      </c>
      <c r="C40">
        <f t="shared" si="0"/>
        <v>5</v>
      </c>
      <c r="D40">
        <f t="shared" si="1"/>
        <v>7</v>
      </c>
      <c r="E40">
        <f t="shared" si="2"/>
        <v>2012</v>
      </c>
      <c r="G40" s="23">
        <f t="shared" si="3"/>
        <v>41095</v>
      </c>
      <c r="I40" t="s">
        <v>3</v>
      </c>
      <c r="J40" t="s">
        <v>27</v>
      </c>
    </row>
    <row r="41" spans="2:10">
      <c r="B41" s="1">
        <f>B40</f>
        <v>41095</v>
      </c>
      <c r="C41">
        <f t="shared" si="0"/>
        <v>5</v>
      </c>
      <c r="D41">
        <f t="shared" si="1"/>
        <v>7</v>
      </c>
      <c r="E41">
        <f t="shared" si="2"/>
        <v>2012</v>
      </c>
      <c r="G41" s="23">
        <f t="shared" si="3"/>
        <v>41095</v>
      </c>
    </row>
    <row r="42" spans="2:10">
      <c r="B42" s="9"/>
    </row>
    <row r="43" spans="2:10">
      <c r="B43" s="9"/>
    </row>
    <row r="45" spans="2:10">
      <c r="B45" s="12" t="s">
        <v>46</v>
      </c>
      <c r="C45" s="11"/>
      <c r="D45" s="11"/>
      <c r="E45" s="11"/>
    </row>
    <row r="46" spans="2:10">
      <c r="B46" s="1">
        <v>42752</v>
      </c>
      <c r="C46">
        <f>WEEKDAY(B46,2)</f>
        <v>2</v>
      </c>
      <c r="D46" s="83" t="str">
        <f ca="1">_xlfn.FORMULATEXT(C46)</f>
        <v>=DENTÝDNE(B46;2)</v>
      </c>
      <c r="G46" t="s">
        <v>47</v>
      </c>
      <c r="H46" t="s">
        <v>48</v>
      </c>
    </row>
    <row r="47" spans="2:10">
      <c r="B47" s="1">
        <v>42756</v>
      </c>
      <c r="C47">
        <f t="shared" ref="C47:C48" si="4">WEEKDAY(B47,2)</f>
        <v>6</v>
      </c>
      <c r="D47" s="83" t="str">
        <f t="shared" ref="D47:D48" ca="1" si="5">_xlfn.FORMULATEXT(C47)</f>
        <v>=DENTÝDNE(B47;2)</v>
      </c>
    </row>
    <row r="48" spans="2:10">
      <c r="B48" s="1">
        <f ca="1">TODAY()</f>
        <v>44469</v>
      </c>
      <c r="C48">
        <f t="shared" ca="1" si="4"/>
        <v>4</v>
      </c>
      <c r="D48" s="83" t="str">
        <f t="shared" ca="1" si="5"/>
        <v>=DENTÝDNE(B48;2)</v>
      </c>
    </row>
    <row r="52" spans="2:8">
      <c r="B52" s="12" t="s">
        <v>22</v>
      </c>
      <c r="C52" s="12"/>
      <c r="D52" s="12"/>
      <c r="E52" s="12"/>
    </row>
    <row r="53" spans="2:8">
      <c r="B53" t="s">
        <v>18</v>
      </c>
      <c r="C53">
        <v>10</v>
      </c>
      <c r="G53" t="s">
        <v>16</v>
      </c>
      <c r="H53" t="s">
        <v>30</v>
      </c>
    </row>
    <row r="54" spans="2:8">
      <c r="B54" t="s">
        <v>19</v>
      </c>
      <c r="C54">
        <v>4</v>
      </c>
    </row>
    <row r="55" spans="2:8">
      <c r="B55" t="s">
        <v>20</v>
      </c>
      <c r="C55">
        <v>2016</v>
      </c>
    </row>
    <row r="56" spans="2:8">
      <c r="B56" t="s">
        <v>21</v>
      </c>
      <c r="C56" s="84">
        <f>DATE(C55,C54,C53)</f>
        <v>42470</v>
      </c>
      <c r="D56" t="s">
        <v>155</v>
      </c>
    </row>
    <row r="58" spans="2:8">
      <c r="B58" s="18" t="s">
        <v>18</v>
      </c>
      <c r="C58" s="18" t="s">
        <v>123</v>
      </c>
      <c r="D58" s="18" t="s">
        <v>20</v>
      </c>
      <c r="E58" s="18" t="s">
        <v>14</v>
      </c>
    </row>
    <row r="59" spans="2:8">
      <c r="B59">
        <v>1</v>
      </c>
      <c r="C59">
        <v>1</v>
      </c>
      <c r="D59">
        <v>2017</v>
      </c>
      <c r="E59" s="1">
        <f>DATE(D59,C59,B59)</f>
        <v>42736</v>
      </c>
    </row>
    <row r="60" spans="2:8">
      <c r="B60">
        <v>5</v>
      </c>
      <c r="C60">
        <v>5</v>
      </c>
      <c r="D60">
        <v>2017</v>
      </c>
      <c r="E60" s="1">
        <f t="shared" ref="E60:E63" si="6">DATE(D60,C60,B60)</f>
        <v>42860</v>
      </c>
    </row>
    <row r="61" spans="2:8">
      <c r="B61">
        <v>8</v>
      </c>
      <c r="C61">
        <v>7</v>
      </c>
      <c r="D61">
        <v>2017</v>
      </c>
      <c r="E61" s="1">
        <f t="shared" si="6"/>
        <v>42924</v>
      </c>
    </row>
    <row r="62" spans="2:8">
      <c r="B62">
        <v>32</v>
      </c>
      <c r="C62">
        <v>1</v>
      </c>
      <c r="D62">
        <v>2017</v>
      </c>
      <c r="E62" s="1">
        <f t="shared" si="6"/>
        <v>42767</v>
      </c>
    </row>
    <row r="63" spans="2:8">
      <c r="B63">
        <v>35</v>
      </c>
      <c r="C63">
        <v>14</v>
      </c>
      <c r="D63">
        <v>2017</v>
      </c>
      <c r="E63" s="1">
        <f t="shared" si="6"/>
        <v>43166</v>
      </c>
    </row>
    <row r="71" spans="2:5">
      <c r="B71" s="209" t="s">
        <v>33</v>
      </c>
      <c r="C71" s="209"/>
      <c r="D71" s="209"/>
      <c r="E71" s="209"/>
    </row>
    <row r="72" spans="2:5">
      <c r="B72" t="s">
        <v>34</v>
      </c>
    </row>
    <row r="73" spans="2:5">
      <c r="B73" s="14" t="s">
        <v>36</v>
      </c>
    </row>
    <row r="74" spans="2:5">
      <c r="B74" t="s">
        <v>35</v>
      </c>
    </row>
    <row r="81" spans="2:6">
      <c r="D81" s="1"/>
    </row>
    <row r="83" spans="2:6">
      <c r="B83" s="3"/>
      <c r="C83" s="5"/>
      <c r="F83" s="5"/>
    </row>
    <row r="89" spans="2:6">
      <c r="B89" s="4"/>
      <c r="C89" s="4"/>
      <c r="D89" s="5"/>
      <c r="E89" s="5"/>
      <c r="F89" s="6"/>
    </row>
  </sheetData>
  <mergeCells count="11">
    <mergeCell ref="G9:H9"/>
    <mergeCell ref="A1:F1"/>
    <mergeCell ref="A2:F2"/>
    <mergeCell ref="B4:E4"/>
    <mergeCell ref="B6:E6"/>
    <mergeCell ref="G6:H6"/>
    <mergeCell ref="B12:E12"/>
    <mergeCell ref="B17:E17"/>
    <mergeCell ref="B34:E34"/>
    <mergeCell ref="B36:E36"/>
    <mergeCell ref="B71:E71"/>
  </mergeCells>
  <hyperlinks>
    <hyperlink ref="B73" r:id="rId1" xr:uid="{95AEE2EB-6881-4AB6-9E4A-818C9E07EF4A}"/>
    <hyperlink ref="A2" r:id="rId2" xr:uid="{9A4B0308-539C-417D-B6DD-536BAE80894C}"/>
  </hyperlinks>
  <pageMargins left="0.7" right="0.7" top="0.78740157499999996" bottom="0.78740157499999996" header="0.3" footer="0.3"/>
  <pageSetup paperSize="9" orientation="portrait"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6"/>
  <dimension ref="A1:I57"/>
  <sheetViews>
    <sheetView topLeftCell="A10" workbookViewId="0">
      <selection activeCell="C6" sqref="A1:F6"/>
    </sheetView>
  </sheetViews>
  <sheetFormatPr defaultRowHeight="15"/>
  <cols>
    <col min="1" max="1" width="5.5703125" customWidth="1"/>
    <col min="2" max="2" width="15.85546875" customWidth="1"/>
    <col min="3" max="3" width="18.7109375" customWidth="1"/>
    <col min="4" max="4" width="16.7109375" customWidth="1"/>
    <col min="5" max="5" width="18.5703125" customWidth="1"/>
    <col min="8" max="8" width="11.7109375" customWidth="1"/>
    <col min="9" max="9" width="10.5703125" customWidth="1"/>
  </cols>
  <sheetData>
    <row r="1" spans="1:9" ht="21">
      <c r="A1" s="224" t="s">
        <v>0</v>
      </c>
      <c r="B1" s="224"/>
      <c r="C1" s="224"/>
      <c r="D1" s="224"/>
      <c r="E1" s="224"/>
      <c r="F1" s="224"/>
    </row>
    <row r="2" spans="1:9">
      <c r="A2" s="225" t="s">
        <v>140</v>
      </c>
      <c r="B2" s="226"/>
      <c r="C2" s="226"/>
      <c r="D2" s="226"/>
      <c r="E2" s="226"/>
      <c r="F2" s="226"/>
    </row>
    <row r="4" spans="1:9" ht="23.25">
      <c r="B4" s="118" t="s">
        <v>212</v>
      </c>
      <c r="C4" s="218" t="s">
        <v>213</v>
      </c>
      <c r="D4" s="218"/>
      <c r="E4" s="218"/>
      <c r="F4" s="218"/>
    </row>
    <row r="5" spans="1:9" ht="23.25">
      <c r="B5" s="119" t="s">
        <v>214</v>
      </c>
      <c r="C5" s="219" t="s">
        <v>215</v>
      </c>
      <c r="D5" s="219"/>
      <c r="E5" s="219"/>
      <c r="F5" s="219"/>
    </row>
    <row r="6" spans="1:9" ht="23.25">
      <c r="B6" s="138" t="s">
        <v>608</v>
      </c>
      <c r="C6" s="220" t="s">
        <v>119</v>
      </c>
      <c r="D6" s="220"/>
      <c r="E6" s="220"/>
      <c r="F6" s="220"/>
    </row>
    <row r="8" spans="1:9">
      <c r="B8" s="209" t="s">
        <v>635</v>
      </c>
      <c r="C8" s="209"/>
      <c r="D8" s="209"/>
      <c r="E8" s="209"/>
      <c r="F8" s="209"/>
    </row>
    <row r="9" spans="1:9">
      <c r="B9" s="16" t="s">
        <v>152</v>
      </c>
      <c r="C9" s="15"/>
      <c r="D9" s="15"/>
    </row>
    <row r="10" spans="1:9">
      <c r="B10" s="175" t="s">
        <v>153</v>
      </c>
      <c r="C10" s="174"/>
      <c r="D10" s="174"/>
    </row>
    <row r="11" spans="1:9">
      <c r="B11" s="173" t="s">
        <v>156</v>
      </c>
      <c r="C11" s="174"/>
      <c r="D11" s="174"/>
      <c r="H11" s="222" t="s">
        <v>154</v>
      </c>
      <c r="I11" s="222"/>
    </row>
    <row r="12" spans="1:9" ht="30">
      <c r="B12" s="78" t="s">
        <v>18</v>
      </c>
      <c r="C12" s="79" t="s">
        <v>149</v>
      </c>
      <c r="D12" s="79" t="s">
        <v>150</v>
      </c>
      <c r="H12" s="124" t="s">
        <v>226</v>
      </c>
      <c r="I12" s="123"/>
    </row>
    <row r="13" spans="1:9">
      <c r="B13" s="10" t="s">
        <v>52</v>
      </c>
      <c r="C13" s="10">
        <v>7</v>
      </c>
      <c r="D13" s="67">
        <v>0.29166666666666669</v>
      </c>
      <c r="H13" t="s">
        <v>642</v>
      </c>
    </row>
    <row r="14" spans="1:9">
      <c r="B14" s="10" t="s">
        <v>53</v>
      </c>
      <c r="C14" s="10">
        <v>7</v>
      </c>
      <c r="D14" s="67">
        <v>0.29166666666666669</v>
      </c>
    </row>
    <row r="15" spans="1:9">
      <c r="B15" s="10" t="s">
        <v>54</v>
      </c>
      <c r="C15" s="10">
        <v>7</v>
      </c>
      <c r="D15" s="67">
        <v>0.29166666666666669</v>
      </c>
    </row>
    <row r="16" spans="1:9">
      <c r="B16" s="10" t="s">
        <v>55</v>
      </c>
      <c r="C16" s="10">
        <v>7</v>
      </c>
      <c r="D16" s="67">
        <v>0.29166666666666669</v>
      </c>
    </row>
    <row r="17" spans="2:9">
      <c r="B17" s="10" t="s">
        <v>56</v>
      </c>
      <c r="C17" s="10">
        <v>7</v>
      </c>
      <c r="D17" s="67">
        <v>0.29166666666666669</v>
      </c>
    </row>
    <row r="18" spans="2:9" ht="15.6" customHeight="1">
      <c r="B18" s="77" t="s">
        <v>57</v>
      </c>
      <c r="C18" s="10"/>
      <c r="D18" s="10"/>
    </row>
    <row r="20" spans="2:9">
      <c r="B20" s="79" t="s">
        <v>636</v>
      </c>
      <c r="C20" t="s">
        <v>637</v>
      </c>
    </row>
    <row r="21" spans="2:9">
      <c r="C21" t="s">
        <v>638</v>
      </c>
    </row>
    <row r="22" spans="2:9" ht="30">
      <c r="B22" s="79" t="s">
        <v>639</v>
      </c>
    </row>
    <row r="23" spans="2:9">
      <c r="C23" t="s">
        <v>77</v>
      </c>
    </row>
    <row r="24" spans="2:9">
      <c r="B24" s="14" t="s">
        <v>36</v>
      </c>
    </row>
    <row r="27" spans="2:9">
      <c r="B27" s="209" t="s">
        <v>640</v>
      </c>
      <c r="C27" s="209"/>
      <c r="D27" s="209"/>
      <c r="E27" s="209"/>
      <c r="F27" s="209"/>
    </row>
    <row r="29" spans="2:9">
      <c r="B29" s="16" t="s">
        <v>157</v>
      </c>
      <c r="C29" t="s">
        <v>641</v>
      </c>
    </row>
    <row r="30" spans="2:9">
      <c r="H30" s="222" t="s">
        <v>154</v>
      </c>
      <c r="I30" s="222"/>
    </row>
    <row r="31" spans="2:9">
      <c r="B31" s="101" t="s">
        <v>119</v>
      </c>
      <c r="C31" s="101" t="s">
        <v>11</v>
      </c>
      <c r="D31" s="101" t="s">
        <v>12</v>
      </c>
      <c r="E31" s="101" t="s">
        <v>13</v>
      </c>
      <c r="H31" s="123" t="s">
        <v>218</v>
      </c>
      <c r="I31" s="123" t="s">
        <v>219</v>
      </c>
    </row>
    <row r="32" spans="2:9">
      <c r="B32" s="67">
        <v>0.51041666666666663</v>
      </c>
      <c r="C32" s="10"/>
      <c r="D32" s="10"/>
      <c r="E32" s="10"/>
      <c r="H32" t="s">
        <v>49</v>
      </c>
      <c r="I32" t="s">
        <v>64</v>
      </c>
    </row>
    <row r="33" spans="2:9">
      <c r="B33" s="67">
        <f>B32</f>
        <v>0.51041666666666663</v>
      </c>
      <c r="C33" s="10"/>
      <c r="D33" s="10"/>
      <c r="E33" s="10"/>
      <c r="H33" t="s">
        <v>50</v>
      </c>
      <c r="I33" t="s">
        <v>63</v>
      </c>
    </row>
    <row r="34" spans="2:9">
      <c r="B34" s="68">
        <v>0.51081018518518517</v>
      </c>
      <c r="C34" s="10"/>
      <c r="D34" s="10"/>
      <c r="E34" s="10"/>
      <c r="H34" t="s">
        <v>51</v>
      </c>
      <c r="I34" t="s">
        <v>65</v>
      </c>
    </row>
    <row r="35" spans="2:9">
      <c r="B35" s="10"/>
      <c r="C35" s="10"/>
      <c r="D35" s="10"/>
      <c r="E35" s="10"/>
    </row>
    <row r="38" spans="2:9">
      <c r="B38" s="209" t="s">
        <v>640</v>
      </c>
      <c r="C38" s="209"/>
      <c r="D38" s="209"/>
      <c r="E38" s="209"/>
      <c r="F38" s="209"/>
    </row>
    <row r="40" spans="2:9">
      <c r="B40" s="16" t="s">
        <v>157</v>
      </c>
      <c r="C40" s="16" t="s">
        <v>78</v>
      </c>
      <c r="D40" s="15"/>
    </row>
    <row r="43" spans="2:9">
      <c r="B43" s="10" t="s">
        <v>59</v>
      </c>
      <c r="C43" s="10">
        <v>18</v>
      </c>
    </row>
    <row r="44" spans="2:9">
      <c r="B44" s="10" t="s">
        <v>60</v>
      </c>
      <c r="C44" s="10">
        <v>5</v>
      </c>
      <c r="H44" s="222" t="s">
        <v>154</v>
      </c>
      <c r="I44" s="222"/>
    </row>
    <row r="45" spans="2:9">
      <c r="B45" s="10" t="s">
        <v>61</v>
      </c>
      <c r="C45" s="10">
        <v>14</v>
      </c>
      <c r="H45" s="123" t="s">
        <v>218</v>
      </c>
      <c r="I45" s="123" t="s">
        <v>219</v>
      </c>
    </row>
    <row r="46" spans="2:9">
      <c r="B46" s="10" t="s">
        <v>58</v>
      </c>
      <c r="C46" s="85"/>
      <c r="H46" t="s">
        <v>17</v>
      </c>
      <c r="I46" t="s">
        <v>62</v>
      </c>
    </row>
    <row r="50" spans="2:5">
      <c r="B50" s="97" t="s">
        <v>61</v>
      </c>
      <c r="C50" s="97" t="s">
        <v>60</v>
      </c>
      <c r="D50" s="97" t="s">
        <v>59</v>
      </c>
      <c r="E50" s="97" t="s">
        <v>172</v>
      </c>
    </row>
    <row r="51" spans="2:5">
      <c r="B51" s="10">
        <v>2</v>
      </c>
      <c r="C51" s="10">
        <v>15</v>
      </c>
      <c r="D51" s="10">
        <v>10</v>
      </c>
      <c r="E51" s="10"/>
    </row>
    <row r="52" spans="2:5">
      <c r="B52" s="10">
        <v>14</v>
      </c>
      <c r="C52" s="10">
        <v>15</v>
      </c>
      <c r="D52" s="10">
        <v>10</v>
      </c>
      <c r="E52" s="10"/>
    </row>
    <row r="53" spans="2:5">
      <c r="B53" s="10">
        <v>23</v>
      </c>
      <c r="C53" s="10">
        <v>59</v>
      </c>
      <c r="D53" s="10">
        <v>59</v>
      </c>
      <c r="E53" s="10"/>
    </row>
    <row r="54" spans="2:5">
      <c r="B54" s="10">
        <v>24</v>
      </c>
      <c r="C54" s="10">
        <v>0</v>
      </c>
      <c r="D54" s="10">
        <v>0</v>
      </c>
      <c r="E54" s="10"/>
    </row>
    <row r="55" spans="2:5">
      <c r="B55" s="10">
        <v>25</v>
      </c>
      <c r="C55" s="10">
        <v>0</v>
      </c>
      <c r="D55" s="10">
        <v>0</v>
      </c>
      <c r="E55" s="10"/>
    </row>
    <row r="56" spans="2:5">
      <c r="B56" s="10">
        <v>23</v>
      </c>
      <c r="C56" s="10">
        <v>80</v>
      </c>
      <c r="D56" s="10">
        <v>10</v>
      </c>
      <c r="E56" s="10"/>
    </row>
    <row r="57" spans="2:5">
      <c r="B57" s="10">
        <v>25</v>
      </c>
      <c r="C57" s="10">
        <v>80</v>
      </c>
      <c r="D57" s="10">
        <v>90</v>
      </c>
      <c r="E57" s="10"/>
    </row>
  </sheetData>
  <mergeCells count="11">
    <mergeCell ref="B27:F27"/>
    <mergeCell ref="A1:F1"/>
    <mergeCell ref="A2:F2"/>
    <mergeCell ref="H44:I44"/>
    <mergeCell ref="H30:I30"/>
    <mergeCell ref="H11:I11"/>
    <mergeCell ref="B8:F8"/>
    <mergeCell ref="B38:F38"/>
    <mergeCell ref="C4:F4"/>
    <mergeCell ref="C5:F5"/>
    <mergeCell ref="C6:F6"/>
  </mergeCells>
  <hyperlinks>
    <hyperlink ref="B24" r:id="rId1" xr:uid="{00000000-0004-0000-0400-000000000000}"/>
    <hyperlink ref="A2" r:id="rId2" xr:uid="{133D755A-DE4D-42DB-99F4-DD68D4EC2DB5}"/>
  </hyperlinks>
  <pageMargins left="0.7" right="0.7" top="0.78740157499999996" bottom="0.78740157499999996" header="0.3" footer="0.3"/>
  <pageSetup paperSize="9" orientation="portrait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66A81-2124-443A-BDE4-249419A6F69C}">
  <sheetPr codeName="List7"/>
  <dimension ref="A1:I48"/>
  <sheetViews>
    <sheetView topLeftCell="A26" workbookViewId="0">
      <selection activeCell="F35" sqref="F35"/>
    </sheetView>
  </sheetViews>
  <sheetFormatPr defaultRowHeight="15"/>
  <cols>
    <col min="1" max="1" width="5.5703125" customWidth="1"/>
    <col min="2" max="2" width="15.85546875" customWidth="1"/>
    <col min="3" max="3" width="18.7109375" customWidth="1"/>
    <col min="4" max="4" width="16.7109375" customWidth="1"/>
    <col min="5" max="5" width="18.5703125" customWidth="1"/>
    <col min="6" max="6" width="15.7109375" customWidth="1"/>
    <col min="7" max="7" width="14.7109375" customWidth="1"/>
    <col min="8" max="8" width="11.7109375" customWidth="1"/>
    <col min="9" max="9" width="10.5703125" customWidth="1"/>
  </cols>
  <sheetData>
    <row r="1" spans="1:7" ht="21">
      <c r="A1" s="224" t="s">
        <v>0</v>
      </c>
      <c r="B1" s="224"/>
      <c r="C1" s="224"/>
      <c r="D1" s="224"/>
      <c r="E1" s="224"/>
      <c r="F1" s="224"/>
    </row>
    <row r="2" spans="1:7">
      <c r="A2" s="225" t="s">
        <v>140</v>
      </c>
      <c r="B2" s="226"/>
      <c r="C2" s="226"/>
      <c r="D2" s="226"/>
      <c r="E2" s="226"/>
      <c r="F2" s="226"/>
    </row>
    <row r="5" spans="1:7">
      <c r="B5" s="16" t="s">
        <v>152</v>
      </c>
      <c r="C5" s="15"/>
      <c r="D5" s="15"/>
    </row>
    <row r="6" spans="1:7">
      <c r="B6" s="16" t="s">
        <v>153</v>
      </c>
      <c r="C6" s="15"/>
      <c r="D6" s="15"/>
    </row>
    <row r="7" spans="1:7">
      <c r="B7" s="16" t="s">
        <v>156</v>
      </c>
      <c r="C7" s="15"/>
      <c r="D7" s="15"/>
    </row>
    <row r="8" spans="1:7" ht="30">
      <c r="B8" s="78" t="s">
        <v>18</v>
      </c>
      <c r="C8" s="79" t="s">
        <v>149</v>
      </c>
      <c r="D8" s="79" t="s">
        <v>150</v>
      </c>
    </row>
    <row r="9" spans="1:7">
      <c r="B9" s="10" t="s">
        <v>52</v>
      </c>
      <c r="C9" s="10">
        <v>7</v>
      </c>
      <c r="D9" s="67">
        <v>0.29166666666666669</v>
      </c>
      <c r="E9" s="67">
        <v>0.29166666666666669</v>
      </c>
      <c r="F9" s="67">
        <v>0.29166666666666669</v>
      </c>
      <c r="G9" s="67">
        <v>0.29166666666666669</v>
      </c>
    </row>
    <row r="10" spans="1:7">
      <c r="B10" s="10" t="s">
        <v>53</v>
      </c>
      <c r="C10" s="10">
        <v>7</v>
      </c>
      <c r="D10" s="67">
        <v>0.29166666666666669</v>
      </c>
      <c r="E10" s="67">
        <v>0.29166666666666669</v>
      </c>
      <c r="F10" s="67">
        <v>0.29166666666666669</v>
      </c>
      <c r="G10" s="67">
        <v>0.29166666666666669</v>
      </c>
    </row>
    <row r="11" spans="1:7">
      <c r="B11" s="10" t="s">
        <v>54</v>
      </c>
      <c r="C11" s="10">
        <v>7</v>
      </c>
      <c r="D11" s="67">
        <v>0.29166666666666669</v>
      </c>
      <c r="E11" s="67">
        <v>0.29166666666666669</v>
      </c>
      <c r="F11" s="67">
        <v>0.29166666666666669</v>
      </c>
      <c r="G11" s="67">
        <v>0.29166666666666669</v>
      </c>
    </row>
    <row r="12" spans="1:7">
      <c r="B12" s="10" t="s">
        <v>55</v>
      </c>
      <c r="C12" s="10">
        <v>7</v>
      </c>
      <c r="D12" s="67">
        <v>0.29166666666666669</v>
      </c>
      <c r="E12" s="67">
        <v>0.29166666666666669</v>
      </c>
      <c r="F12" s="67">
        <v>0.29166666666666669</v>
      </c>
      <c r="G12" s="67">
        <v>0.29166666666666669</v>
      </c>
    </row>
    <row r="13" spans="1:7">
      <c r="B13" s="10" t="s">
        <v>56</v>
      </c>
      <c r="C13" s="10">
        <v>7</v>
      </c>
      <c r="D13" s="67">
        <v>0.29166666666666669</v>
      </c>
      <c r="E13" s="67">
        <v>0.29166666666666669</v>
      </c>
      <c r="F13" s="67">
        <v>0.29166666666666669</v>
      </c>
      <c r="G13" s="67">
        <v>0.29166666666666669</v>
      </c>
    </row>
    <row r="14" spans="1:7" ht="15.6" customHeight="1">
      <c r="B14" s="77" t="s">
        <v>57</v>
      </c>
      <c r="C14" s="10">
        <f>SUM(C9:C13)</f>
        <v>35</v>
      </c>
      <c r="D14" s="67">
        <f>SUM(D9:D13)</f>
        <v>1.4583333333333335</v>
      </c>
      <c r="E14" s="86">
        <f>SUM(E9:E13)</f>
        <v>1.4583333333333335</v>
      </c>
      <c r="F14" s="87">
        <f>SUM(F9:F13)</f>
        <v>1.4583333333333335</v>
      </c>
      <c r="G14" s="88">
        <f>SUM(G9:G13)</f>
        <v>1.4583333333333335</v>
      </c>
    </row>
    <row r="15" spans="1:7">
      <c r="D15" s="229" t="s">
        <v>158</v>
      </c>
      <c r="E15" s="229"/>
      <c r="F15" s="229"/>
      <c r="G15" s="229"/>
    </row>
    <row r="16" spans="1:7">
      <c r="C16" t="s">
        <v>77</v>
      </c>
    </row>
    <row r="17" spans="2:9">
      <c r="B17" s="14" t="s">
        <v>36</v>
      </c>
    </row>
    <row r="22" spans="2:9">
      <c r="B22" s="209" t="s">
        <v>139</v>
      </c>
      <c r="C22" s="209"/>
      <c r="D22" s="209"/>
      <c r="E22" s="209"/>
      <c r="F22" s="209"/>
    </row>
    <row r="24" spans="2:9">
      <c r="B24" s="24"/>
      <c r="C24" s="24" t="s">
        <v>11</v>
      </c>
      <c r="D24" s="24" t="s">
        <v>12</v>
      </c>
      <c r="E24" s="24" t="s">
        <v>13</v>
      </c>
    </row>
    <row r="25" spans="2:9">
      <c r="B25" s="67">
        <v>0.51041666666666663</v>
      </c>
      <c r="C25" s="10"/>
      <c r="D25" s="10"/>
      <c r="E25" s="10"/>
      <c r="H25" t="s">
        <v>49</v>
      </c>
      <c r="I25" t="s">
        <v>64</v>
      </c>
    </row>
    <row r="26" spans="2:9">
      <c r="B26" s="67">
        <f>B25</f>
        <v>0.51041666666666663</v>
      </c>
      <c r="C26" s="10"/>
      <c r="D26" s="10"/>
      <c r="E26" s="10"/>
      <c r="H26" t="s">
        <v>50</v>
      </c>
      <c r="I26" t="s">
        <v>63</v>
      </c>
    </row>
    <row r="27" spans="2:9">
      <c r="B27" s="68">
        <v>0.51081018518518517</v>
      </c>
      <c r="C27" s="10"/>
      <c r="D27" s="10"/>
      <c r="E27" s="10"/>
      <c r="H27" t="s">
        <v>51</v>
      </c>
      <c r="I27" t="s">
        <v>65</v>
      </c>
    </row>
    <row r="28" spans="2:9">
      <c r="B28" s="10"/>
      <c r="C28" s="10"/>
      <c r="D28" s="10"/>
      <c r="E28" s="10"/>
    </row>
    <row r="30" spans="2:9">
      <c r="B30" s="16" t="s">
        <v>157</v>
      </c>
      <c r="C30" s="15"/>
      <c r="D30" s="15"/>
    </row>
    <row r="31" spans="2:9">
      <c r="B31" s="16" t="s">
        <v>78</v>
      </c>
      <c r="C31" s="15"/>
      <c r="D31" s="15"/>
    </row>
    <row r="33" spans="2:9">
      <c r="B33" t="s">
        <v>59</v>
      </c>
      <c r="C33">
        <v>18</v>
      </c>
    </row>
    <row r="34" spans="2:9">
      <c r="B34" t="s">
        <v>60</v>
      </c>
      <c r="C34">
        <v>5</v>
      </c>
    </row>
    <row r="35" spans="2:9">
      <c r="B35" t="s">
        <v>61</v>
      </c>
      <c r="C35">
        <v>14</v>
      </c>
    </row>
    <row r="36" spans="2:9">
      <c r="B36" t="s">
        <v>58</v>
      </c>
      <c r="C36" s="85">
        <f>TIME(C35,C34,C33)</f>
        <v>0.58701388888888884</v>
      </c>
      <c r="H36" t="s">
        <v>17</v>
      </c>
      <c r="I36" t="s">
        <v>62</v>
      </c>
    </row>
    <row r="41" spans="2:9">
      <c r="B41" s="97" t="s">
        <v>61</v>
      </c>
      <c r="C41" s="97" t="s">
        <v>60</v>
      </c>
      <c r="D41" s="97" t="s">
        <v>59</v>
      </c>
      <c r="E41" s="97" t="s">
        <v>172</v>
      </c>
      <c r="F41" s="97" t="s">
        <v>173</v>
      </c>
    </row>
    <row r="42" spans="2:9">
      <c r="B42" s="10">
        <v>2</v>
      </c>
      <c r="C42" s="10">
        <v>15</v>
      </c>
      <c r="D42" s="10">
        <v>10</v>
      </c>
      <c r="E42" s="98">
        <f>TIME(B42,C42,D42)</f>
        <v>9.3865740740740736E-2</v>
      </c>
      <c r="F42" s="99">
        <f t="shared" ref="F42:F44" si="0">E42</f>
        <v>9.3865740740740736E-2</v>
      </c>
    </row>
    <row r="43" spans="2:9">
      <c r="B43" s="10">
        <v>14</v>
      </c>
      <c r="C43" s="10">
        <v>15</v>
      </c>
      <c r="D43" s="10">
        <v>10</v>
      </c>
      <c r="E43" s="98">
        <f t="shared" ref="E43:E48" si="1">TIME(B43,C43,D43)</f>
        <v>0.59386574074074072</v>
      </c>
      <c r="F43" s="99">
        <f t="shared" si="0"/>
        <v>0.59386574074074072</v>
      </c>
    </row>
    <row r="44" spans="2:9">
      <c r="B44" s="10">
        <v>23</v>
      </c>
      <c r="C44" s="10">
        <v>59</v>
      </c>
      <c r="D44" s="10">
        <v>59</v>
      </c>
      <c r="E44" s="98">
        <f t="shared" si="1"/>
        <v>0.99998842592592585</v>
      </c>
      <c r="F44" s="99">
        <f t="shared" si="0"/>
        <v>0.99998842592592585</v>
      </c>
    </row>
    <row r="45" spans="2:9">
      <c r="B45" s="10">
        <v>24</v>
      </c>
      <c r="C45" s="10">
        <v>0</v>
      </c>
      <c r="D45" s="10">
        <v>0</v>
      </c>
      <c r="E45" s="98">
        <f t="shared" si="1"/>
        <v>0</v>
      </c>
      <c r="F45" s="99">
        <f>E45</f>
        <v>0</v>
      </c>
    </row>
    <row r="46" spans="2:9">
      <c r="B46" s="10">
        <v>25</v>
      </c>
      <c r="C46" s="10">
        <v>0</v>
      </c>
      <c r="D46" s="10">
        <v>0</v>
      </c>
      <c r="E46" s="98">
        <f t="shared" si="1"/>
        <v>4.1666666666666741E-2</v>
      </c>
      <c r="F46" s="99">
        <f t="shared" ref="F46:F48" si="2">E46</f>
        <v>4.1666666666666741E-2</v>
      </c>
    </row>
    <row r="47" spans="2:9">
      <c r="B47" s="10">
        <v>23</v>
      </c>
      <c r="C47" s="10">
        <v>80</v>
      </c>
      <c r="D47" s="10">
        <v>10</v>
      </c>
      <c r="E47" s="98">
        <f t="shared" si="1"/>
        <v>1.4004629629629672E-2</v>
      </c>
      <c r="F47" s="99">
        <f t="shared" si="2"/>
        <v>1.4004629629629672E-2</v>
      </c>
    </row>
    <row r="48" spans="2:9">
      <c r="B48" s="10">
        <v>25</v>
      </c>
      <c r="C48" s="10">
        <v>80</v>
      </c>
      <c r="D48" s="10">
        <v>90</v>
      </c>
      <c r="E48" s="98">
        <f t="shared" si="1"/>
        <v>9.8263888888888928E-2</v>
      </c>
      <c r="F48" s="99">
        <f t="shared" si="2"/>
        <v>9.8263888888888928E-2</v>
      </c>
    </row>
  </sheetData>
  <mergeCells count="4">
    <mergeCell ref="A1:F1"/>
    <mergeCell ref="A2:F2"/>
    <mergeCell ref="B22:F22"/>
    <mergeCell ref="D15:G15"/>
  </mergeCells>
  <hyperlinks>
    <hyperlink ref="B17" r:id="rId1" xr:uid="{8009C878-4D01-4945-9E1C-A6DF06FCA7AB}"/>
    <hyperlink ref="A2" r:id="rId2" xr:uid="{899BEFFE-DF46-4726-97DD-82909119A4F9}"/>
  </hyperlinks>
  <pageMargins left="0.7" right="0.7" top="0.78740157499999996" bottom="0.78740157499999996" header="0.3" footer="0.3"/>
  <pageSetup paperSize="9"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C5570-669A-4FEB-9C51-32BA4126495D}">
  <dimension ref="A1:K33"/>
  <sheetViews>
    <sheetView topLeftCell="A13" workbookViewId="0">
      <selection activeCell="B30" sqref="B30"/>
    </sheetView>
  </sheetViews>
  <sheetFormatPr defaultRowHeight="15"/>
  <cols>
    <col min="1" max="1" width="3.42578125" customWidth="1"/>
    <col min="2" max="2" width="18" customWidth="1"/>
    <col min="3" max="3" width="15.42578125" customWidth="1"/>
    <col min="4" max="4" width="14.140625" customWidth="1"/>
    <col min="5" max="5" width="17.140625" customWidth="1"/>
    <col min="8" max="9" width="14.28515625" customWidth="1"/>
    <col min="10" max="10" width="12.42578125" customWidth="1"/>
    <col min="11" max="11" width="18" customWidth="1"/>
  </cols>
  <sheetData>
    <row r="1" spans="1:11" ht="21">
      <c r="A1" s="224" t="s">
        <v>0</v>
      </c>
      <c r="B1" s="224"/>
      <c r="C1" s="224"/>
      <c r="D1" s="224"/>
      <c r="E1" s="224"/>
      <c r="F1" s="224"/>
    </row>
    <row r="2" spans="1:11">
      <c r="A2" s="225" t="s">
        <v>140</v>
      </c>
      <c r="B2" s="226"/>
      <c r="C2" s="226"/>
      <c r="D2" s="226"/>
      <c r="E2" s="226"/>
      <c r="F2" s="226"/>
    </row>
    <row r="4" spans="1:11" ht="23.25">
      <c r="B4" s="118" t="s">
        <v>212</v>
      </c>
      <c r="C4" s="218" t="s">
        <v>213</v>
      </c>
      <c r="D4" s="218"/>
      <c r="E4" s="218"/>
      <c r="F4" s="218"/>
    </row>
    <row r="5" spans="1:11" ht="23.25">
      <c r="B5" s="119" t="s">
        <v>214</v>
      </c>
      <c r="C5" s="219" t="s">
        <v>215</v>
      </c>
      <c r="D5" s="219"/>
      <c r="E5" s="219"/>
      <c r="F5" s="219"/>
    </row>
    <row r="6" spans="1:11" ht="23.25">
      <c r="B6" s="138" t="s">
        <v>608</v>
      </c>
      <c r="C6" s="220" t="s">
        <v>119</v>
      </c>
      <c r="D6" s="220"/>
      <c r="E6" s="220"/>
      <c r="F6" s="220"/>
    </row>
    <row r="8" spans="1:11">
      <c r="B8" s="230" t="s">
        <v>679</v>
      </c>
      <c r="C8" s="230"/>
      <c r="D8" s="230"/>
      <c r="E8" s="230"/>
      <c r="F8" s="183"/>
      <c r="G8" s="183"/>
      <c r="H8" s="183"/>
      <c r="I8" s="183"/>
      <c r="J8" s="183"/>
      <c r="K8" s="183"/>
    </row>
    <row r="9" spans="1:11">
      <c r="B9" s="183"/>
      <c r="C9" s="183"/>
      <c r="D9" s="183"/>
      <c r="E9" s="183"/>
      <c r="F9" s="183"/>
      <c r="G9" s="183"/>
      <c r="H9" s="183"/>
      <c r="I9" s="183"/>
      <c r="J9" s="183"/>
      <c r="K9" s="183"/>
    </row>
    <row r="10" spans="1:11">
      <c r="B10" s="183"/>
      <c r="C10" s="183"/>
      <c r="D10" s="183"/>
      <c r="E10" s="183"/>
      <c r="F10" s="183"/>
      <c r="G10" s="183"/>
      <c r="H10" s="184" t="s">
        <v>683</v>
      </c>
      <c r="I10" s="183"/>
      <c r="J10" s="183"/>
      <c r="K10" s="183"/>
    </row>
    <row r="11" spans="1:11">
      <c r="B11" s="186" t="s">
        <v>18</v>
      </c>
      <c r="C11" s="186" t="s">
        <v>680</v>
      </c>
      <c r="D11" s="186" t="s">
        <v>681</v>
      </c>
      <c r="E11" s="187" t="s">
        <v>682</v>
      </c>
      <c r="F11" s="183"/>
      <c r="G11" s="183"/>
      <c r="H11" s="191" t="str">
        <f ca="1">_xlfn.FORMULATEXT(H12)</f>
        <v>=D12-C12</v>
      </c>
      <c r="I11" s="191" t="str">
        <f t="shared" ref="I11:K11" ca="1" si="0">_xlfn.FORMULATEXT(I12)</f>
        <v>=C12-D12</v>
      </c>
      <c r="J11" s="191" t="str">
        <f t="shared" ca="1" si="0"/>
        <v>=1-C12+D12</v>
      </c>
      <c r="K11" s="191" t="str">
        <f t="shared" ca="1" si="0"/>
        <v>=1-(C12-D12)</v>
      </c>
    </row>
    <row r="12" spans="1:11">
      <c r="B12" s="188">
        <v>44197</v>
      </c>
      <c r="C12" s="189">
        <v>0.33333333333333331</v>
      </c>
      <c r="D12" s="189">
        <v>0.58333333333333337</v>
      </c>
      <c r="E12" s="190"/>
      <c r="F12" s="183"/>
      <c r="G12" s="183"/>
      <c r="H12" s="192">
        <f>D12-C12</f>
        <v>0.25000000000000006</v>
      </c>
      <c r="I12" s="192">
        <f>C12-D12</f>
        <v>-0.25000000000000006</v>
      </c>
      <c r="J12" s="192">
        <f>1-C12+D12</f>
        <v>1.25</v>
      </c>
      <c r="K12" s="192">
        <f>1-(C12-D12)</f>
        <v>1.25</v>
      </c>
    </row>
    <row r="13" spans="1:11">
      <c r="B13" s="188">
        <v>44198</v>
      </c>
      <c r="C13" s="189">
        <v>0.33333333333333331</v>
      </c>
      <c r="D13" s="189">
        <v>0.375</v>
      </c>
      <c r="E13" s="190"/>
      <c r="F13" s="183"/>
      <c r="G13" s="183"/>
      <c r="H13" s="185">
        <f t="shared" ref="H13:H15" si="1">D13-C13</f>
        <v>4.1666666666666685E-2</v>
      </c>
      <c r="I13" s="185">
        <f t="shared" ref="I13:I15" si="2">C13-D13</f>
        <v>-4.1666666666666685E-2</v>
      </c>
      <c r="J13" s="185">
        <f t="shared" ref="J13:J15" si="3">1-C13+D13</f>
        <v>1.0416666666666667</v>
      </c>
      <c r="K13" s="185">
        <f t="shared" ref="K13:K15" si="4">1-(C13-D13)</f>
        <v>1.0416666666666667</v>
      </c>
    </row>
    <row r="14" spans="1:11">
      <c r="B14" s="188">
        <v>44199</v>
      </c>
      <c r="C14" s="189">
        <v>0.91666666666666663</v>
      </c>
      <c r="D14" s="189">
        <v>8.3333333333333329E-2</v>
      </c>
      <c r="E14" s="190"/>
      <c r="F14" s="183"/>
      <c r="G14" s="183"/>
      <c r="H14" s="185">
        <f t="shared" si="1"/>
        <v>-0.83333333333333326</v>
      </c>
      <c r="I14" s="185">
        <f t="shared" si="2"/>
        <v>0.83333333333333326</v>
      </c>
      <c r="J14" s="185">
        <f t="shared" si="3"/>
        <v>0.16666666666666669</v>
      </c>
      <c r="K14" s="185">
        <f t="shared" si="4"/>
        <v>0.16666666666666674</v>
      </c>
    </row>
    <row r="15" spans="1:11">
      <c r="B15" s="188">
        <v>44200</v>
      </c>
      <c r="C15" s="189">
        <v>0.83333333333333337</v>
      </c>
      <c r="D15" s="189">
        <v>0.16666666666666666</v>
      </c>
      <c r="E15" s="190"/>
      <c r="F15" s="183"/>
      <c r="G15" s="183"/>
      <c r="H15" s="185">
        <f t="shared" si="1"/>
        <v>-0.66666666666666674</v>
      </c>
      <c r="I15" s="185">
        <f t="shared" si="2"/>
        <v>0.66666666666666674</v>
      </c>
      <c r="J15" s="185">
        <f t="shared" si="3"/>
        <v>0.33333333333333326</v>
      </c>
      <c r="K15" s="185">
        <f t="shared" si="4"/>
        <v>0.33333333333333326</v>
      </c>
    </row>
    <row r="16" spans="1:11">
      <c r="B16" s="183"/>
      <c r="C16" s="183"/>
      <c r="D16" s="183"/>
      <c r="E16" s="183"/>
      <c r="F16" s="183"/>
      <c r="G16" s="183"/>
      <c r="H16" s="183"/>
      <c r="I16" s="183"/>
      <c r="J16" s="183"/>
      <c r="K16" s="183"/>
    </row>
    <row r="17" spans="2:11">
      <c r="B17" s="183"/>
      <c r="C17" s="183"/>
      <c r="D17" s="183"/>
      <c r="E17" s="183"/>
      <c r="F17" s="183"/>
      <c r="G17" s="183"/>
      <c r="H17" s="183"/>
      <c r="I17" s="183"/>
      <c r="J17" s="183"/>
      <c r="K17" s="183"/>
    </row>
    <row r="18" spans="2:11">
      <c r="B18" s="183"/>
      <c r="C18" s="183"/>
      <c r="D18" s="183"/>
      <c r="E18" s="183"/>
      <c r="F18" s="183"/>
      <c r="G18" s="183"/>
      <c r="H18" s="183"/>
      <c r="I18" s="183"/>
      <c r="J18" s="183"/>
      <c r="K18" s="183"/>
    </row>
    <row r="19" spans="2:11">
      <c r="B19" s="183"/>
      <c r="C19" s="183"/>
      <c r="D19" s="183"/>
      <c r="E19" s="183"/>
      <c r="F19" s="183"/>
      <c r="G19" s="183"/>
      <c r="H19" s="183"/>
      <c r="I19" s="183"/>
      <c r="J19" s="183"/>
      <c r="K19" s="183"/>
    </row>
    <row r="20" spans="2:11">
      <c r="B20" s="230" t="s">
        <v>684</v>
      </c>
      <c r="C20" s="230"/>
      <c r="D20" s="230"/>
      <c r="E20" s="230"/>
      <c r="F20" s="183"/>
      <c r="G20" s="183"/>
      <c r="H20" s="183"/>
      <c r="I20" s="183"/>
      <c r="J20" s="183"/>
      <c r="K20" s="183"/>
    </row>
    <row r="21" spans="2:11">
      <c r="B21" s="183"/>
      <c r="C21" s="183"/>
      <c r="D21" s="183"/>
      <c r="E21" s="183"/>
      <c r="F21" s="183"/>
      <c r="G21" s="183"/>
      <c r="H21" s="183"/>
      <c r="I21" s="183"/>
      <c r="J21" s="183"/>
      <c r="K21" s="183"/>
    </row>
    <row r="22" spans="2:11">
      <c r="B22" s="183"/>
      <c r="C22" s="183"/>
      <c r="D22" s="183"/>
      <c r="E22" s="183"/>
      <c r="F22" s="183"/>
      <c r="G22" s="183"/>
      <c r="H22" s="183"/>
      <c r="I22" s="183"/>
      <c r="J22" s="183"/>
      <c r="K22" s="183"/>
    </row>
    <row r="23" spans="2:11">
      <c r="B23" s="186" t="s">
        <v>18</v>
      </c>
      <c r="C23" s="186" t="s">
        <v>680</v>
      </c>
      <c r="D23" s="186" t="s">
        <v>681</v>
      </c>
      <c r="E23" s="183"/>
      <c r="F23" s="183"/>
      <c r="G23" s="183"/>
      <c r="H23" s="183"/>
      <c r="I23" s="183"/>
      <c r="J23" s="183"/>
      <c r="K23" s="183"/>
    </row>
    <row r="24" spans="2:11">
      <c r="B24" s="188">
        <v>44197</v>
      </c>
      <c r="C24" s="189">
        <v>0.33333333333333331</v>
      </c>
      <c r="D24" s="189">
        <v>0.58333333333333337</v>
      </c>
    </row>
    <row r="25" spans="2:11">
      <c r="B25" s="188">
        <v>44198</v>
      </c>
      <c r="C25" s="189">
        <v>0.33333333333333331</v>
      </c>
      <c r="D25" s="189">
        <v>0.375</v>
      </c>
    </row>
    <row r="26" spans="2:11">
      <c r="B26" s="188">
        <v>44199</v>
      </c>
      <c r="C26" s="189">
        <v>0.91666666666666663</v>
      </c>
      <c r="D26" s="189">
        <v>8.3333333333333329E-2</v>
      </c>
    </row>
    <row r="27" spans="2:11">
      <c r="B27" s="188">
        <v>44200</v>
      </c>
      <c r="C27" s="189">
        <v>0.83333333333333337</v>
      </c>
      <c r="D27" s="189">
        <v>0.16666666666666666</v>
      </c>
    </row>
    <row r="30" spans="2:11">
      <c r="B30" s="100" t="s">
        <v>688</v>
      </c>
    </row>
    <row r="31" spans="2:11">
      <c r="B31" t="s">
        <v>685</v>
      </c>
    </row>
    <row r="32" spans="2:11">
      <c r="B32" t="s">
        <v>686</v>
      </c>
    </row>
    <row r="33" spans="2:2">
      <c r="B33" t="s">
        <v>687</v>
      </c>
    </row>
  </sheetData>
  <mergeCells count="7">
    <mergeCell ref="B8:E8"/>
    <mergeCell ref="B20:E20"/>
    <mergeCell ref="A1:F1"/>
    <mergeCell ref="A2:F2"/>
    <mergeCell ref="C4:F4"/>
    <mergeCell ref="C5:F5"/>
    <mergeCell ref="C6:F6"/>
  </mergeCells>
  <hyperlinks>
    <hyperlink ref="A2" r:id="rId1" xr:uid="{0C14F3E0-0EBA-450B-BAE0-11D6F910B044}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8"/>
  <dimension ref="A1:I56"/>
  <sheetViews>
    <sheetView topLeftCell="A43" workbookViewId="0">
      <selection activeCell="E44" sqref="E44"/>
    </sheetView>
  </sheetViews>
  <sheetFormatPr defaultRowHeight="15"/>
  <cols>
    <col min="1" max="1" width="3.5703125" customWidth="1"/>
    <col min="2" max="3" width="15.5703125" customWidth="1"/>
    <col min="4" max="4" width="21.140625" customWidth="1"/>
    <col min="5" max="6" width="15.5703125" customWidth="1"/>
    <col min="7" max="7" width="4.28515625" customWidth="1"/>
    <col min="8" max="9" width="16.140625" customWidth="1"/>
  </cols>
  <sheetData>
    <row r="1" spans="1:9" ht="21">
      <c r="A1" s="224" t="s">
        <v>141</v>
      </c>
      <c r="B1" s="224"/>
      <c r="C1" s="224"/>
      <c r="D1" s="224"/>
      <c r="E1" s="224"/>
      <c r="F1" s="224"/>
      <c r="G1" s="224"/>
    </row>
    <row r="2" spans="1:9">
      <c r="A2" s="225" t="s">
        <v>140</v>
      </c>
      <c r="B2" s="226"/>
      <c r="C2" s="226"/>
      <c r="D2" s="226"/>
      <c r="E2" s="226"/>
      <c r="F2" s="226"/>
      <c r="G2" s="226"/>
    </row>
    <row r="4" spans="1:9" ht="23.25">
      <c r="B4" s="118" t="s">
        <v>212</v>
      </c>
      <c r="C4" s="218" t="s">
        <v>213</v>
      </c>
      <c r="D4" s="218"/>
      <c r="E4" s="218"/>
      <c r="F4" s="218"/>
    </row>
    <row r="5" spans="1:9" ht="23.25">
      <c r="B5" s="119" t="s">
        <v>214</v>
      </c>
      <c r="C5" s="219" t="s">
        <v>215</v>
      </c>
      <c r="D5" s="219"/>
      <c r="E5" s="219"/>
      <c r="F5" s="219"/>
    </row>
    <row r="6" spans="1:9" ht="23.25">
      <c r="B6" s="138" t="s">
        <v>608</v>
      </c>
      <c r="C6" s="220" t="s">
        <v>644</v>
      </c>
      <c r="D6" s="220"/>
      <c r="E6" s="220"/>
      <c r="F6" s="220"/>
    </row>
    <row r="8" spans="1:9">
      <c r="B8" s="209" t="s">
        <v>648</v>
      </c>
      <c r="C8" s="209"/>
      <c r="D8" s="209"/>
      <c r="E8" s="209"/>
      <c r="F8" s="209"/>
    </row>
    <row r="10" spans="1:9">
      <c r="B10" s="16" t="s">
        <v>152</v>
      </c>
      <c r="C10" t="s">
        <v>650</v>
      </c>
    </row>
    <row r="11" spans="1:9" ht="18.75" customHeight="1">
      <c r="C11" t="s">
        <v>651</v>
      </c>
      <c r="H11" s="231" t="s">
        <v>154</v>
      </c>
      <c r="I11" s="231"/>
    </row>
    <row r="12" spans="1:9">
      <c r="C12" t="s">
        <v>652</v>
      </c>
      <c r="H12" s="123" t="s">
        <v>218</v>
      </c>
      <c r="I12" s="123" t="s">
        <v>219</v>
      </c>
    </row>
    <row r="13" spans="1:9">
      <c r="H13" t="s">
        <v>655</v>
      </c>
      <c r="I13" t="s">
        <v>655</v>
      </c>
    </row>
    <row r="14" spans="1:9">
      <c r="B14" s="10" t="s">
        <v>43</v>
      </c>
      <c r="C14" s="10" t="s">
        <v>44</v>
      </c>
      <c r="D14" s="10" t="s">
        <v>45</v>
      </c>
      <c r="E14" s="10" t="s">
        <v>142</v>
      </c>
      <c r="F14" s="10" t="s">
        <v>143</v>
      </c>
    </row>
    <row r="15" spans="1:9">
      <c r="B15" s="76">
        <f ca="1">TODAY()</f>
        <v>44469</v>
      </c>
      <c r="C15" s="76"/>
      <c r="D15" s="10"/>
      <c r="E15" s="10"/>
      <c r="F15" s="10"/>
    </row>
    <row r="16" spans="1:9">
      <c r="B16" s="76">
        <f ca="1">TODAY()</f>
        <v>44469</v>
      </c>
      <c r="C16" s="10"/>
      <c r="D16" s="10"/>
      <c r="E16" s="10"/>
      <c r="F16" s="10"/>
    </row>
    <row r="18" spans="2:6">
      <c r="B18" s="100" t="s">
        <v>653</v>
      </c>
    </row>
    <row r="19" spans="2:6">
      <c r="B19" t="s">
        <v>654</v>
      </c>
    </row>
    <row r="20" spans="2:6">
      <c r="B20" s="100" t="s">
        <v>649</v>
      </c>
    </row>
    <row r="21" spans="2:6">
      <c r="B21" s="233" t="s">
        <v>83</v>
      </c>
      <c r="C21" s="233"/>
      <c r="D21" s="233"/>
      <c r="E21" s="233"/>
      <c r="F21" s="233"/>
    </row>
    <row r="23" spans="2:6">
      <c r="B23" s="232" t="s">
        <v>144</v>
      </c>
      <c r="C23" s="232"/>
      <c r="D23" s="232"/>
      <c r="E23" s="232"/>
      <c r="F23" s="232"/>
    </row>
    <row r="25" spans="2:6">
      <c r="B25" s="10" t="s">
        <v>43</v>
      </c>
      <c r="C25" s="10" t="s">
        <v>44</v>
      </c>
      <c r="D25" s="10" t="s">
        <v>45</v>
      </c>
      <c r="E25" s="10" t="s">
        <v>142</v>
      </c>
      <c r="F25" s="10" t="s">
        <v>143</v>
      </c>
    </row>
    <row r="26" spans="2:6">
      <c r="B26" s="76">
        <f ca="1">TODAY()</f>
        <v>44469</v>
      </c>
      <c r="C26" s="76">
        <f ca="1">B26-365</f>
        <v>44104</v>
      </c>
      <c r="D26" s="10">
        <f ca="1">DATEDIF(C26,B26,"d")</f>
        <v>365</v>
      </c>
      <c r="E26" s="10">
        <f ca="1">DATEDIF(C26,B26,"m")</f>
        <v>12</v>
      </c>
      <c r="F26" s="10">
        <f ca="1">DATEDIF(C26,B26,"y")</f>
        <v>1</v>
      </c>
    </row>
    <row r="27" spans="2:6">
      <c r="B27" s="76">
        <f ca="1">TODAY()</f>
        <v>44469</v>
      </c>
      <c r="C27" s="10"/>
      <c r="D27" s="10"/>
      <c r="E27" s="10"/>
      <c r="F27" s="10"/>
    </row>
    <row r="29" spans="2:6">
      <c r="C29" t="s">
        <v>145</v>
      </c>
      <c r="D29" s="172" t="str">
        <f ca="1">_xlfn.FORMULATEXT(D26)</f>
        <v>=DATEDIF(C26;B26;"d")</v>
      </c>
    </row>
    <row r="30" spans="2:6">
      <c r="C30" t="s">
        <v>146</v>
      </c>
      <c r="D30" s="172" t="str">
        <f ca="1">_xlfn.FORMULATEXT(E26)</f>
        <v>=DATEDIF(C26;B26;"m")</v>
      </c>
    </row>
    <row r="31" spans="2:6">
      <c r="C31" t="s">
        <v>147</v>
      </c>
      <c r="D31" s="172" t="str">
        <f ca="1">_xlfn.FORMULATEXT(F26)</f>
        <v>=DATEDIF(C26;B26;"y")</v>
      </c>
    </row>
    <row r="35" spans="2:9">
      <c r="B35" s="209" t="s">
        <v>167</v>
      </c>
      <c r="C35" s="209"/>
      <c r="D35" s="209"/>
      <c r="E35" s="209"/>
      <c r="F35" s="209"/>
    </row>
    <row r="36" spans="2:9">
      <c r="B36" t="s">
        <v>168</v>
      </c>
    </row>
    <row r="37" spans="2:9">
      <c r="H37" s="222" t="s">
        <v>154</v>
      </c>
      <c r="I37" s="222"/>
    </row>
    <row r="38" spans="2:9">
      <c r="B38" s="77" t="s">
        <v>43</v>
      </c>
      <c r="C38" s="77" t="s">
        <v>169</v>
      </c>
      <c r="D38" s="10" t="s">
        <v>170</v>
      </c>
      <c r="H38" s="123" t="s">
        <v>218</v>
      </c>
      <c r="I38" s="123" t="s">
        <v>219</v>
      </c>
    </row>
    <row r="39" spans="2:9">
      <c r="B39" s="76">
        <f ca="1">TODAY()</f>
        <v>44469</v>
      </c>
      <c r="C39" s="10">
        <v>0</v>
      </c>
      <c r="D39" s="10"/>
      <c r="H39" t="s">
        <v>171</v>
      </c>
      <c r="I39" t="s">
        <v>171</v>
      </c>
    </row>
    <row r="40" spans="2:9">
      <c r="B40" s="76">
        <f ca="1">TODAY()</f>
        <v>44469</v>
      </c>
      <c r="C40" s="10">
        <v>1</v>
      </c>
      <c r="D40" s="10"/>
    </row>
    <row r="42" spans="2:9">
      <c r="B42" s="232" t="s">
        <v>144</v>
      </c>
      <c r="C42" s="232"/>
      <c r="D42" s="232"/>
      <c r="E42" s="232"/>
      <c r="F42" s="232"/>
    </row>
    <row r="44" spans="2:9">
      <c r="B44" s="101" t="s">
        <v>43</v>
      </c>
      <c r="C44" s="101" t="s">
        <v>169</v>
      </c>
      <c r="D44" s="66" t="s">
        <v>170</v>
      </c>
      <c r="E44" s="101" t="s">
        <v>209</v>
      </c>
    </row>
    <row r="45" spans="2:9">
      <c r="B45" s="76">
        <f ca="1">TODAY()</f>
        <v>44469</v>
      </c>
      <c r="C45" s="10">
        <v>0</v>
      </c>
      <c r="D45" s="76">
        <f ca="1">EOMONTH(B45,C45)</f>
        <v>44469</v>
      </c>
      <c r="E45" t="str">
        <f ca="1">_xlfn.FORMULATEXT(D45)</f>
        <v>=EOMONTH(B45;C45)</v>
      </c>
    </row>
    <row r="46" spans="2:9">
      <c r="B46" s="76">
        <f ca="1">TODAY()</f>
        <v>44469</v>
      </c>
      <c r="C46" s="10">
        <v>1</v>
      </c>
      <c r="D46" s="76">
        <f ca="1">EOMONTH(B46,C46)</f>
        <v>44500</v>
      </c>
      <c r="E46" t="str">
        <f ca="1">_xlfn.FORMULATEXT(D46)</f>
        <v>=EOMONTH(B46;C46)</v>
      </c>
    </row>
    <row r="50" spans="2:6">
      <c r="B50" s="209" t="s">
        <v>690</v>
      </c>
      <c r="C50" s="209"/>
      <c r="D50" s="209"/>
      <c r="E50" s="209"/>
      <c r="F50" s="209"/>
    </row>
    <row r="52" spans="2:6">
      <c r="B52" s="101" t="s">
        <v>43</v>
      </c>
      <c r="C52" s="101" t="s">
        <v>690</v>
      </c>
      <c r="D52" s="101" t="s">
        <v>209</v>
      </c>
    </row>
    <row r="53" spans="2:6">
      <c r="B53" s="76">
        <f ca="1">TODAY()</f>
        <v>44469</v>
      </c>
      <c r="C53" s="10">
        <f ca="1">ROUNDUP(MONTH(B53)/3,0)</f>
        <v>3</v>
      </c>
      <c r="D53" s="236" t="str">
        <f ca="1">_xlfn.FORMULATEXT(C53)</f>
        <v>=ROUNDUP(MĚSÍC(B53)/3;0)</v>
      </c>
    </row>
    <row r="54" spans="2:6">
      <c r="B54" s="76">
        <f t="shared" ref="B54:B56" ca="1" si="0">TODAY()</f>
        <v>44469</v>
      </c>
      <c r="C54" s="10">
        <f ca="1">LOOKUP(MONTH(B54),{1;4;7;10},{1;2;3;4})</f>
        <v>3</v>
      </c>
      <c r="D54" s="236" t="str">
        <f ca="1">_xlfn.FORMULATEXT(C54)</f>
        <v>=VYHLEDAT(MĚSÍC(B54);{1;4;7;10};{1;2;3;4})</v>
      </c>
    </row>
    <row r="55" spans="2:6">
      <c r="B55" s="76">
        <f t="shared" ca="1" si="0"/>
        <v>44469</v>
      </c>
      <c r="C55" s="10">
        <f ca="1">INT((MONTH(B55)-1)/3+1)</f>
        <v>3</v>
      </c>
      <c r="D55" s="236" t="str">
        <f ca="1">_xlfn.FORMULATEXT(C55)</f>
        <v>=CELÁ.ČÁST((MĚSÍC(B55)-1)/3+1)</v>
      </c>
    </row>
    <row r="56" spans="2:6">
      <c r="B56" s="1"/>
    </row>
  </sheetData>
  <mergeCells count="13">
    <mergeCell ref="B50:F50"/>
    <mergeCell ref="H37:I37"/>
    <mergeCell ref="H11:I11"/>
    <mergeCell ref="B42:F42"/>
    <mergeCell ref="B35:F35"/>
    <mergeCell ref="A1:G1"/>
    <mergeCell ref="A2:G2"/>
    <mergeCell ref="B21:F21"/>
    <mergeCell ref="B23:F23"/>
    <mergeCell ref="C4:F4"/>
    <mergeCell ref="C5:F5"/>
    <mergeCell ref="C6:F6"/>
    <mergeCell ref="B8:F8"/>
  </mergeCells>
  <hyperlinks>
    <hyperlink ref="B21" r:id="rId1" tooltip="DATEDIF" display="http://office.lasakovi.com/excel/funkce-datum-cas/DATEDIF-rozdil-mezi-datumy-Excel/" xr:uid="{00000000-0004-0000-0500-000000000000}"/>
    <hyperlink ref="A2" r:id="rId2" xr:uid="{00000000-0004-0000-0500-000001000000}"/>
  </hyperlinks>
  <pageMargins left="0.7" right="0.7" top="0.78740157499999996" bottom="0.78740157499999996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Úvod</vt:lpstr>
      <vt:lpstr>Teorie</vt:lpstr>
      <vt:lpstr>Ukázka</vt:lpstr>
      <vt:lpstr>Datum</vt:lpstr>
      <vt:lpstr>Základní data - Řešení</vt:lpstr>
      <vt:lpstr>Čas</vt:lpstr>
      <vt:lpstr>Čas - Řešení</vt:lpstr>
      <vt:lpstr>Odpracované hodiny</vt:lpstr>
      <vt:lpstr>Speciál trvání</vt:lpstr>
      <vt:lpstr>Speciál pracovní dny</vt:lpstr>
      <vt:lpstr>Svátky</vt:lpstr>
      <vt:lpstr>Jmeniny</vt:lpstr>
      <vt:lpstr>Úkol</vt:lpstr>
      <vt:lpstr>Seznam funkcí datum a čas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Pavel Lasak</cp:lastModifiedBy>
  <dcterms:created xsi:type="dcterms:W3CDTF">2014-02-27T14:03:08Z</dcterms:created>
  <dcterms:modified xsi:type="dcterms:W3CDTF">2021-09-30T11:49:55Z</dcterms:modified>
</cp:coreProperties>
</file>