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hieunguyen/Desktop/TA_fall 2022/IES_intro metrics/week 2/introductoryeconometrics2022seminar2/Excel/"/>
    </mc:Choice>
  </mc:AlternateContent>
  <xr:revisionPtr revIDLastSave="0" documentId="13_ncr:1_{8B084B62-354B-2048-A5FE-8F073B7EA034}" xr6:coauthVersionLast="45" xr6:coauthVersionMax="45" xr10:uidLastSave="{00000000-0000-0000-0000-000000000000}"/>
  <bookViews>
    <workbookView xWindow="0" yWindow="460" windowWidth="25600" windowHeight="14480" tabRatio="500" activeTab="3" xr2:uid="{00000000-000D-0000-FFFF-FFFF00000000}"/>
  </bookViews>
  <sheets>
    <sheet name="Exercise 2 (a) i_setup" sheetId="6" r:id="rId1"/>
    <sheet name="Exercise 2 (a) i_solution" sheetId="2" r:id="rId2"/>
    <sheet name="Exercise 2 (a) ii_setup" sheetId="7" r:id="rId3"/>
    <sheet name="Exercise 2 (a) ii_solution" sheetId="3" r:id="rId4"/>
    <sheet name="Exercise 3 (sums)" sheetId="1" r:id="rId5"/>
    <sheet name="Exercise 3 (matrices)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" i="7" l="1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2" i="7"/>
  <c r="H16" i="7"/>
  <c r="H15" i="7"/>
  <c r="H14" i="7"/>
  <c r="H13" i="7"/>
  <c r="H12" i="7"/>
  <c r="H11" i="7"/>
  <c r="H10" i="7"/>
  <c r="H9" i="7"/>
  <c r="H8" i="7"/>
  <c r="H7" i="7"/>
  <c r="J6" i="7" a="1"/>
  <c r="J7" i="7" s="1"/>
  <c r="H6" i="7"/>
  <c r="H5" i="7"/>
  <c r="H4" i="7"/>
  <c r="H3" i="7"/>
  <c r="J14" i="7" a="1"/>
  <c r="J14" i="7" l="1"/>
  <c r="J15" i="7"/>
  <c r="K7" i="7"/>
  <c r="J6" i="7"/>
  <c r="J10" i="7" s="1" a="1"/>
  <c r="K6" i="7"/>
  <c r="B20" i="6"/>
  <c r="E5" i="6" s="1"/>
  <c r="C18" i="6"/>
  <c r="B18" i="6"/>
  <c r="A18" i="6"/>
  <c r="J2" i="2"/>
  <c r="J2" i="1"/>
  <c r="K10" i="7" l="1"/>
  <c r="J10" i="7"/>
  <c r="K11" i="7"/>
  <c r="J11" i="7"/>
  <c r="C20" i="6"/>
  <c r="F4" i="6" s="1"/>
  <c r="H4" i="6" s="1"/>
  <c r="F10" i="6"/>
  <c r="H10" i="6" s="1"/>
  <c r="F11" i="6"/>
  <c r="H11" i="6" s="1"/>
  <c r="E14" i="6"/>
  <c r="E16" i="6"/>
  <c r="E12" i="6"/>
  <c r="E8" i="6"/>
  <c r="E4" i="6"/>
  <c r="E11" i="6"/>
  <c r="E7" i="6"/>
  <c r="E3" i="6"/>
  <c r="E15" i="6"/>
  <c r="E10" i="6"/>
  <c r="E6" i="6"/>
  <c r="E2" i="6"/>
  <c r="E13" i="6"/>
  <c r="E9" i="6"/>
  <c r="M2" i="1"/>
  <c r="J3" i="1"/>
  <c r="M3" i="1" s="1"/>
  <c r="J4" i="1"/>
  <c r="M4" i="1" s="1"/>
  <c r="J5" i="1"/>
  <c r="M5" i="1" s="1"/>
  <c r="J6" i="1"/>
  <c r="J7" i="1"/>
  <c r="M7" i="1" s="1"/>
  <c r="M6" i="1"/>
  <c r="M14" i="7" l="1" a="1"/>
  <c r="M15" i="7" s="1"/>
  <c r="G4" i="6"/>
  <c r="F16" i="6"/>
  <c r="H16" i="6" s="1"/>
  <c r="F2" i="6"/>
  <c r="H2" i="6" s="1"/>
  <c r="F6" i="6"/>
  <c r="H6" i="6" s="1"/>
  <c r="G6" i="6"/>
  <c r="F13" i="6"/>
  <c r="H13" i="6" s="1"/>
  <c r="F3" i="6"/>
  <c r="H3" i="6" s="1"/>
  <c r="F5" i="6"/>
  <c r="G5" i="6" s="1"/>
  <c r="F8" i="6"/>
  <c r="H8" i="6" s="1"/>
  <c r="G8" i="6"/>
  <c r="F7" i="6"/>
  <c r="H7" i="6" s="1"/>
  <c r="F12" i="6"/>
  <c r="H12" i="6" s="1"/>
  <c r="G9" i="6"/>
  <c r="G10" i="6"/>
  <c r="G11" i="6"/>
  <c r="G16" i="6"/>
  <c r="F15" i="6"/>
  <c r="H15" i="6" s="1"/>
  <c r="F14" i="6"/>
  <c r="H14" i="6" s="1"/>
  <c r="F9" i="6"/>
  <c r="H9" i="6" s="1"/>
  <c r="G12" i="6"/>
  <c r="G13" i="6"/>
  <c r="G7" i="6"/>
  <c r="H5" i="6"/>
  <c r="G2" i="5"/>
  <c r="G3" i="5"/>
  <c r="G4" i="5"/>
  <c r="G5" i="5"/>
  <c r="G6" i="5"/>
  <c r="G7" i="5"/>
  <c r="D3" i="5"/>
  <c r="D4" i="5"/>
  <c r="D5" i="5"/>
  <c r="D6" i="5"/>
  <c r="D7" i="5"/>
  <c r="D2" i="5"/>
  <c r="B9" i="1"/>
  <c r="B11" i="1" s="1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E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A9" i="1"/>
  <c r="A11" i="1" s="1"/>
  <c r="A18" i="2"/>
  <c r="B18" i="2"/>
  <c r="B20" i="2" s="1"/>
  <c r="C18" i="2"/>
  <c r="C20" i="2" s="1"/>
  <c r="I10" i="5" a="1"/>
  <c r="I11" i="5" s="1"/>
  <c r="M14" i="7" l="1"/>
  <c r="Z2" i="7" s="1" a="1"/>
  <c r="Z16" i="7" s="1"/>
  <c r="G3" i="6"/>
  <c r="G2" i="6"/>
  <c r="H18" i="6"/>
  <c r="G15" i="6"/>
  <c r="G18" i="6" s="1"/>
  <c r="F22" i="6" s="1"/>
  <c r="F21" i="6" s="1"/>
  <c r="J2" i="6" s="1"/>
  <c r="K2" i="6" s="1"/>
  <c r="G14" i="6"/>
  <c r="E2" i="1"/>
  <c r="G2" i="1" s="1"/>
  <c r="E4" i="1"/>
  <c r="G4" i="1" s="1"/>
  <c r="E6" i="1"/>
  <c r="G6" i="1" s="1"/>
  <c r="E3" i="1"/>
  <c r="G3" i="1" s="1"/>
  <c r="E5" i="1"/>
  <c r="G5" i="1" s="1"/>
  <c r="E7" i="1"/>
  <c r="G7" i="1" s="1"/>
  <c r="D3" i="1"/>
  <c r="D5" i="1"/>
  <c r="F5" i="1" s="1"/>
  <c r="D7" i="1"/>
  <c r="D2" i="1"/>
  <c r="D4" i="1"/>
  <c r="D6" i="1"/>
  <c r="Q2" i="5" a="1"/>
  <c r="Q2" i="5" s="1"/>
  <c r="I10" i="5"/>
  <c r="I6" i="5" a="1"/>
  <c r="F4" i="2"/>
  <c r="H4" i="2" s="1"/>
  <c r="F3" i="2"/>
  <c r="H3" i="2" s="1"/>
  <c r="F16" i="2"/>
  <c r="H16" i="2" s="1"/>
  <c r="F12" i="2"/>
  <c r="H12" i="2" s="1"/>
  <c r="F14" i="2"/>
  <c r="H14" i="2" s="1"/>
  <c r="F7" i="2"/>
  <c r="H7" i="2" s="1"/>
  <c r="F15" i="2"/>
  <c r="H15" i="2" s="1"/>
  <c r="F11" i="2"/>
  <c r="H11" i="2" s="1"/>
  <c r="E11" i="2"/>
  <c r="E15" i="2"/>
  <c r="E6" i="2"/>
  <c r="E10" i="2"/>
  <c r="E14" i="2"/>
  <c r="G14" i="2" s="1"/>
  <c r="E5" i="2"/>
  <c r="E9" i="2"/>
  <c r="E13" i="2"/>
  <c r="E2" i="2"/>
  <c r="E4" i="2"/>
  <c r="G4" i="2" s="1"/>
  <c r="E8" i="2"/>
  <c r="E12" i="2"/>
  <c r="G12" i="2" s="1"/>
  <c r="E16" i="2"/>
  <c r="E3" i="2"/>
  <c r="E7" i="2"/>
  <c r="F8" i="2"/>
  <c r="H8" i="2" s="1"/>
  <c r="F13" i="2"/>
  <c r="H13" i="2" s="1"/>
  <c r="F9" i="2"/>
  <c r="H9" i="2" s="1"/>
  <c r="F5" i="2"/>
  <c r="H5" i="2" s="1"/>
  <c r="F10" i="2"/>
  <c r="H10" i="2" s="1"/>
  <c r="F6" i="2"/>
  <c r="H6" i="2" s="1"/>
  <c r="F2" i="2"/>
  <c r="H2" i="2" s="1"/>
  <c r="J6" i="3" a="1"/>
  <c r="J7" i="3" s="1"/>
  <c r="J14" i="3" a="1"/>
  <c r="J14" i="3" s="1"/>
  <c r="Z14" i="7" l="1"/>
  <c r="Z2" i="7"/>
  <c r="Z3" i="7"/>
  <c r="Z7" i="7"/>
  <c r="Z8" i="7"/>
  <c r="Z4" i="7"/>
  <c r="Z6" i="7"/>
  <c r="Z5" i="7"/>
  <c r="Z11" i="7"/>
  <c r="Z12" i="7"/>
  <c r="Z13" i="7"/>
  <c r="Z10" i="7"/>
  <c r="Z9" i="7"/>
  <c r="Z15" i="7"/>
  <c r="AA2" i="7" a="1"/>
  <c r="J15" i="6"/>
  <c r="K15" i="6" s="1"/>
  <c r="J8" i="6"/>
  <c r="K8" i="6" s="1"/>
  <c r="J16" i="6"/>
  <c r="K16" i="6" s="1"/>
  <c r="J9" i="6"/>
  <c r="K9" i="6" s="1"/>
  <c r="J4" i="6"/>
  <c r="K4" i="6" s="1"/>
  <c r="J10" i="6"/>
  <c r="K10" i="6" s="1"/>
  <c r="J3" i="6"/>
  <c r="K3" i="6" s="1"/>
  <c r="J11" i="6"/>
  <c r="K11" i="6" s="1"/>
  <c r="J6" i="6"/>
  <c r="K6" i="6" s="1"/>
  <c r="J12" i="6"/>
  <c r="K12" i="6" s="1"/>
  <c r="J5" i="6"/>
  <c r="K5" i="6" s="1"/>
  <c r="J13" i="6"/>
  <c r="K13" i="6" s="1"/>
  <c r="J14" i="6"/>
  <c r="K14" i="6" s="1"/>
  <c r="J7" i="6"/>
  <c r="K7" i="6" s="1"/>
  <c r="F3" i="1"/>
  <c r="Q4" i="5"/>
  <c r="F6" i="1"/>
  <c r="F4" i="1"/>
  <c r="G3" i="2"/>
  <c r="F2" i="1"/>
  <c r="F7" i="1"/>
  <c r="G15" i="2"/>
  <c r="G16" i="2"/>
  <c r="Q7" i="5"/>
  <c r="Q3" i="5"/>
  <c r="Q6" i="5"/>
  <c r="Q5" i="5"/>
  <c r="I6" i="5"/>
  <c r="I7" i="5"/>
  <c r="J6" i="5"/>
  <c r="J7" i="5"/>
  <c r="G9" i="1"/>
  <c r="K7" i="3"/>
  <c r="G7" i="2"/>
  <c r="G8" i="2"/>
  <c r="G9" i="2"/>
  <c r="G2" i="2"/>
  <c r="G11" i="2"/>
  <c r="G6" i="2"/>
  <c r="H18" i="2"/>
  <c r="G5" i="2"/>
  <c r="G13" i="2"/>
  <c r="G10" i="2"/>
  <c r="J6" i="3"/>
  <c r="K6" i="3"/>
  <c r="J10" i="3" s="1" a="1"/>
  <c r="K10" i="3" s="1"/>
  <c r="J15" i="3"/>
  <c r="AA16" i="7" l="1"/>
  <c r="AA12" i="7"/>
  <c r="AA8" i="7"/>
  <c r="AA4" i="7"/>
  <c r="AA15" i="7"/>
  <c r="AA11" i="7"/>
  <c r="AA7" i="7"/>
  <c r="AA3" i="7"/>
  <c r="AA5" i="7"/>
  <c r="AA14" i="7"/>
  <c r="AA10" i="7"/>
  <c r="AA6" i="7"/>
  <c r="AA2" i="7"/>
  <c r="AA13" i="7"/>
  <c r="AA9" i="7"/>
  <c r="T2" i="5" a="1"/>
  <c r="F9" i="1"/>
  <c r="E13" i="1" s="1"/>
  <c r="E12" i="1" s="1"/>
  <c r="T4" i="5"/>
  <c r="T3" i="5"/>
  <c r="T7" i="5"/>
  <c r="T5" i="5"/>
  <c r="T2" i="5"/>
  <c r="T6" i="5"/>
  <c r="L6" i="5" a="1"/>
  <c r="G18" i="2"/>
  <c r="F22" i="2" s="1"/>
  <c r="F21" i="2" s="1"/>
  <c r="J12" i="2" s="1"/>
  <c r="K12" i="2" s="1"/>
  <c r="J10" i="3"/>
  <c r="K11" i="3"/>
  <c r="J11" i="3"/>
  <c r="I3" i="1" l="1"/>
  <c r="L3" i="1" s="1"/>
  <c r="I7" i="1"/>
  <c r="L7" i="1" s="1"/>
  <c r="I4" i="1"/>
  <c r="L4" i="1" s="1"/>
  <c r="I5" i="1"/>
  <c r="L5" i="1" s="1"/>
  <c r="I2" i="1"/>
  <c r="L2" i="1" s="1"/>
  <c r="I6" i="1"/>
  <c r="L6" i="1" s="1"/>
  <c r="J9" i="2"/>
  <c r="K9" i="2" s="1"/>
  <c r="K2" i="2"/>
  <c r="J11" i="2"/>
  <c r="K11" i="2" s="1"/>
  <c r="J15" i="2"/>
  <c r="K15" i="2" s="1"/>
  <c r="J10" i="2"/>
  <c r="K10" i="2" s="1"/>
  <c r="J5" i="2"/>
  <c r="K5" i="2" s="1"/>
  <c r="J4" i="2"/>
  <c r="K4" i="2" s="1"/>
  <c r="J13" i="2"/>
  <c r="K13" i="2" s="1"/>
  <c r="J3" i="2"/>
  <c r="K3" i="2" s="1"/>
  <c r="J16" i="2"/>
  <c r="K16" i="2" s="1"/>
  <c r="J14" i="2"/>
  <c r="K14" i="2" s="1"/>
  <c r="L7" i="5"/>
  <c r="M7" i="5"/>
  <c r="M6" i="5"/>
  <c r="L6" i="5"/>
  <c r="J8" i="2"/>
  <c r="K8" i="2" s="1"/>
  <c r="J6" i="2"/>
  <c r="K6" i="2" s="1"/>
  <c r="J7" i="2"/>
  <c r="K7" i="2" s="1"/>
  <c r="M14" i="3" a="1"/>
  <c r="M14" i="3" s="1"/>
  <c r="M15" i="3" l="1"/>
  <c r="Z2" i="3" s="1" a="1"/>
  <c r="L10" i="5" a="1"/>
  <c r="L10" i="5" l="1"/>
  <c r="L11" i="5"/>
  <c r="Z14" i="3"/>
  <c r="Z10" i="3"/>
  <c r="Z6" i="3"/>
  <c r="Z2" i="3"/>
  <c r="Z13" i="3"/>
  <c r="Z9" i="3"/>
  <c r="Z5" i="3"/>
  <c r="Z16" i="3"/>
  <c r="Z12" i="3"/>
  <c r="Z8" i="3"/>
  <c r="Z4" i="3"/>
  <c r="Z15" i="3"/>
  <c r="Z11" i="3"/>
  <c r="Z7" i="3"/>
  <c r="Z3" i="3"/>
  <c r="P2" i="5" l="1" a="1"/>
  <c r="AA2" i="3" a="1"/>
  <c r="P7" i="5" l="1"/>
  <c r="P2" i="5"/>
  <c r="P6" i="5"/>
  <c r="P4" i="5"/>
  <c r="P5" i="5"/>
  <c r="P3" i="5"/>
  <c r="AA14" i="3"/>
  <c r="AA10" i="3"/>
  <c r="AA6" i="3"/>
  <c r="AA2" i="3"/>
  <c r="AA7" i="3"/>
  <c r="AA13" i="3"/>
  <c r="AA9" i="3"/>
  <c r="AA5" i="3"/>
  <c r="AA16" i="3"/>
  <c r="AA12" i="3"/>
  <c r="AA8" i="3"/>
  <c r="AA4" i="3"/>
  <c r="AA15" i="3"/>
  <c r="AA11" i="3"/>
  <c r="AA3" i="3"/>
  <c r="S2" i="5" l="1" a="1"/>
  <c r="S3" i="5" s="1"/>
  <c r="S7" i="5" l="1"/>
  <c r="S2" i="5"/>
  <c r="S4" i="5"/>
  <c r="S5" i="5"/>
  <c r="S6" i="5"/>
</calcChain>
</file>

<file path=xl/sharedStrings.xml><?xml version="1.0" encoding="utf-8"?>
<sst xmlns="http://schemas.openxmlformats.org/spreadsheetml/2006/main" count="110" uniqueCount="33">
  <si>
    <t>y</t>
  </si>
  <si>
    <t>x</t>
  </si>
  <si>
    <t>sum(y)</t>
  </si>
  <si>
    <t>y-avg(y)</t>
  </si>
  <si>
    <t>x-avg(x)</t>
  </si>
  <si>
    <t>(x-avg(x))^2</t>
  </si>
  <si>
    <t>sum</t>
  </si>
  <si>
    <t>estimated</t>
  </si>
  <si>
    <t>residual</t>
  </si>
  <si>
    <t>disturbance</t>
  </si>
  <si>
    <t>sum(x)</t>
  </si>
  <si>
    <t>n</t>
  </si>
  <si>
    <t>(y-avg(y))*(x-avg(x))</t>
  </si>
  <si>
    <t>avg(y)</t>
  </si>
  <si>
    <t>avg(x)</t>
  </si>
  <si>
    <t>estimated y</t>
  </si>
  <si>
    <t>GPA (y)</t>
  </si>
  <si>
    <t>ACT (x)</t>
  </si>
  <si>
    <t>vector y</t>
  </si>
  <si>
    <t>matrix X</t>
  </si>
  <si>
    <t>X'</t>
  </si>
  <si>
    <t>X'X</t>
  </si>
  <si>
    <t>(X'X)^(-1)</t>
  </si>
  <si>
    <t>X'y</t>
  </si>
  <si>
    <t>student</t>
  </si>
  <si>
    <t>beta_0</t>
  </si>
  <si>
    <t>beta_1</t>
  </si>
  <si>
    <t>true model y</t>
  </si>
  <si>
    <t>true</t>
  </si>
  <si>
    <t>Hint for Mac: Expand to the size of the matrix &amp; press CONTROL+U, and then press ⌘+RETURN</t>
  </si>
  <si>
    <t>Hint for Windows: Expand to the size of the matrix &amp; Press F2, then Ctrl+Shift+Enter (use "MINVERSE")</t>
  </si>
  <si>
    <t>Hint for Windows: Expand to the size of the matrix &amp; Press F2, then Ctrl+Shift+Enter (use "MMULT")</t>
  </si>
  <si>
    <t>estim.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</si>
</sst>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indexed="8"/>
      <name val="Calibri"/>
      <family val="2"/>
      <charset val="238"/>
    </font>
    <font>
      <i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 applyNumberFormat="0" applyFill="0" applyBorder="0" applyProtection="0"/>
  </cellStyleXfs>
  <cellXfs count="16">
    <xf numFmtId="0" fontId="0" fillId="0" borderId="0" xfId="0"/>
    <xf numFmtId="0" fontId="0" fillId="2" borderId="0" xfId="0" applyFill="1" applyBorder="1"/>
    <xf numFmtId="0" fontId="0" fillId="2" borderId="1" xfId="0" applyFill="1" applyBorder="1"/>
    <xf numFmtId="2" fontId="0" fillId="2" borderId="0" xfId="0" applyNumberFormat="1" applyFill="1" applyBorder="1"/>
    <xf numFmtId="2" fontId="0" fillId="2" borderId="1" xfId="0" applyNumberFormat="1" applyFill="1" applyBorder="1"/>
    <xf numFmtId="0" fontId="3" fillId="3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64" fontId="0" fillId="2" borderId="1" xfId="0" applyNumberFormat="1" applyFill="1" applyBorder="1"/>
    <xf numFmtId="1" fontId="0" fillId="2" borderId="1" xfId="0" applyNumberFormat="1" applyFill="1" applyBorder="1"/>
    <xf numFmtId="0" fontId="3" fillId="3" borderId="5" xfId="0" applyFont="1" applyFill="1" applyBorder="1" applyAlignment="1">
      <alignment horizontal="center"/>
    </xf>
    <xf numFmtId="0" fontId="6" fillId="2" borderId="0" xfId="0" applyFont="1" applyFill="1" applyBorder="1"/>
    <xf numFmtId="2" fontId="0" fillId="2" borderId="5" xfId="0" applyNumberFormat="1" applyFill="1" applyBorder="1"/>
    <xf numFmtId="164" fontId="0" fillId="2" borderId="5" xfId="0" applyNumberFormat="1" applyFill="1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</cellXfs>
  <cellStyles count="4">
    <cellStyle name="Followed Hyperlink" xfId="2" builtinId="9" hidden="1"/>
    <cellStyle name="Hyperlink" xfId="1" builtinId="8" hidden="1"/>
    <cellStyle name="Normal" xfId="0" builtinId="0"/>
    <cellStyle name="Normální 2" xfId="3" xr:uid="{00000000-0005-0000-0000-000003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observations</c:v>
          </c:tx>
          <c:spPr>
            <a:ln w="47625">
              <a:noFill/>
            </a:ln>
          </c:spPr>
          <c:marker>
            <c:symbol val="diamond"/>
            <c:size val="15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'Exercise 2 (a) i_setup'!$C$2:$C$16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i_setup'!$B$2:$B$16</c:f>
              <c:numCache>
                <c:formatCode>0.0</c:formatCode>
                <c:ptCount val="15"/>
                <c:pt idx="0">
                  <c:v>2.8</c:v>
                </c:pt>
                <c:pt idx="1">
                  <c:v>3.4</c:v>
                </c:pt>
                <c:pt idx="2">
                  <c:v>3</c:v>
                </c:pt>
                <c:pt idx="3">
                  <c:v>3.5</c:v>
                </c:pt>
                <c:pt idx="4">
                  <c:v>3.6</c:v>
                </c:pt>
                <c:pt idx="5">
                  <c:v>3</c:v>
                </c:pt>
                <c:pt idx="6">
                  <c:v>2.7</c:v>
                </c:pt>
                <c:pt idx="7">
                  <c:v>3.7</c:v>
                </c:pt>
                <c:pt idx="8">
                  <c:v>3.2</c:v>
                </c:pt>
                <c:pt idx="9">
                  <c:v>3</c:v>
                </c:pt>
                <c:pt idx="10">
                  <c:v>3.5</c:v>
                </c:pt>
                <c:pt idx="11">
                  <c:v>2.5</c:v>
                </c:pt>
                <c:pt idx="12">
                  <c:v>3.8</c:v>
                </c:pt>
                <c:pt idx="13">
                  <c:v>2.6</c:v>
                </c:pt>
                <c:pt idx="14">
                  <c:v>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7C-3A46-A202-CE03E846514B}"/>
            </c:ext>
          </c:extLst>
        </c:ser>
        <c:ser>
          <c:idx val="1"/>
          <c:order val="1"/>
          <c:tx>
            <c:v>estimated model</c:v>
          </c:tx>
          <c:spPr>
            <a:ln w="31750">
              <a:noFill/>
              <a:prstDash val="sysDot"/>
            </a:ln>
          </c:spPr>
          <c:marker>
            <c:symbol val="none"/>
          </c:marker>
          <c:trendline>
            <c:name>estimated model</c:name>
            <c:spPr>
              <a:ln w="31750">
                <a:solidFill>
                  <a:prstClr val="black"/>
                </a:solidFill>
                <a:prstDash val="sysDot"/>
              </a:ln>
            </c:spPr>
            <c:trendlineType val="linear"/>
            <c:dispRSqr val="0"/>
            <c:dispEq val="1"/>
            <c:trendlineLbl>
              <c:layout>
                <c:manualLayout>
                  <c:x val="3.2103458332076308E-3"/>
                  <c:y val="0.21836093632862627"/>
                </c:manualLayout>
              </c:layout>
              <c:numFmt formatCode="General" sourceLinked="0"/>
            </c:trendlineLbl>
          </c:trendline>
          <c:xVal>
            <c:numRef>
              <c:f>'Exercise 2 (a) i_setup'!$C$2:$C$16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i_setup'!$J$2:$J$16</c:f>
              <c:numCache>
                <c:formatCode>0.00</c:formatCode>
                <c:ptCount val="15"/>
                <c:pt idx="0">
                  <c:v>2.6654153354632588</c:v>
                </c:pt>
                <c:pt idx="1">
                  <c:v>2.9499600638977634</c:v>
                </c:pt>
                <c:pt idx="2">
                  <c:v>3.1396565495207667</c:v>
                </c:pt>
                <c:pt idx="3">
                  <c:v>3.2345047923322685</c:v>
                </c:pt>
                <c:pt idx="4">
                  <c:v>3.4242012779552717</c:v>
                </c:pt>
                <c:pt idx="5">
                  <c:v>3.0448083067092653</c:v>
                </c:pt>
                <c:pt idx="6">
                  <c:v>3.0448083067092653</c:v>
                </c:pt>
                <c:pt idx="7">
                  <c:v>3.5190495207667731</c:v>
                </c:pt>
                <c:pt idx="8">
                  <c:v>2.855111821086262</c:v>
                </c:pt>
                <c:pt idx="9">
                  <c:v>3.3293530351437699</c:v>
                </c:pt>
                <c:pt idx="10">
                  <c:v>3.5190495207667731</c:v>
                </c:pt>
                <c:pt idx="11">
                  <c:v>2.570567092651757</c:v>
                </c:pt>
                <c:pt idx="12">
                  <c:v>3.7087460063897764</c:v>
                </c:pt>
                <c:pt idx="13">
                  <c:v>3.1396565495207667</c:v>
                </c:pt>
                <c:pt idx="14">
                  <c:v>2.855111821086262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A7C-3A46-A202-CE03E8465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585984"/>
        <c:axId val="609586560"/>
      </c:scatterChart>
      <c:valAx>
        <c:axId val="609585984"/>
        <c:scaling>
          <c:orientation val="minMax"/>
          <c:min val="19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cs-CZ" sz="1600"/>
                  <a:t>ACT</a:t>
                </a:r>
                <a:endParaRPr lang="en-US" sz="160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6560"/>
        <c:crosses val="autoZero"/>
        <c:crossBetween val="midCat"/>
        <c:majorUnit val="1"/>
      </c:valAx>
      <c:valAx>
        <c:axId val="609586560"/>
        <c:scaling>
          <c:orientation val="minMax"/>
          <c:min val="2.4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600"/>
                </a:pPr>
                <a:r>
                  <a:rPr lang="cs-CZ" sz="1600"/>
                  <a:t>GPA</a:t>
                </a:r>
                <a:endParaRPr lang="en-US" sz="1600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5984"/>
        <c:crosses val="autoZero"/>
        <c:crossBetween val="midCat"/>
        <c:majorUnit val="0.1"/>
      </c:valAx>
    </c:plotArea>
    <c:legend>
      <c:legendPos val="b"/>
      <c:legendEntry>
        <c:idx val="1"/>
        <c:delete val="1"/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solidFill>
        <a:prstClr val="black"/>
      </a:solidFill>
    </a:ln>
  </c:spPr>
  <c:printSettings>
    <c:headerFooter/>
    <c:pageMargins b="0.5" l="0.5" r="0.5" t="0.5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observations</c:v>
          </c:tx>
          <c:spPr>
            <a:ln w="47625">
              <a:noFill/>
            </a:ln>
          </c:spPr>
          <c:marker>
            <c:symbol val="diamond"/>
            <c:size val="15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'Exercise 2 (a) i_solution'!$C$2:$C$16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i_solution'!$B$2:$B$16</c:f>
              <c:numCache>
                <c:formatCode>0.0</c:formatCode>
                <c:ptCount val="15"/>
                <c:pt idx="0">
                  <c:v>2.8</c:v>
                </c:pt>
                <c:pt idx="1">
                  <c:v>3.4</c:v>
                </c:pt>
                <c:pt idx="2">
                  <c:v>3</c:v>
                </c:pt>
                <c:pt idx="3">
                  <c:v>3.5</c:v>
                </c:pt>
                <c:pt idx="4">
                  <c:v>3.6</c:v>
                </c:pt>
                <c:pt idx="5">
                  <c:v>3</c:v>
                </c:pt>
                <c:pt idx="6">
                  <c:v>2.7</c:v>
                </c:pt>
                <c:pt idx="7">
                  <c:v>3.7</c:v>
                </c:pt>
                <c:pt idx="8">
                  <c:v>3.2</c:v>
                </c:pt>
                <c:pt idx="9">
                  <c:v>3</c:v>
                </c:pt>
                <c:pt idx="10">
                  <c:v>3.5</c:v>
                </c:pt>
                <c:pt idx="11">
                  <c:v>2.5</c:v>
                </c:pt>
                <c:pt idx="12">
                  <c:v>3.8</c:v>
                </c:pt>
                <c:pt idx="13">
                  <c:v>2.6</c:v>
                </c:pt>
                <c:pt idx="14">
                  <c:v>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A0-664C-BE44-A3CAF13FEEB7}"/>
            </c:ext>
          </c:extLst>
        </c:ser>
        <c:ser>
          <c:idx val="1"/>
          <c:order val="1"/>
          <c:tx>
            <c:v>estimated model</c:v>
          </c:tx>
          <c:spPr>
            <a:ln w="31750">
              <a:noFill/>
              <a:prstDash val="sysDot"/>
            </a:ln>
          </c:spPr>
          <c:marker>
            <c:symbol val="none"/>
          </c:marker>
          <c:trendline>
            <c:name>estimated model</c:name>
            <c:spPr>
              <a:ln w="31750">
                <a:solidFill>
                  <a:prstClr val="black"/>
                </a:solidFill>
                <a:prstDash val="sysDot"/>
              </a:ln>
            </c:spPr>
            <c:trendlineType val="linear"/>
            <c:dispRSqr val="0"/>
            <c:dispEq val="1"/>
            <c:trendlineLbl>
              <c:layout>
                <c:manualLayout>
                  <c:x val="3.2103458332076308E-3"/>
                  <c:y val="0.21836093632862627"/>
                </c:manualLayout>
              </c:layout>
              <c:numFmt formatCode="General" sourceLinked="0"/>
            </c:trendlineLbl>
          </c:trendline>
          <c:xVal>
            <c:numRef>
              <c:f>'Exercise 2 (a) i_solution'!$C$2:$C$16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i_solution'!$J$2:$J$16</c:f>
              <c:numCache>
                <c:formatCode>0.00</c:formatCode>
                <c:ptCount val="15"/>
                <c:pt idx="0">
                  <c:v>2.6654153354632588</c:v>
                </c:pt>
                <c:pt idx="1">
                  <c:v>2.9499600638977634</c:v>
                </c:pt>
                <c:pt idx="2">
                  <c:v>3.1396565495207667</c:v>
                </c:pt>
                <c:pt idx="3">
                  <c:v>3.2345047923322685</c:v>
                </c:pt>
                <c:pt idx="4">
                  <c:v>3.4242012779552717</c:v>
                </c:pt>
                <c:pt idx="5">
                  <c:v>3.0448083067092653</c:v>
                </c:pt>
                <c:pt idx="6">
                  <c:v>3.0448083067092653</c:v>
                </c:pt>
                <c:pt idx="7">
                  <c:v>3.5190495207667731</c:v>
                </c:pt>
                <c:pt idx="8">
                  <c:v>2.855111821086262</c:v>
                </c:pt>
                <c:pt idx="9">
                  <c:v>3.3293530351437699</c:v>
                </c:pt>
                <c:pt idx="10">
                  <c:v>3.5190495207667731</c:v>
                </c:pt>
                <c:pt idx="11">
                  <c:v>2.570567092651757</c:v>
                </c:pt>
                <c:pt idx="12">
                  <c:v>3.7087460063897764</c:v>
                </c:pt>
                <c:pt idx="13">
                  <c:v>3.1396565495207667</c:v>
                </c:pt>
                <c:pt idx="14">
                  <c:v>2.855111821086262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AA0-664C-BE44-A3CAF13FE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585984"/>
        <c:axId val="609586560"/>
      </c:scatterChart>
      <c:valAx>
        <c:axId val="609585984"/>
        <c:scaling>
          <c:orientation val="minMax"/>
          <c:min val="19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cs-CZ" sz="1600"/>
                  <a:t>ACT</a:t>
                </a:r>
                <a:endParaRPr lang="en-US" sz="160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6560"/>
        <c:crosses val="autoZero"/>
        <c:crossBetween val="midCat"/>
        <c:majorUnit val="1"/>
      </c:valAx>
      <c:valAx>
        <c:axId val="609586560"/>
        <c:scaling>
          <c:orientation val="minMax"/>
          <c:min val="2.4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600"/>
                </a:pPr>
                <a:r>
                  <a:rPr lang="cs-CZ" sz="1600"/>
                  <a:t>GPA</a:t>
                </a:r>
                <a:endParaRPr lang="en-US" sz="1600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5984"/>
        <c:crosses val="autoZero"/>
        <c:crossBetween val="midCat"/>
        <c:majorUnit val="0.1"/>
      </c:valAx>
    </c:plotArea>
    <c:legend>
      <c:legendPos val="b"/>
      <c:legendEntry>
        <c:idx val="1"/>
        <c:delete val="1"/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solidFill>
        <a:prstClr val="black"/>
      </a:solidFill>
    </a:ln>
  </c:spPr>
  <c:printSettings>
    <c:headerFooter/>
    <c:pageMargins b="0.5" l="0.5" r="0.5" t="0.5" header="0" footer="0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observations</c:v>
          </c:tx>
          <c:spPr>
            <a:ln w="47625">
              <a:noFill/>
            </a:ln>
          </c:spPr>
          <c:marker>
            <c:symbol val="diamond"/>
            <c:size val="15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'Exercise 2 (a) ii_setup'!$C$2:$C$16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ii_setup'!$B$2:$B$16</c:f>
              <c:numCache>
                <c:formatCode>0.0</c:formatCode>
                <c:ptCount val="15"/>
                <c:pt idx="0">
                  <c:v>2.8</c:v>
                </c:pt>
                <c:pt idx="1">
                  <c:v>3.4</c:v>
                </c:pt>
                <c:pt idx="2">
                  <c:v>3</c:v>
                </c:pt>
                <c:pt idx="3">
                  <c:v>3.5</c:v>
                </c:pt>
                <c:pt idx="4">
                  <c:v>3.6</c:v>
                </c:pt>
                <c:pt idx="5">
                  <c:v>3</c:v>
                </c:pt>
                <c:pt idx="6">
                  <c:v>2.7</c:v>
                </c:pt>
                <c:pt idx="7">
                  <c:v>3.7</c:v>
                </c:pt>
                <c:pt idx="8">
                  <c:v>3.2</c:v>
                </c:pt>
                <c:pt idx="9">
                  <c:v>3</c:v>
                </c:pt>
                <c:pt idx="10">
                  <c:v>3.5</c:v>
                </c:pt>
                <c:pt idx="11">
                  <c:v>2.5</c:v>
                </c:pt>
                <c:pt idx="12">
                  <c:v>3.8</c:v>
                </c:pt>
                <c:pt idx="13">
                  <c:v>2.6</c:v>
                </c:pt>
                <c:pt idx="14">
                  <c:v>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99-9A46-881C-57F37A6142BC}"/>
            </c:ext>
          </c:extLst>
        </c:ser>
        <c:ser>
          <c:idx val="1"/>
          <c:order val="1"/>
          <c:tx>
            <c:v>estimated model</c:v>
          </c:tx>
          <c:spPr>
            <a:ln w="31750">
              <a:noFill/>
              <a:prstDash val="sysDot"/>
            </a:ln>
          </c:spPr>
          <c:marker>
            <c:symbol val="none"/>
          </c:marker>
          <c:trendline>
            <c:name>estimated model</c:name>
            <c:spPr>
              <a:ln w="31750">
                <a:solidFill>
                  <a:prstClr val="black"/>
                </a:solidFill>
                <a:prstDash val="sysDot"/>
              </a:ln>
            </c:spPr>
            <c:trendlineType val="linear"/>
            <c:dispRSqr val="0"/>
            <c:dispEq val="1"/>
            <c:trendlineLbl>
              <c:layout>
                <c:manualLayout>
                  <c:x val="6.5606741686024877E-4"/>
                  <c:y val="0.22062134390063987"/>
                </c:manualLayout>
              </c:layout>
              <c:numFmt formatCode="General" sourceLinked="0"/>
            </c:trendlineLbl>
          </c:trendline>
          <c:xVal>
            <c:numRef>
              <c:f>'Exercise 2 (a) ii_setup'!$C$2:$C$16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ii_setup'!$Z$2:$Z$16</c:f>
              <c:numCache>
                <c:formatCode>0.00</c:formatCode>
                <c:ptCount val="15"/>
                <c:pt idx="0">
                  <c:v>2.6654153354632442</c:v>
                </c:pt>
                <c:pt idx="1">
                  <c:v>2.9499600638977483</c:v>
                </c:pt>
                <c:pt idx="2">
                  <c:v>3.1396565495207511</c:v>
                </c:pt>
                <c:pt idx="3">
                  <c:v>3.2345047923322525</c:v>
                </c:pt>
                <c:pt idx="4">
                  <c:v>3.4242012779552553</c:v>
                </c:pt>
                <c:pt idx="5">
                  <c:v>3.0448083067092497</c:v>
                </c:pt>
                <c:pt idx="6">
                  <c:v>3.0448083067092497</c:v>
                </c:pt>
                <c:pt idx="7">
                  <c:v>3.5190495207667567</c:v>
                </c:pt>
                <c:pt idx="8">
                  <c:v>2.8551118210862469</c:v>
                </c:pt>
                <c:pt idx="9">
                  <c:v>3.3293530351437539</c:v>
                </c:pt>
                <c:pt idx="10">
                  <c:v>3.5190495207667567</c:v>
                </c:pt>
                <c:pt idx="11">
                  <c:v>2.5705670926517428</c:v>
                </c:pt>
                <c:pt idx="12">
                  <c:v>3.7087460063897595</c:v>
                </c:pt>
                <c:pt idx="13">
                  <c:v>3.1396565495207511</c:v>
                </c:pt>
                <c:pt idx="14">
                  <c:v>2.8551118210862469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99-9A46-881C-57F37A614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588288"/>
        <c:axId val="609588864"/>
      </c:scatterChart>
      <c:valAx>
        <c:axId val="609588288"/>
        <c:scaling>
          <c:orientation val="minMax"/>
          <c:min val="19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cs-CZ" sz="1600"/>
                  <a:t>ACT</a:t>
                </a:r>
                <a:endParaRPr lang="en-US" sz="160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8864"/>
        <c:crosses val="autoZero"/>
        <c:crossBetween val="midCat"/>
        <c:majorUnit val="1"/>
      </c:valAx>
      <c:valAx>
        <c:axId val="609588864"/>
        <c:scaling>
          <c:orientation val="minMax"/>
          <c:min val="2.4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600"/>
                </a:pPr>
                <a:r>
                  <a:rPr lang="cs-CZ" sz="1600"/>
                  <a:t>GPA</a:t>
                </a:r>
                <a:endParaRPr lang="en-US" sz="1600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8288"/>
        <c:crosses val="autoZero"/>
        <c:crossBetween val="midCat"/>
        <c:majorUnit val="0.1"/>
      </c:valAx>
    </c:plotArea>
    <c:legend>
      <c:legendPos val="b"/>
      <c:legendEntry>
        <c:idx val="1"/>
        <c:delete val="1"/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solidFill>
        <a:prstClr val="black"/>
      </a:solidFill>
    </a:ln>
  </c:spPr>
  <c:printSettings>
    <c:headerFooter/>
    <c:pageMargins b="1" l="0.75000000000000111" r="0.7500000000000011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observations</c:v>
          </c:tx>
          <c:spPr>
            <a:ln w="47625">
              <a:noFill/>
            </a:ln>
          </c:spPr>
          <c:marker>
            <c:symbol val="diamond"/>
            <c:size val="15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'Exercise 2 (a) ii_solution'!$C$2:$C$16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ii_solution'!$B$2:$B$16</c:f>
              <c:numCache>
                <c:formatCode>0.0</c:formatCode>
                <c:ptCount val="15"/>
                <c:pt idx="0">
                  <c:v>2.8</c:v>
                </c:pt>
                <c:pt idx="1">
                  <c:v>3.4</c:v>
                </c:pt>
                <c:pt idx="2">
                  <c:v>3</c:v>
                </c:pt>
                <c:pt idx="3">
                  <c:v>3.5</c:v>
                </c:pt>
                <c:pt idx="4">
                  <c:v>3.6</c:v>
                </c:pt>
                <c:pt idx="5">
                  <c:v>3</c:v>
                </c:pt>
                <c:pt idx="6">
                  <c:v>2.7</c:v>
                </c:pt>
                <c:pt idx="7">
                  <c:v>3.7</c:v>
                </c:pt>
                <c:pt idx="8">
                  <c:v>3.2</c:v>
                </c:pt>
                <c:pt idx="9">
                  <c:v>3</c:v>
                </c:pt>
                <c:pt idx="10">
                  <c:v>3.5</c:v>
                </c:pt>
                <c:pt idx="11">
                  <c:v>2.5</c:v>
                </c:pt>
                <c:pt idx="12">
                  <c:v>3.8</c:v>
                </c:pt>
                <c:pt idx="13">
                  <c:v>2.6</c:v>
                </c:pt>
                <c:pt idx="14">
                  <c:v>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BC-CF46-9092-7970159C963F}"/>
            </c:ext>
          </c:extLst>
        </c:ser>
        <c:ser>
          <c:idx val="1"/>
          <c:order val="1"/>
          <c:tx>
            <c:v>estimated model</c:v>
          </c:tx>
          <c:spPr>
            <a:ln w="31750">
              <a:noFill/>
              <a:prstDash val="sysDot"/>
            </a:ln>
          </c:spPr>
          <c:marker>
            <c:symbol val="none"/>
          </c:marker>
          <c:trendline>
            <c:name>estimated model</c:name>
            <c:spPr>
              <a:ln w="31750">
                <a:solidFill>
                  <a:prstClr val="black"/>
                </a:solidFill>
                <a:prstDash val="sysDot"/>
              </a:ln>
            </c:spPr>
            <c:trendlineType val="linear"/>
            <c:dispRSqr val="0"/>
            <c:dispEq val="1"/>
            <c:trendlineLbl>
              <c:layout>
                <c:manualLayout>
                  <c:x val="6.5606741686024877E-4"/>
                  <c:y val="0.22062134390063987"/>
                </c:manualLayout>
              </c:layout>
              <c:numFmt formatCode="General" sourceLinked="0"/>
            </c:trendlineLbl>
          </c:trendline>
          <c:xVal>
            <c:numRef>
              <c:f>'Exercise 2 (a) ii_solution'!$C$2:$C$16</c:f>
              <c:numCache>
                <c:formatCode>General</c:formatCode>
                <c:ptCount val="15"/>
                <c:pt idx="0">
                  <c:v>21</c:v>
                </c:pt>
                <c:pt idx="1">
                  <c:v>24</c:v>
                </c:pt>
                <c:pt idx="2">
                  <c:v>26</c:v>
                </c:pt>
                <c:pt idx="3">
                  <c:v>27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30</c:v>
                </c:pt>
                <c:pt idx="8">
                  <c:v>23</c:v>
                </c:pt>
                <c:pt idx="9">
                  <c:v>28</c:v>
                </c:pt>
                <c:pt idx="10">
                  <c:v>30</c:v>
                </c:pt>
                <c:pt idx="11">
                  <c:v>20</c:v>
                </c:pt>
                <c:pt idx="12">
                  <c:v>32</c:v>
                </c:pt>
                <c:pt idx="13">
                  <c:v>26</c:v>
                </c:pt>
                <c:pt idx="14">
                  <c:v>23</c:v>
                </c:pt>
              </c:numCache>
            </c:numRef>
          </c:xVal>
          <c:yVal>
            <c:numRef>
              <c:f>'Exercise 2 (a) ii_solution'!$Z$2:$Z$16</c:f>
              <c:numCache>
                <c:formatCode>0.00</c:formatCode>
                <c:ptCount val="15"/>
                <c:pt idx="0">
                  <c:v>2.6654153354632442</c:v>
                </c:pt>
                <c:pt idx="1">
                  <c:v>2.9499600638977483</c:v>
                </c:pt>
                <c:pt idx="2">
                  <c:v>3.1396565495207511</c:v>
                </c:pt>
                <c:pt idx="3">
                  <c:v>3.2345047923322525</c:v>
                </c:pt>
                <c:pt idx="4">
                  <c:v>3.4242012779552553</c:v>
                </c:pt>
                <c:pt idx="5">
                  <c:v>3.0448083067092497</c:v>
                </c:pt>
                <c:pt idx="6">
                  <c:v>3.0448083067092497</c:v>
                </c:pt>
                <c:pt idx="7">
                  <c:v>3.5190495207667567</c:v>
                </c:pt>
                <c:pt idx="8">
                  <c:v>2.8551118210862469</c:v>
                </c:pt>
                <c:pt idx="9">
                  <c:v>3.3293530351437539</c:v>
                </c:pt>
                <c:pt idx="10">
                  <c:v>3.5190495207667567</c:v>
                </c:pt>
                <c:pt idx="11">
                  <c:v>2.5705670926517428</c:v>
                </c:pt>
                <c:pt idx="12">
                  <c:v>3.7087460063897595</c:v>
                </c:pt>
                <c:pt idx="13">
                  <c:v>3.1396565495207511</c:v>
                </c:pt>
                <c:pt idx="14">
                  <c:v>2.8551118210862469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BC-CF46-9092-7970159C9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588288"/>
        <c:axId val="609588864"/>
      </c:scatterChart>
      <c:valAx>
        <c:axId val="609588288"/>
        <c:scaling>
          <c:orientation val="minMax"/>
          <c:min val="19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cs-CZ" sz="1600"/>
                  <a:t>ACT</a:t>
                </a:r>
                <a:endParaRPr lang="en-US" sz="160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8864"/>
        <c:crosses val="autoZero"/>
        <c:crossBetween val="midCat"/>
        <c:majorUnit val="1"/>
      </c:valAx>
      <c:valAx>
        <c:axId val="609588864"/>
        <c:scaling>
          <c:orientation val="minMax"/>
          <c:min val="2.4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600"/>
                </a:pPr>
                <a:r>
                  <a:rPr lang="cs-CZ" sz="1600"/>
                  <a:t>GPA</a:t>
                </a:r>
                <a:endParaRPr lang="en-US" sz="1600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88288"/>
        <c:crosses val="autoZero"/>
        <c:crossBetween val="midCat"/>
        <c:majorUnit val="0.1"/>
      </c:valAx>
    </c:plotArea>
    <c:legend>
      <c:legendPos val="b"/>
      <c:legendEntry>
        <c:idx val="1"/>
        <c:delete val="1"/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solidFill>
        <a:prstClr val="black"/>
      </a:solidFill>
    </a:ln>
  </c:spPr>
  <c:printSettings>
    <c:headerFooter/>
    <c:pageMargins b="1" l="0.75000000000000111" r="0.7500000000000011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observations</c:v>
          </c:tx>
          <c:spPr>
            <a:ln w="47625">
              <a:noFill/>
            </a:ln>
          </c:spPr>
          <c:marker>
            <c:symbol val="diamond"/>
            <c:size val="15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'Exercise 3 (sums)'!$B$2:$B$7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xVal>
          <c:yVal>
            <c:numRef>
              <c:f>'Exercise 3 (sums)'!$A$2:$A$7</c:f>
              <c:numCache>
                <c:formatCode>General</c:formatCode>
                <c:ptCount val="6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8</c:v>
                </c:pt>
                <c:pt idx="4">
                  <c:v>5</c:v>
                </c:pt>
                <c:pt idx="5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F46-E544-88E7-C6BB7D627A3F}"/>
            </c:ext>
          </c:extLst>
        </c:ser>
        <c:ser>
          <c:idx val="1"/>
          <c:order val="1"/>
          <c:tx>
            <c:v>estimated model</c:v>
          </c:tx>
          <c:spPr>
            <a:ln w="31750">
              <a:noFill/>
              <a:prstDash val="sysDot"/>
            </a:ln>
          </c:spPr>
          <c:marker>
            <c:symbol val="none"/>
          </c:marker>
          <c:trendline>
            <c:name>estimated model</c:name>
            <c:spPr>
              <a:ln w="31750">
                <a:solidFill>
                  <a:prstClr val="black"/>
                </a:solidFill>
                <a:prstDash val="sysDot"/>
              </a:ln>
            </c:spPr>
            <c:trendlineType val="linear"/>
            <c:dispRSqr val="0"/>
            <c:dispEq val="1"/>
            <c:trendlineLbl>
              <c:layout>
                <c:manualLayout>
                  <c:x val="6.2655645055862269E-2"/>
                  <c:y val="0.18589653566031519"/>
                </c:manualLayout>
              </c:layout>
              <c:numFmt formatCode="General" sourceLinked="0"/>
            </c:trendlineLbl>
          </c:trendline>
          <c:xVal>
            <c:numRef>
              <c:f>'Exercise 3 (sums)'!$B$2:$B$7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xVal>
          <c:yVal>
            <c:numRef>
              <c:f>'Exercise 3 (sums)'!$I$2:$I$7</c:f>
              <c:numCache>
                <c:formatCode>0.00</c:formatCode>
                <c:ptCount val="6"/>
                <c:pt idx="0">
                  <c:v>1.8000000000000009</c:v>
                </c:pt>
                <c:pt idx="1">
                  <c:v>5.7692307692307701</c:v>
                </c:pt>
                <c:pt idx="2">
                  <c:v>3.123076923076924</c:v>
                </c:pt>
                <c:pt idx="3">
                  <c:v>7.0923076923076929</c:v>
                </c:pt>
                <c:pt idx="4">
                  <c:v>4.4461538461538472</c:v>
                </c:pt>
                <c:pt idx="5">
                  <c:v>5.7692307692307701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F46-E544-88E7-C6BB7D627A3F}"/>
            </c:ext>
          </c:extLst>
        </c:ser>
        <c:ser>
          <c:idx val="2"/>
          <c:order val="2"/>
          <c:tx>
            <c:v>true model</c:v>
          </c:tx>
          <c:spPr>
            <a:ln w="31750">
              <a:noFill/>
            </a:ln>
          </c:spPr>
          <c:marker>
            <c:symbol val="none"/>
          </c:marker>
          <c:trendline>
            <c:name>true model</c:name>
            <c:spPr>
              <a:ln w="31750">
                <a:solidFill>
                  <a:prstClr val="black"/>
                </a:solidFill>
              </a:ln>
            </c:spPr>
            <c:trendlineType val="linear"/>
            <c:dispRSqr val="0"/>
            <c:dispEq val="0"/>
          </c:trendline>
          <c:xVal>
            <c:numRef>
              <c:f>'Exercise 3 (sums)'!$B$2:$B$7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xVal>
          <c:yVal>
            <c:numRef>
              <c:f>'Exercise 3 (sums)'!$J$2:$J$7</c:f>
              <c:numCache>
                <c:formatCode>0.0</c:formatCode>
                <c:ptCount val="6"/>
                <c:pt idx="0">
                  <c:v>1.5</c:v>
                </c:pt>
                <c:pt idx="1">
                  <c:v>6</c:v>
                </c:pt>
                <c:pt idx="2">
                  <c:v>3</c:v>
                </c:pt>
                <c:pt idx="3">
                  <c:v>7.5</c:v>
                </c:pt>
                <c:pt idx="4">
                  <c:v>4.5</c:v>
                </c:pt>
                <c:pt idx="5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F46-E544-88E7-C6BB7D627A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590592"/>
        <c:axId val="609984512"/>
      </c:scatterChart>
      <c:valAx>
        <c:axId val="609590592"/>
        <c:scaling>
          <c:orientation val="minMax"/>
          <c:min val="0.5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984512"/>
        <c:crosses val="autoZero"/>
        <c:crossBetween val="midCat"/>
        <c:majorUnit val="1"/>
      </c:valAx>
      <c:valAx>
        <c:axId val="609984512"/>
        <c:scaling>
          <c:orientation val="minMax"/>
          <c:max val="8.5"/>
          <c:min val="1.5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600"/>
                </a:pPr>
                <a:r>
                  <a:rPr lang="en-US" sz="1600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590592"/>
        <c:crosses val="autoZero"/>
        <c:crossBetween val="midCat"/>
      </c:valAx>
    </c:plotArea>
    <c:legend>
      <c:legendPos val="b"/>
      <c:legendEntry>
        <c:idx val="1"/>
        <c:delete val="1"/>
      </c:legendEntry>
      <c:legendEntry>
        <c:idx val="2"/>
        <c:delete val="1"/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solidFill>
        <a:prstClr val="black"/>
      </a:solidFill>
    </a:ln>
  </c:spPr>
  <c:printSettings>
    <c:headerFooter/>
    <c:pageMargins b="1" l="0.75000000000000089" r="0.75000000000000089" t="1" header="0.5" footer="0.5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observations</c:v>
          </c:tx>
          <c:spPr>
            <a:ln w="47625">
              <a:noFill/>
            </a:ln>
          </c:spPr>
          <c:marker>
            <c:symbol val="diamond"/>
            <c:size val="15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'Exercise 3 (matrices)'!$B$2:$B$7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xVal>
          <c:yVal>
            <c:numRef>
              <c:f>'Exercise 3 (matrices)'!$A$2:$A$7</c:f>
              <c:numCache>
                <c:formatCode>General</c:formatCode>
                <c:ptCount val="6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8</c:v>
                </c:pt>
                <c:pt idx="4">
                  <c:v>5</c:v>
                </c:pt>
                <c:pt idx="5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44-AD4C-84A2-271DF1AFC116}"/>
            </c:ext>
          </c:extLst>
        </c:ser>
        <c:ser>
          <c:idx val="1"/>
          <c:order val="1"/>
          <c:tx>
            <c:v>estimated model</c:v>
          </c:tx>
          <c:spPr>
            <a:ln w="31750">
              <a:noFill/>
              <a:prstDash val="sysDot"/>
            </a:ln>
          </c:spPr>
          <c:marker>
            <c:symbol val="none"/>
          </c:marker>
          <c:trendline>
            <c:name>estimated model</c:name>
            <c:spPr>
              <a:ln w="31750">
                <a:solidFill>
                  <a:prstClr val="black"/>
                </a:solidFill>
                <a:prstDash val="sysDot"/>
              </a:ln>
            </c:spPr>
            <c:trendlineType val="linear"/>
            <c:dispRSqr val="0"/>
            <c:dispEq val="1"/>
            <c:trendlineLbl>
              <c:layout>
                <c:manualLayout>
                  <c:x val="6.776420188855703E-2"/>
                  <c:y val="0.18589653566031519"/>
                </c:manualLayout>
              </c:layout>
              <c:numFmt formatCode="General" sourceLinked="0"/>
            </c:trendlineLbl>
          </c:trendline>
          <c:xVal>
            <c:numRef>
              <c:f>'Exercise 3 (matrices)'!$B$2:$B$7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xVal>
          <c:yVal>
            <c:numRef>
              <c:f>'Exercise 3 (matrices)'!$P$2:$P$7</c:f>
              <c:numCache>
                <c:formatCode>0.00</c:formatCode>
                <c:ptCount val="6"/>
                <c:pt idx="0">
                  <c:v>1.7999999999999936</c:v>
                </c:pt>
                <c:pt idx="1">
                  <c:v>5.7692307692307701</c:v>
                </c:pt>
                <c:pt idx="2">
                  <c:v>3.1230769230769191</c:v>
                </c:pt>
                <c:pt idx="3">
                  <c:v>7.0923076923076955</c:v>
                </c:pt>
                <c:pt idx="4">
                  <c:v>4.4461538461538446</c:v>
                </c:pt>
                <c:pt idx="5">
                  <c:v>5.7692307692307701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A44-AD4C-84A2-271DF1AFC116}"/>
            </c:ext>
          </c:extLst>
        </c:ser>
        <c:ser>
          <c:idx val="2"/>
          <c:order val="2"/>
          <c:tx>
            <c:v>true model</c:v>
          </c:tx>
          <c:spPr>
            <a:ln w="31750">
              <a:noFill/>
            </a:ln>
          </c:spPr>
          <c:marker>
            <c:symbol val="none"/>
          </c:marker>
          <c:trendline>
            <c:name>true model</c:name>
            <c:spPr>
              <a:ln w="31750">
                <a:solidFill>
                  <a:prstClr val="black"/>
                </a:solidFill>
              </a:ln>
            </c:spPr>
            <c:trendlineType val="linear"/>
            <c:dispRSqr val="0"/>
            <c:dispEq val="0"/>
          </c:trendline>
          <c:xVal>
            <c:numRef>
              <c:f>'Exercise 3 (matrices)'!$B$2:$B$7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xVal>
          <c:yVal>
            <c:numRef>
              <c:f>'Exercise 3 (matrices)'!$Q$2:$Q$7</c:f>
              <c:numCache>
                <c:formatCode>0.0</c:formatCode>
                <c:ptCount val="6"/>
                <c:pt idx="0">
                  <c:v>1.5</c:v>
                </c:pt>
                <c:pt idx="1">
                  <c:v>6</c:v>
                </c:pt>
                <c:pt idx="2">
                  <c:v>3</c:v>
                </c:pt>
                <c:pt idx="3">
                  <c:v>7.5</c:v>
                </c:pt>
                <c:pt idx="4">
                  <c:v>4.5</c:v>
                </c:pt>
                <c:pt idx="5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A44-AD4C-84A2-271DF1AFC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986816"/>
        <c:axId val="609987392"/>
      </c:scatterChart>
      <c:valAx>
        <c:axId val="609986816"/>
        <c:scaling>
          <c:orientation val="minMax"/>
          <c:min val="0.5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X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987392"/>
        <c:crosses val="autoZero"/>
        <c:crossBetween val="midCat"/>
        <c:majorUnit val="1"/>
      </c:valAx>
      <c:valAx>
        <c:axId val="609987392"/>
        <c:scaling>
          <c:orientation val="minMax"/>
          <c:max val="8.5"/>
          <c:min val="1.5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600"/>
                </a:pPr>
                <a:r>
                  <a:rPr lang="en-US" sz="1600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609986816"/>
        <c:crosses val="autoZero"/>
        <c:crossBetween val="midCat"/>
      </c:valAx>
    </c:plotArea>
    <c:legend>
      <c:legendPos val="b"/>
      <c:legendEntry>
        <c:idx val="1"/>
        <c:delete val="1"/>
      </c:legendEntry>
      <c:legendEntry>
        <c:idx val="2"/>
        <c:delete val="1"/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solidFill>
        <a:prstClr val="black"/>
      </a:solidFill>
    </a:ln>
  </c:spPr>
  <c:printSettings>
    <c:headerFooter/>
    <c:pageMargins b="1" l="0.75000000000000111" r="0.75000000000000111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85726</xdr:colOff>
      <xdr:row>0</xdr:row>
      <xdr:rowOff>0</xdr:rowOff>
    </xdr:from>
    <xdr:to>
      <xdr:col>19</xdr:col>
      <xdr:colOff>85726</xdr:colOff>
      <xdr:row>21</xdr:row>
      <xdr:rowOff>200024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EE10D5-9946-9A43-A60E-BAB2DA021E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85726</xdr:colOff>
      <xdr:row>0</xdr:row>
      <xdr:rowOff>0</xdr:rowOff>
    </xdr:from>
    <xdr:to>
      <xdr:col>19</xdr:col>
      <xdr:colOff>85726</xdr:colOff>
      <xdr:row>21</xdr:row>
      <xdr:rowOff>200024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85725</xdr:colOff>
      <xdr:row>0</xdr:row>
      <xdr:rowOff>0</xdr:rowOff>
    </xdr:from>
    <xdr:to>
      <xdr:col>38</xdr:col>
      <xdr:colOff>88011</xdr:colOff>
      <xdr:row>21</xdr:row>
      <xdr:rowOff>197739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48CD01-4721-8942-940B-C386ED78F0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85725</xdr:colOff>
      <xdr:row>0</xdr:row>
      <xdr:rowOff>0</xdr:rowOff>
    </xdr:from>
    <xdr:to>
      <xdr:col>38</xdr:col>
      <xdr:colOff>88011</xdr:colOff>
      <xdr:row>21</xdr:row>
      <xdr:rowOff>197739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85725</xdr:colOff>
      <xdr:row>0</xdr:row>
      <xdr:rowOff>0</xdr:rowOff>
    </xdr:from>
    <xdr:to>
      <xdr:col>19</xdr:col>
      <xdr:colOff>85725</xdr:colOff>
      <xdr:row>22</xdr:row>
      <xdr:rowOff>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0.8766</cdr:x>
      <cdr:y>0.51356</cdr:y>
    </cdr:from>
    <cdr:to>
      <cdr:x>0.99188</cdr:x>
      <cdr:y>0.66971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6953250" y="3007179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1</xdr:rowOff>
    </xdr:from>
    <xdr:to>
      <xdr:col>27</xdr:col>
      <xdr:colOff>0</xdr:colOff>
      <xdr:row>22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0.8766</cdr:x>
      <cdr:y>0.51356</cdr:y>
    </cdr:from>
    <cdr:to>
      <cdr:x>0.99188</cdr:x>
      <cdr:y>0.66971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6953250" y="3007179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315B5-21E6-AE43-B7A0-680EA8DEBB67}">
  <dimension ref="A1:K22"/>
  <sheetViews>
    <sheetView zoomScaleNormal="100" workbookViewId="0">
      <selection activeCell="G28" sqref="G28"/>
    </sheetView>
  </sheetViews>
  <sheetFormatPr baseColWidth="10" defaultColWidth="10.83203125" defaultRowHeight="16"/>
  <cols>
    <col min="1" max="3" width="9.33203125" style="1" customWidth="1"/>
    <col min="4" max="4" width="1.1640625" style="1" customWidth="1"/>
    <col min="5" max="6" width="9.33203125" style="1" customWidth="1"/>
    <col min="7" max="7" width="18.1640625" style="1" bestFit="1" customWidth="1"/>
    <col min="8" max="8" width="10.83203125" style="1"/>
    <col min="9" max="9" width="1.1640625" style="1" customWidth="1"/>
    <col min="10" max="10" width="11.5" style="1" customWidth="1"/>
    <col min="11" max="11" width="11.1640625" style="1" customWidth="1"/>
    <col min="12" max="16384" width="10.83203125" style="1"/>
  </cols>
  <sheetData>
    <row r="1" spans="1:11">
      <c r="A1" s="5" t="s">
        <v>24</v>
      </c>
      <c r="B1" s="5" t="s">
        <v>16</v>
      </c>
      <c r="C1" s="5" t="s">
        <v>17</v>
      </c>
      <c r="D1" s="6"/>
      <c r="E1" s="5" t="s">
        <v>3</v>
      </c>
      <c r="F1" s="5" t="s">
        <v>4</v>
      </c>
      <c r="G1" s="5" t="s">
        <v>12</v>
      </c>
      <c r="H1" s="5" t="s">
        <v>5</v>
      </c>
      <c r="I1" s="6"/>
      <c r="J1" s="5" t="s">
        <v>15</v>
      </c>
      <c r="K1" s="9" t="s">
        <v>8</v>
      </c>
    </row>
    <row r="2" spans="1:11">
      <c r="A2" s="2">
        <v>1</v>
      </c>
      <c r="B2" s="7">
        <v>2.8</v>
      </c>
      <c r="C2" s="2">
        <v>21</v>
      </c>
      <c r="E2" s="4">
        <f>B2-$B$20</f>
        <v>-0.33333333333333348</v>
      </c>
      <c r="F2" s="4">
        <f>C2-$C$20</f>
        <v>-4.9333333333333336</v>
      </c>
      <c r="G2" s="4">
        <f>E2*F2</f>
        <v>1.6444444444444453</v>
      </c>
      <c r="H2" s="4">
        <f>F2^2</f>
        <v>24.337777777777781</v>
      </c>
      <c r="I2" s="3"/>
      <c r="J2" s="4">
        <f>$F$21+$F$22*C2</f>
        <v>2.6654153354632588</v>
      </c>
      <c r="K2" s="11">
        <f>B2-J2</f>
        <v>0.13458466453674101</v>
      </c>
    </row>
    <row r="3" spans="1:11">
      <c r="A3" s="2">
        <v>2</v>
      </c>
      <c r="B3" s="7">
        <v>3.4</v>
      </c>
      <c r="C3" s="2">
        <v>24</v>
      </c>
      <c r="E3" s="4">
        <f t="shared" ref="E3:E16" si="0">B3-$B$20</f>
        <v>0.26666666666666661</v>
      </c>
      <c r="F3" s="4">
        <f t="shared" ref="F3:F16" si="1">C3-$C$20</f>
        <v>-1.9333333333333336</v>
      </c>
      <c r="G3" s="4">
        <f t="shared" ref="G3:G16" si="2">E3*F3</f>
        <v>-0.51555555555555554</v>
      </c>
      <c r="H3" s="4">
        <f t="shared" ref="H3:H16" si="3">F3^2</f>
        <v>3.7377777777777785</v>
      </c>
      <c r="I3" s="3"/>
      <c r="J3" s="4">
        <f t="shared" ref="J3:J16" si="4">$F$21+$F$22*C3</f>
        <v>2.9499600638977634</v>
      </c>
      <c r="K3" s="11">
        <f t="shared" ref="K3:K16" si="5">B3-J3</f>
        <v>0.45003993610223647</v>
      </c>
    </row>
    <row r="4" spans="1:11">
      <c r="A4" s="2">
        <v>3</v>
      </c>
      <c r="B4" s="7">
        <v>3</v>
      </c>
      <c r="C4" s="2">
        <v>26</v>
      </c>
      <c r="E4" s="4">
        <f t="shared" si="0"/>
        <v>-0.1333333333333333</v>
      </c>
      <c r="F4" s="4">
        <f t="shared" si="1"/>
        <v>6.666666666666643E-2</v>
      </c>
      <c r="G4" s="4">
        <f t="shared" si="2"/>
        <v>-8.8888888888888559E-3</v>
      </c>
      <c r="H4" s="4">
        <f t="shared" si="3"/>
        <v>4.4444444444444132E-3</v>
      </c>
      <c r="I4" s="3"/>
      <c r="J4" s="4">
        <f t="shared" si="4"/>
        <v>3.1396565495207667</v>
      </c>
      <c r="K4" s="11">
        <f t="shared" si="5"/>
        <v>-0.13965654952076667</v>
      </c>
    </row>
    <row r="5" spans="1:11">
      <c r="A5" s="2">
        <v>4</v>
      </c>
      <c r="B5" s="7">
        <v>3.5</v>
      </c>
      <c r="C5" s="2">
        <v>27</v>
      </c>
      <c r="E5" s="4">
        <f t="shared" si="0"/>
        <v>0.3666666666666667</v>
      </c>
      <c r="F5" s="4">
        <f t="shared" si="1"/>
        <v>1.0666666666666664</v>
      </c>
      <c r="G5" s="4">
        <f t="shared" si="2"/>
        <v>0.39111111111111108</v>
      </c>
      <c r="H5" s="4">
        <f t="shared" si="3"/>
        <v>1.1377777777777773</v>
      </c>
      <c r="I5" s="3"/>
      <c r="J5" s="4">
        <f t="shared" si="4"/>
        <v>3.2345047923322685</v>
      </c>
      <c r="K5" s="11">
        <f t="shared" si="5"/>
        <v>0.26549520766773149</v>
      </c>
    </row>
    <row r="6" spans="1:11">
      <c r="A6" s="2">
        <v>5</v>
      </c>
      <c r="B6" s="7">
        <v>3.6</v>
      </c>
      <c r="C6" s="2">
        <v>29</v>
      </c>
      <c r="E6" s="4">
        <f t="shared" si="0"/>
        <v>0.46666666666666679</v>
      </c>
      <c r="F6" s="4">
        <f t="shared" si="1"/>
        <v>3.0666666666666664</v>
      </c>
      <c r="G6" s="4">
        <f t="shared" si="2"/>
        <v>1.4311111111111114</v>
      </c>
      <c r="H6" s="4">
        <f t="shared" si="3"/>
        <v>9.4044444444444437</v>
      </c>
      <c r="I6" s="3"/>
      <c r="J6" s="4">
        <f t="shared" si="4"/>
        <v>3.4242012779552717</v>
      </c>
      <c r="K6" s="11">
        <f t="shared" si="5"/>
        <v>0.17579872204472835</v>
      </c>
    </row>
    <row r="7" spans="1:11">
      <c r="A7" s="2">
        <v>6</v>
      </c>
      <c r="B7" s="7">
        <v>3</v>
      </c>
      <c r="C7" s="2">
        <v>25</v>
      </c>
      <c r="E7" s="4">
        <f t="shared" si="0"/>
        <v>-0.1333333333333333</v>
      </c>
      <c r="F7" s="4">
        <f t="shared" si="1"/>
        <v>-0.93333333333333357</v>
      </c>
      <c r="G7" s="4">
        <f t="shared" si="2"/>
        <v>0.12444444444444445</v>
      </c>
      <c r="H7" s="4">
        <f t="shared" si="3"/>
        <v>0.8711111111111115</v>
      </c>
      <c r="I7" s="3"/>
      <c r="J7" s="4">
        <f t="shared" si="4"/>
        <v>3.0448083067092653</v>
      </c>
      <c r="K7" s="11">
        <f t="shared" si="5"/>
        <v>-4.4808306709265278E-2</v>
      </c>
    </row>
    <row r="8" spans="1:11">
      <c r="A8" s="2">
        <v>7</v>
      </c>
      <c r="B8" s="7">
        <v>2.7</v>
      </c>
      <c r="C8" s="2">
        <v>25</v>
      </c>
      <c r="E8" s="4">
        <f t="shared" si="0"/>
        <v>-0.43333333333333313</v>
      </c>
      <c r="F8" s="4">
        <f t="shared" si="1"/>
        <v>-0.93333333333333357</v>
      </c>
      <c r="G8" s="4">
        <f t="shared" si="2"/>
        <v>0.40444444444444433</v>
      </c>
      <c r="H8" s="4">
        <f t="shared" si="3"/>
        <v>0.8711111111111115</v>
      </c>
      <c r="I8" s="3"/>
      <c r="J8" s="4">
        <f t="shared" si="4"/>
        <v>3.0448083067092653</v>
      </c>
      <c r="K8" s="11">
        <f t="shared" si="5"/>
        <v>-0.3448083067092651</v>
      </c>
    </row>
    <row r="9" spans="1:11">
      <c r="A9" s="2">
        <v>8</v>
      </c>
      <c r="B9" s="7">
        <v>3.7</v>
      </c>
      <c r="C9" s="2">
        <v>30</v>
      </c>
      <c r="E9" s="4">
        <f t="shared" si="0"/>
        <v>0.56666666666666687</v>
      </c>
      <c r="F9" s="4">
        <f t="shared" si="1"/>
        <v>4.0666666666666664</v>
      </c>
      <c r="G9" s="4">
        <f t="shared" si="2"/>
        <v>2.304444444444445</v>
      </c>
      <c r="H9" s="4">
        <f t="shared" si="3"/>
        <v>16.537777777777777</v>
      </c>
      <c r="I9" s="3"/>
      <c r="J9" s="4">
        <f t="shared" si="4"/>
        <v>3.5190495207667731</v>
      </c>
      <c r="K9" s="11">
        <f t="shared" si="5"/>
        <v>0.18095047923322705</v>
      </c>
    </row>
    <row r="10" spans="1:11">
      <c r="A10" s="2">
        <v>9</v>
      </c>
      <c r="B10" s="7">
        <v>3.2</v>
      </c>
      <c r="C10" s="2">
        <v>23</v>
      </c>
      <c r="E10" s="4">
        <f t="shared" si="0"/>
        <v>6.6666666666666874E-2</v>
      </c>
      <c r="F10" s="4">
        <f t="shared" si="1"/>
        <v>-2.9333333333333336</v>
      </c>
      <c r="G10" s="4">
        <f t="shared" si="2"/>
        <v>-0.19555555555555618</v>
      </c>
      <c r="H10" s="4">
        <f t="shared" si="3"/>
        <v>8.6044444444444466</v>
      </c>
      <c r="I10" s="3"/>
      <c r="J10" s="4">
        <f t="shared" si="4"/>
        <v>2.855111821086262</v>
      </c>
      <c r="K10" s="11">
        <f t="shared" si="5"/>
        <v>0.34488817891373813</v>
      </c>
    </row>
    <row r="11" spans="1:11">
      <c r="A11" s="2">
        <v>10</v>
      </c>
      <c r="B11" s="7">
        <v>3</v>
      </c>
      <c r="C11" s="2">
        <v>28</v>
      </c>
      <c r="E11" s="4">
        <f t="shared" si="0"/>
        <v>-0.1333333333333333</v>
      </c>
      <c r="F11" s="4">
        <f t="shared" si="1"/>
        <v>2.0666666666666664</v>
      </c>
      <c r="G11" s="4">
        <f t="shared" si="2"/>
        <v>-0.27555555555555544</v>
      </c>
      <c r="H11" s="4">
        <f t="shared" si="3"/>
        <v>4.27111111111111</v>
      </c>
      <c r="I11" s="3"/>
      <c r="J11" s="4">
        <f t="shared" si="4"/>
        <v>3.3293530351437699</v>
      </c>
      <c r="K11" s="11">
        <f t="shared" si="5"/>
        <v>-0.3293530351437699</v>
      </c>
    </row>
    <row r="12" spans="1:11">
      <c r="A12" s="2">
        <v>11</v>
      </c>
      <c r="B12" s="7">
        <v>3.5</v>
      </c>
      <c r="C12" s="2">
        <v>30</v>
      </c>
      <c r="E12" s="4">
        <f t="shared" si="0"/>
        <v>0.3666666666666667</v>
      </c>
      <c r="F12" s="4">
        <f t="shared" si="1"/>
        <v>4.0666666666666664</v>
      </c>
      <c r="G12" s="4">
        <f t="shared" si="2"/>
        <v>1.4911111111111111</v>
      </c>
      <c r="H12" s="4">
        <f t="shared" si="3"/>
        <v>16.537777777777777</v>
      </c>
      <c r="I12" s="3"/>
      <c r="J12" s="4">
        <f t="shared" si="4"/>
        <v>3.5190495207667731</v>
      </c>
      <c r="K12" s="11">
        <f t="shared" si="5"/>
        <v>-1.9049520766773131E-2</v>
      </c>
    </row>
    <row r="13" spans="1:11">
      <c r="A13" s="2">
        <v>12</v>
      </c>
      <c r="B13" s="7">
        <v>2.5</v>
      </c>
      <c r="C13" s="2">
        <v>20</v>
      </c>
      <c r="E13" s="4">
        <f t="shared" si="0"/>
        <v>-0.6333333333333333</v>
      </c>
      <c r="F13" s="4">
        <f t="shared" si="1"/>
        <v>-5.9333333333333336</v>
      </c>
      <c r="G13" s="4">
        <f t="shared" si="2"/>
        <v>3.7577777777777777</v>
      </c>
      <c r="H13" s="4">
        <f t="shared" si="3"/>
        <v>35.204444444444448</v>
      </c>
      <c r="I13" s="3"/>
      <c r="J13" s="4">
        <f t="shared" si="4"/>
        <v>2.570567092651757</v>
      </c>
      <c r="K13" s="11">
        <f t="shared" si="5"/>
        <v>-7.056709265175698E-2</v>
      </c>
    </row>
    <row r="14" spans="1:11">
      <c r="A14" s="2">
        <v>13</v>
      </c>
      <c r="B14" s="7">
        <v>3.8</v>
      </c>
      <c r="C14" s="2">
        <v>32</v>
      </c>
      <c r="E14" s="4">
        <f t="shared" si="0"/>
        <v>0.66666666666666652</v>
      </c>
      <c r="F14" s="4">
        <f t="shared" si="1"/>
        <v>6.0666666666666664</v>
      </c>
      <c r="G14" s="4">
        <f t="shared" si="2"/>
        <v>4.0444444444444434</v>
      </c>
      <c r="H14" s="4">
        <f t="shared" si="3"/>
        <v>36.804444444444442</v>
      </c>
      <c r="I14" s="3"/>
      <c r="J14" s="4">
        <f t="shared" si="4"/>
        <v>3.7087460063897764</v>
      </c>
      <c r="K14" s="11">
        <f t="shared" si="5"/>
        <v>9.1253993610223461E-2</v>
      </c>
    </row>
    <row r="15" spans="1:11">
      <c r="A15" s="2">
        <v>14</v>
      </c>
      <c r="B15" s="7">
        <v>2.6</v>
      </c>
      <c r="C15" s="2">
        <v>26</v>
      </c>
      <c r="E15" s="4">
        <f t="shared" si="0"/>
        <v>-0.53333333333333321</v>
      </c>
      <c r="F15" s="4">
        <f t="shared" si="1"/>
        <v>6.666666666666643E-2</v>
      </c>
      <c r="G15" s="4">
        <f t="shared" si="2"/>
        <v>-3.5555555555555424E-2</v>
      </c>
      <c r="H15" s="4">
        <f t="shared" si="3"/>
        <v>4.4444444444444132E-3</v>
      </c>
      <c r="I15" s="3"/>
      <c r="J15" s="4">
        <f t="shared" si="4"/>
        <v>3.1396565495207667</v>
      </c>
      <c r="K15" s="11">
        <f t="shared" si="5"/>
        <v>-0.53965654952076658</v>
      </c>
    </row>
    <row r="16" spans="1:11">
      <c r="A16" s="2">
        <v>15</v>
      </c>
      <c r="B16" s="7">
        <v>2.7</v>
      </c>
      <c r="C16" s="2">
        <v>23</v>
      </c>
      <c r="E16" s="4">
        <f t="shared" si="0"/>
        <v>-0.43333333333333313</v>
      </c>
      <c r="F16" s="4">
        <f t="shared" si="1"/>
        <v>-2.9333333333333336</v>
      </c>
      <c r="G16" s="4">
        <f t="shared" si="2"/>
        <v>1.2711111111111106</v>
      </c>
      <c r="H16" s="4">
        <f t="shared" si="3"/>
        <v>8.6044444444444466</v>
      </c>
      <c r="I16" s="3"/>
      <c r="J16" s="4">
        <f t="shared" si="4"/>
        <v>2.855111821086262</v>
      </c>
      <c r="K16" s="11">
        <f t="shared" si="5"/>
        <v>-0.15511182108626187</v>
      </c>
    </row>
    <row r="17" spans="1:8">
      <c r="A17" s="5" t="s">
        <v>11</v>
      </c>
      <c r="B17" s="5" t="s">
        <v>2</v>
      </c>
      <c r="C17" s="5" t="s">
        <v>10</v>
      </c>
      <c r="G17" s="5" t="s">
        <v>6</v>
      </c>
      <c r="H17" s="5" t="s">
        <v>6</v>
      </c>
    </row>
    <row r="18" spans="1:8">
      <c r="A18" s="2">
        <f>15</f>
        <v>15</v>
      </c>
      <c r="B18" s="7">
        <f>SUM(B2:B16)</f>
        <v>47</v>
      </c>
      <c r="C18" s="2">
        <f>SUM(C2:C16)</f>
        <v>389</v>
      </c>
      <c r="G18" s="4">
        <f>SUM(G2:G16)</f>
        <v>15.833333333333334</v>
      </c>
      <c r="H18" s="4">
        <f>SUM(H2:H16)</f>
        <v>166.93333333333334</v>
      </c>
    </row>
    <row r="19" spans="1:8">
      <c r="B19" s="5" t="s">
        <v>13</v>
      </c>
      <c r="C19" s="5" t="s">
        <v>14</v>
      </c>
    </row>
    <row r="20" spans="1:8">
      <c r="B20" s="4">
        <f>B18/A18</f>
        <v>3.1333333333333333</v>
      </c>
      <c r="C20" s="4">
        <f>C18/A18</f>
        <v>25.933333333333334</v>
      </c>
      <c r="F20" s="5" t="s">
        <v>7</v>
      </c>
    </row>
    <row r="21" spans="1:8">
      <c r="E21" s="5" t="s">
        <v>25</v>
      </c>
      <c r="F21" s="4">
        <f>B20-(F22*C20)</f>
        <v>0.67360223642172512</v>
      </c>
    </row>
    <row r="22" spans="1:8">
      <c r="E22" s="5" t="s">
        <v>26</v>
      </c>
      <c r="F22" s="4">
        <f>G18/H18</f>
        <v>9.4848242811501601E-2</v>
      </c>
    </row>
  </sheetData>
  <pageMargins left="0.5" right="0.5" top="0.5" bottom="0.5" header="0" footer="0"/>
  <pageSetup paperSize="9" orientation="landscape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zoomScaleNormal="100" workbookViewId="0">
      <selection activeCell="E28" sqref="E28"/>
    </sheetView>
  </sheetViews>
  <sheetFormatPr baseColWidth="10" defaultColWidth="10.83203125" defaultRowHeight="16"/>
  <cols>
    <col min="1" max="3" width="9.33203125" style="1" customWidth="1"/>
    <col min="4" max="4" width="1.1640625" style="1" customWidth="1"/>
    <col min="5" max="6" width="9.33203125" style="1" customWidth="1"/>
    <col min="7" max="7" width="18.1640625" style="1" bestFit="1" customWidth="1"/>
    <col min="8" max="8" width="10.83203125" style="1"/>
    <col min="9" max="9" width="1.1640625" style="1" customWidth="1"/>
    <col min="10" max="10" width="11.5" style="1" customWidth="1"/>
    <col min="11" max="11" width="11.1640625" style="1" customWidth="1"/>
    <col min="12" max="16384" width="10.83203125" style="1"/>
  </cols>
  <sheetData>
    <row r="1" spans="1:11">
      <c r="A1" s="5" t="s">
        <v>24</v>
      </c>
      <c r="B1" s="5" t="s">
        <v>16</v>
      </c>
      <c r="C1" s="5" t="s">
        <v>17</v>
      </c>
      <c r="D1" s="6"/>
      <c r="E1" s="5" t="s">
        <v>3</v>
      </c>
      <c r="F1" s="5" t="s">
        <v>4</v>
      </c>
      <c r="G1" s="5" t="s">
        <v>12</v>
      </c>
      <c r="H1" s="5" t="s">
        <v>5</v>
      </c>
      <c r="I1" s="6"/>
      <c r="J1" s="5" t="s">
        <v>15</v>
      </c>
      <c r="K1" s="9" t="s">
        <v>8</v>
      </c>
    </row>
    <row r="2" spans="1:11">
      <c r="A2" s="2">
        <v>1</v>
      </c>
      <c r="B2" s="7">
        <v>2.8</v>
      </c>
      <c r="C2" s="2">
        <v>21</v>
      </c>
      <c r="E2" s="4">
        <f t="shared" ref="E2:E16" si="0">B2-$B$20</f>
        <v>-0.33333333333333348</v>
      </c>
      <c r="F2" s="4">
        <f t="shared" ref="F2:F16" si="1">C2-$C$20</f>
        <v>-4.9333333333333336</v>
      </c>
      <c r="G2" s="4">
        <f>E2*F2</f>
        <v>1.6444444444444453</v>
      </c>
      <c r="H2" s="4">
        <f>F2^2</f>
        <v>24.337777777777781</v>
      </c>
      <c r="I2" s="3"/>
      <c r="J2" s="4">
        <f>$F$21+$F$22*C2</f>
        <v>2.6654153354632588</v>
      </c>
      <c r="K2" s="11">
        <f>B2-J2</f>
        <v>0.13458466453674101</v>
      </c>
    </row>
    <row r="3" spans="1:11">
      <c r="A3" s="2">
        <v>2</v>
      </c>
      <c r="B3" s="7">
        <v>3.4</v>
      </c>
      <c r="C3" s="2">
        <v>24</v>
      </c>
      <c r="E3" s="4">
        <f t="shared" si="0"/>
        <v>0.26666666666666661</v>
      </c>
      <c r="F3" s="4">
        <f t="shared" si="1"/>
        <v>-1.9333333333333336</v>
      </c>
      <c r="G3" s="4">
        <f t="shared" ref="G3:G16" si="2">E3*F3</f>
        <v>-0.51555555555555554</v>
      </c>
      <c r="H3" s="4">
        <f t="shared" ref="H3:H16" si="3">F3^2</f>
        <v>3.7377777777777785</v>
      </c>
      <c r="I3" s="3"/>
      <c r="J3" s="4">
        <f t="shared" ref="J3:J16" si="4">$F$21+$F$22*C3</f>
        <v>2.9499600638977634</v>
      </c>
      <c r="K3" s="11">
        <f t="shared" ref="K3:K16" si="5">B3-J3</f>
        <v>0.45003993610223647</v>
      </c>
    </row>
    <row r="4" spans="1:11">
      <c r="A4" s="2">
        <v>3</v>
      </c>
      <c r="B4" s="7">
        <v>3</v>
      </c>
      <c r="C4" s="2">
        <v>26</v>
      </c>
      <c r="E4" s="4">
        <f t="shared" si="0"/>
        <v>-0.1333333333333333</v>
      </c>
      <c r="F4" s="4">
        <f t="shared" si="1"/>
        <v>6.666666666666643E-2</v>
      </c>
      <c r="G4" s="4">
        <f t="shared" si="2"/>
        <v>-8.8888888888888559E-3</v>
      </c>
      <c r="H4" s="4">
        <f t="shared" si="3"/>
        <v>4.4444444444444132E-3</v>
      </c>
      <c r="I4" s="3"/>
      <c r="J4" s="4">
        <f t="shared" si="4"/>
        <v>3.1396565495207667</v>
      </c>
      <c r="K4" s="11">
        <f t="shared" si="5"/>
        <v>-0.13965654952076667</v>
      </c>
    </row>
    <row r="5" spans="1:11">
      <c r="A5" s="2">
        <v>4</v>
      </c>
      <c r="B5" s="7">
        <v>3.5</v>
      </c>
      <c r="C5" s="2">
        <v>27</v>
      </c>
      <c r="E5" s="4">
        <f t="shared" si="0"/>
        <v>0.3666666666666667</v>
      </c>
      <c r="F5" s="4">
        <f t="shared" si="1"/>
        <v>1.0666666666666664</v>
      </c>
      <c r="G5" s="4">
        <f t="shared" si="2"/>
        <v>0.39111111111111108</v>
      </c>
      <c r="H5" s="4">
        <f t="shared" si="3"/>
        <v>1.1377777777777773</v>
      </c>
      <c r="I5" s="3"/>
      <c r="J5" s="4">
        <f t="shared" si="4"/>
        <v>3.2345047923322685</v>
      </c>
      <c r="K5" s="11">
        <f t="shared" si="5"/>
        <v>0.26549520766773149</v>
      </c>
    </row>
    <row r="6" spans="1:11">
      <c r="A6" s="2">
        <v>5</v>
      </c>
      <c r="B6" s="7">
        <v>3.6</v>
      </c>
      <c r="C6" s="2">
        <v>29</v>
      </c>
      <c r="E6" s="4">
        <f t="shared" si="0"/>
        <v>0.46666666666666679</v>
      </c>
      <c r="F6" s="4">
        <f t="shared" si="1"/>
        <v>3.0666666666666664</v>
      </c>
      <c r="G6" s="4">
        <f t="shared" si="2"/>
        <v>1.4311111111111114</v>
      </c>
      <c r="H6" s="4">
        <f t="shared" si="3"/>
        <v>9.4044444444444437</v>
      </c>
      <c r="I6" s="3"/>
      <c r="J6" s="4">
        <f t="shared" si="4"/>
        <v>3.4242012779552717</v>
      </c>
      <c r="K6" s="11">
        <f t="shared" si="5"/>
        <v>0.17579872204472835</v>
      </c>
    </row>
    <row r="7" spans="1:11">
      <c r="A7" s="2">
        <v>6</v>
      </c>
      <c r="B7" s="7">
        <v>3</v>
      </c>
      <c r="C7" s="2">
        <v>25</v>
      </c>
      <c r="E7" s="4">
        <f t="shared" si="0"/>
        <v>-0.1333333333333333</v>
      </c>
      <c r="F7" s="4">
        <f t="shared" si="1"/>
        <v>-0.93333333333333357</v>
      </c>
      <c r="G7" s="4">
        <f t="shared" si="2"/>
        <v>0.12444444444444445</v>
      </c>
      <c r="H7" s="4">
        <f t="shared" si="3"/>
        <v>0.8711111111111115</v>
      </c>
      <c r="I7" s="3"/>
      <c r="J7" s="4">
        <f t="shared" si="4"/>
        <v>3.0448083067092653</v>
      </c>
      <c r="K7" s="11">
        <f t="shared" si="5"/>
        <v>-4.4808306709265278E-2</v>
      </c>
    </row>
    <row r="8" spans="1:11">
      <c r="A8" s="2">
        <v>7</v>
      </c>
      <c r="B8" s="7">
        <v>2.7</v>
      </c>
      <c r="C8" s="2">
        <v>25</v>
      </c>
      <c r="E8" s="4">
        <f t="shared" si="0"/>
        <v>-0.43333333333333313</v>
      </c>
      <c r="F8" s="4">
        <f t="shared" si="1"/>
        <v>-0.93333333333333357</v>
      </c>
      <c r="G8" s="4">
        <f t="shared" si="2"/>
        <v>0.40444444444444433</v>
      </c>
      <c r="H8" s="4">
        <f t="shared" si="3"/>
        <v>0.8711111111111115</v>
      </c>
      <c r="I8" s="3"/>
      <c r="J8" s="4">
        <f t="shared" si="4"/>
        <v>3.0448083067092653</v>
      </c>
      <c r="K8" s="11">
        <f t="shared" si="5"/>
        <v>-0.3448083067092651</v>
      </c>
    </row>
    <row r="9" spans="1:11">
      <c r="A9" s="2">
        <v>8</v>
      </c>
      <c r="B9" s="7">
        <v>3.7</v>
      </c>
      <c r="C9" s="2">
        <v>30</v>
      </c>
      <c r="E9" s="4">
        <f t="shared" si="0"/>
        <v>0.56666666666666687</v>
      </c>
      <c r="F9" s="4">
        <f t="shared" si="1"/>
        <v>4.0666666666666664</v>
      </c>
      <c r="G9" s="4">
        <f t="shared" si="2"/>
        <v>2.304444444444445</v>
      </c>
      <c r="H9" s="4">
        <f t="shared" si="3"/>
        <v>16.537777777777777</v>
      </c>
      <c r="I9" s="3"/>
      <c r="J9" s="4">
        <f t="shared" si="4"/>
        <v>3.5190495207667731</v>
      </c>
      <c r="K9" s="11">
        <f t="shared" si="5"/>
        <v>0.18095047923322705</v>
      </c>
    </row>
    <row r="10" spans="1:11">
      <c r="A10" s="2">
        <v>9</v>
      </c>
      <c r="B10" s="7">
        <v>3.2</v>
      </c>
      <c r="C10" s="2">
        <v>23</v>
      </c>
      <c r="E10" s="4">
        <f t="shared" si="0"/>
        <v>6.6666666666666874E-2</v>
      </c>
      <c r="F10" s="4">
        <f t="shared" si="1"/>
        <v>-2.9333333333333336</v>
      </c>
      <c r="G10" s="4">
        <f t="shared" si="2"/>
        <v>-0.19555555555555618</v>
      </c>
      <c r="H10" s="4">
        <f t="shared" si="3"/>
        <v>8.6044444444444466</v>
      </c>
      <c r="I10" s="3"/>
      <c r="J10" s="4">
        <f t="shared" si="4"/>
        <v>2.855111821086262</v>
      </c>
      <c r="K10" s="11">
        <f t="shared" si="5"/>
        <v>0.34488817891373813</v>
      </c>
    </row>
    <row r="11" spans="1:11">
      <c r="A11" s="2">
        <v>10</v>
      </c>
      <c r="B11" s="7">
        <v>3</v>
      </c>
      <c r="C11" s="2">
        <v>28</v>
      </c>
      <c r="E11" s="4">
        <f t="shared" si="0"/>
        <v>-0.1333333333333333</v>
      </c>
      <c r="F11" s="4">
        <f t="shared" si="1"/>
        <v>2.0666666666666664</v>
      </c>
      <c r="G11" s="4">
        <f t="shared" si="2"/>
        <v>-0.27555555555555544</v>
      </c>
      <c r="H11" s="4">
        <f t="shared" si="3"/>
        <v>4.27111111111111</v>
      </c>
      <c r="I11" s="3"/>
      <c r="J11" s="4">
        <f t="shared" si="4"/>
        <v>3.3293530351437699</v>
      </c>
      <c r="K11" s="11">
        <f t="shared" si="5"/>
        <v>-0.3293530351437699</v>
      </c>
    </row>
    <row r="12" spans="1:11">
      <c r="A12" s="2">
        <v>11</v>
      </c>
      <c r="B12" s="7">
        <v>3.5</v>
      </c>
      <c r="C12" s="2">
        <v>30</v>
      </c>
      <c r="E12" s="4">
        <f t="shared" si="0"/>
        <v>0.3666666666666667</v>
      </c>
      <c r="F12" s="4">
        <f t="shared" si="1"/>
        <v>4.0666666666666664</v>
      </c>
      <c r="G12" s="4">
        <f t="shared" si="2"/>
        <v>1.4911111111111111</v>
      </c>
      <c r="H12" s="4">
        <f t="shared" si="3"/>
        <v>16.537777777777777</v>
      </c>
      <c r="I12" s="3"/>
      <c r="J12" s="4">
        <f t="shared" si="4"/>
        <v>3.5190495207667731</v>
      </c>
      <c r="K12" s="11">
        <f t="shared" si="5"/>
        <v>-1.9049520766773131E-2</v>
      </c>
    </row>
    <row r="13" spans="1:11">
      <c r="A13" s="2">
        <v>12</v>
      </c>
      <c r="B13" s="7">
        <v>2.5</v>
      </c>
      <c r="C13" s="2">
        <v>20</v>
      </c>
      <c r="E13" s="4">
        <f t="shared" si="0"/>
        <v>-0.6333333333333333</v>
      </c>
      <c r="F13" s="4">
        <f t="shared" si="1"/>
        <v>-5.9333333333333336</v>
      </c>
      <c r="G13" s="4">
        <f t="shared" si="2"/>
        <v>3.7577777777777777</v>
      </c>
      <c r="H13" s="4">
        <f t="shared" si="3"/>
        <v>35.204444444444448</v>
      </c>
      <c r="I13" s="3"/>
      <c r="J13" s="4">
        <f t="shared" si="4"/>
        <v>2.570567092651757</v>
      </c>
      <c r="K13" s="11">
        <f t="shared" si="5"/>
        <v>-7.056709265175698E-2</v>
      </c>
    </row>
    <row r="14" spans="1:11">
      <c r="A14" s="2">
        <v>13</v>
      </c>
      <c r="B14" s="7">
        <v>3.8</v>
      </c>
      <c r="C14" s="2">
        <v>32</v>
      </c>
      <c r="E14" s="4">
        <f t="shared" si="0"/>
        <v>0.66666666666666652</v>
      </c>
      <c r="F14" s="4">
        <f t="shared" si="1"/>
        <v>6.0666666666666664</v>
      </c>
      <c r="G14" s="4">
        <f t="shared" si="2"/>
        <v>4.0444444444444434</v>
      </c>
      <c r="H14" s="4">
        <f t="shared" si="3"/>
        <v>36.804444444444442</v>
      </c>
      <c r="I14" s="3"/>
      <c r="J14" s="4">
        <f t="shared" si="4"/>
        <v>3.7087460063897764</v>
      </c>
      <c r="K14" s="11">
        <f t="shared" si="5"/>
        <v>9.1253993610223461E-2</v>
      </c>
    </row>
    <row r="15" spans="1:11">
      <c r="A15" s="2">
        <v>14</v>
      </c>
      <c r="B15" s="7">
        <v>2.6</v>
      </c>
      <c r="C15" s="2">
        <v>26</v>
      </c>
      <c r="E15" s="4">
        <f t="shared" si="0"/>
        <v>-0.53333333333333321</v>
      </c>
      <c r="F15" s="4">
        <f t="shared" si="1"/>
        <v>6.666666666666643E-2</v>
      </c>
      <c r="G15" s="4">
        <f t="shared" si="2"/>
        <v>-3.5555555555555424E-2</v>
      </c>
      <c r="H15" s="4">
        <f t="shared" si="3"/>
        <v>4.4444444444444132E-3</v>
      </c>
      <c r="I15" s="3"/>
      <c r="J15" s="4">
        <f t="shared" si="4"/>
        <v>3.1396565495207667</v>
      </c>
      <c r="K15" s="11">
        <f t="shared" si="5"/>
        <v>-0.53965654952076658</v>
      </c>
    </row>
    <row r="16" spans="1:11">
      <c r="A16" s="2">
        <v>15</v>
      </c>
      <c r="B16" s="7">
        <v>2.7</v>
      </c>
      <c r="C16" s="2">
        <v>23</v>
      </c>
      <c r="E16" s="4">
        <f t="shared" si="0"/>
        <v>-0.43333333333333313</v>
      </c>
      <c r="F16" s="4">
        <f t="shared" si="1"/>
        <v>-2.9333333333333336</v>
      </c>
      <c r="G16" s="4">
        <f t="shared" si="2"/>
        <v>1.2711111111111106</v>
      </c>
      <c r="H16" s="4">
        <f t="shared" si="3"/>
        <v>8.6044444444444466</v>
      </c>
      <c r="I16" s="3"/>
      <c r="J16" s="4">
        <f t="shared" si="4"/>
        <v>2.855111821086262</v>
      </c>
      <c r="K16" s="11">
        <f t="shared" si="5"/>
        <v>-0.15511182108626187</v>
      </c>
    </row>
    <row r="17" spans="1:8">
      <c r="A17" s="5" t="s">
        <v>11</v>
      </c>
      <c r="B17" s="5" t="s">
        <v>2</v>
      </c>
      <c r="C17" s="5" t="s">
        <v>10</v>
      </c>
      <c r="G17" s="5" t="s">
        <v>6</v>
      </c>
      <c r="H17" s="5" t="s">
        <v>6</v>
      </c>
    </row>
    <row r="18" spans="1:8">
      <c r="A18" s="2">
        <f>15</f>
        <v>15</v>
      </c>
      <c r="B18" s="2">
        <f>SUM(B2:B16)</f>
        <v>47</v>
      </c>
      <c r="C18" s="2">
        <f>SUM(C2:C16)</f>
        <v>389</v>
      </c>
      <c r="G18" s="4">
        <f>SUM(G2:G16)</f>
        <v>15.833333333333334</v>
      </c>
      <c r="H18" s="4">
        <f>SUM(H2:H16)</f>
        <v>166.93333333333334</v>
      </c>
    </row>
    <row r="19" spans="1:8">
      <c r="B19" s="5" t="s">
        <v>13</v>
      </c>
      <c r="C19" s="5" t="s">
        <v>14</v>
      </c>
    </row>
    <row r="20" spans="1:8">
      <c r="B20" s="4">
        <f>B18/A18</f>
        <v>3.1333333333333333</v>
      </c>
      <c r="C20" s="4">
        <f>C18/A18</f>
        <v>25.933333333333334</v>
      </c>
      <c r="F20" s="5" t="s">
        <v>7</v>
      </c>
    </row>
    <row r="21" spans="1:8">
      <c r="E21" s="5" t="s">
        <v>25</v>
      </c>
      <c r="F21" s="4">
        <f>B20-(F22*C20)</f>
        <v>0.67360223642172512</v>
      </c>
    </row>
    <row r="22" spans="1:8">
      <c r="E22" s="5" t="s">
        <v>26</v>
      </c>
      <c r="F22" s="4">
        <f>G18/H18</f>
        <v>9.4848242811501601E-2</v>
      </c>
    </row>
  </sheetData>
  <pageMargins left="0.5" right="0.5" top="0.5" bottom="0.5" header="0" footer="0"/>
  <pageSetup paperSize="9" orientation="landscape" horizontalDpi="4294967292" vertic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5EBF7-A768-D64D-A352-4964A736C7ED}">
  <dimension ref="A1:AA18"/>
  <sheetViews>
    <sheetView zoomScaleNormal="100" workbookViewId="0">
      <selection activeCell="O18" sqref="O18"/>
    </sheetView>
  </sheetViews>
  <sheetFormatPr baseColWidth="10" defaultColWidth="10.83203125" defaultRowHeight="16"/>
  <cols>
    <col min="1" max="3" width="9.33203125" style="1" customWidth="1"/>
    <col min="4" max="4" width="2.33203125" style="1" customWidth="1"/>
    <col min="5" max="5" width="8.6640625" style="1" customWidth="1"/>
    <col min="6" max="6" width="1.1640625" style="1" customWidth="1"/>
    <col min="7" max="8" width="7.5" style="1" customWidth="1"/>
    <col min="9" max="9" width="1.1640625" style="1" customWidth="1"/>
    <col min="10" max="10" width="11.1640625" style="1" customWidth="1"/>
    <col min="11" max="11" width="9" style="1" customWidth="1"/>
    <col min="12" max="24" width="7.5" style="1" customWidth="1"/>
    <col min="25" max="25" width="1.1640625" style="1" customWidth="1"/>
    <col min="26" max="26" width="11.5" style="1" customWidth="1"/>
    <col min="27" max="27" width="11.1640625" style="1" customWidth="1"/>
    <col min="28" max="16384" width="10.83203125" style="1"/>
  </cols>
  <sheetData>
    <row r="1" spans="1:27">
      <c r="A1" s="5" t="s">
        <v>24</v>
      </c>
      <c r="B1" s="5" t="s">
        <v>16</v>
      </c>
      <c r="C1" s="5" t="s">
        <v>17</v>
      </c>
      <c r="D1" s="6"/>
      <c r="E1" s="5" t="s">
        <v>18</v>
      </c>
      <c r="G1" s="13" t="s">
        <v>19</v>
      </c>
      <c r="H1" s="14"/>
      <c r="I1" s="6"/>
      <c r="J1" s="13" t="s">
        <v>20</v>
      </c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4"/>
      <c r="Y1" s="6"/>
      <c r="Z1" s="5" t="s">
        <v>15</v>
      </c>
      <c r="AA1" s="5" t="s">
        <v>8</v>
      </c>
    </row>
    <row r="2" spans="1:27">
      <c r="A2" s="2">
        <v>1</v>
      </c>
      <c r="B2" s="7">
        <v>2.8</v>
      </c>
      <c r="C2" s="2">
        <v>21</v>
      </c>
      <c r="E2" s="7">
        <f>B2</f>
        <v>2.8</v>
      </c>
      <c r="G2" s="8">
        <v>1</v>
      </c>
      <c r="H2" s="8">
        <f>C2</f>
        <v>21</v>
      </c>
      <c r="J2" s="8">
        <v>1</v>
      </c>
      <c r="K2" s="8">
        <v>1</v>
      </c>
      <c r="L2" s="8">
        <v>1</v>
      </c>
      <c r="M2" s="8">
        <v>1</v>
      </c>
      <c r="N2" s="8">
        <v>1</v>
      </c>
      <c r="O2" s="8">
        <v>1</v>
      </c>
      <c r="P2" s="8">
        <v>1</v>
      </c>
      <c r="Q2" s="8">
        <v>1</v>
      </c>
      <c r="R2" s="8">
        <v>1</v>
      </c>
      <c r="S2" s="8">
        <v>1</v>
      </c>
      <c r="T2" s="8">
        <v>1</v>
      </c>
      <c r="U2" s="8">
        <v>1</v>
      </c>
      <c r="V2" s="8">
        <v>1</v>
      </c>
      <c r="W2" s="8">
        <v>1</v>
      </c>
      <c r="X2" s="8">
        <v>1</v>
      </c>
      <c r="Z2" s="4">
        <f t="array" ref="Z2:Z16">MMULT(G2:H16,M14:M15)</f>
        <v>2.6654153354632442</v>
      </c>
      <c r="AA2" s="4">
        <f t="array" ref="AA2:AA16">E2:E16-Z2:Z16</f>
        <v>0.13458466453675566</v>
      </c>
    </row>
    <row r="3" spans="1:27">
      <c r="A3" s="2">
        <v>2</v>
      </c>
      <c r="B3" s="7">
        <v>3.4</v>
      </c>
      <c r="C3" s="2">
        <v>24</v>
      </c>
      <c r="E3" s="7">
        <f t="shared" ref="E3:E16" si="0">B3</f>
        <v>3.4</v>
      </c>
      <c r="G3" s="8">
        <v>1</v>
      </c>
      <c r="H3" s="8">
        <f t="shared" ref="H3:H16" si="1">C3</f>
        <v>24</v>
      </c>
      <c r="J3" s="8">
        <v>21</v>
      </c>
      <c r="K3" s="8">
        <v>24</v>
      </c>
      <c r="L3" s="8">
        <v>26</v>
      </c>
      <c r="M3" s="8">
        <v>27</v>
      </c>
      <c r="N3" s="8">
        <v>29</v>
      </c>
      <c r="O3" s="8">
        <v>25</v>
      </c>
      <c r="P3" s="8">
        <v>25</v>
      </c>
      <c r="Q3" s="8">
        <v>30</v>
      </c>
      <c r="R3" s="8">
        <v>23</v>
      </c>
      <c r="S3" s="8">
        <v>28</v>
      </c>
      <c r="T3" s="8">
        <v>30</v>
      </c>
      <c r="U3" s="8">
        <v>20</v>
      </c>
      <c r="V3" s="8">
        <v>32</v>
      </c>
      <c r="W3" s="8">
        <v>26</v>
      </c>
      <c r="X3" s="8">
        <v>23</v>
      </c>
      <c r="Z3" s="4">
        <v>2.9499600638977483</v>
      </c>
      <c r="AA3" s="4">
        <v>0.45003993610225157</v>
      </c>
    </row>
    <row r="4" spans="1:27">
      <c r="A4" s="2">
        <v>3</v>
      </c>
      <c r="B4" s="7">
        <v>3</v>
      </c>
      <c r="C4" s="2">
        <v>26</v>
      </c>
      <c r="E4" s="7">
        <f t="shared" si="0"/>
        <v>3</v>
      </c>
      <c r="G4" s="8">
        <v>1</v>
      </c>
      <c r="H4" s="8">
        <f t="shared" si="1"/>
        <v>26</v>
      </c>
      <c r="Z4" s="4">
        <v>3.1396565495207511</v>
      </c>
      <c r="AA4" s="4">
        <v>-0.13965654952075113</v>
      </c>
    </row>
    <row r="5" spans="1:27">
      <c r="A5" s="2">
        <v>4</v>
      </c>
      <c r="B5" s="7">
        <v>3.5</v>
      </c>
      <c r="C5" s="2">
        <v>27</v>
      </c>
      <c r="E5" s="7">
        <f t="shared" si="0"/>
        <v>3.5</v>
      </c>
      <c r="G5" s="8">
        <v>1</v>
      </c>
      <c r="H5" s="8">
        <f t="shared" si="1"/>
        <v>27</v>
      </c>
      <c r="J5" s="13" t="s">
        <v>21</v>
      </c>
      <c r="K5" s="14"/>
      <c r="Z5" s="4">
        <v>3.2345047923322525</v>
      </c>
      <c r="AA5" s="4">
        <v>0.26549520766774748</v>
      </c>
    </row>
    <row r="6" spans="1:27">
      <c r="A6" s="2">
        <v>5</v>
      </c>
      <c r="B6" s="7">
        <v>3.6</v>
      </c>
      <c r="C6" s="2">
        <v>29</v>
      </c>
      <c r="E6" s="7">
        <f t="shared" si="0"/>
        <v>3.6</v>
      </c>
      <c r="G6" s="8">
        <v>1</v>
      </c>
      <c r="H6" s="8">
        <f t="shared" si="1"/>
        <v>29</v>
      </c>
      <c r="J6" s="8">
        <f t="array" ref="J6:K7">MMULT(J2:X3,G2:H16)</f>
        <v>15</v>
      </c>
      <c r="K6" s="8">
        <v>389</v>
      </c>
      <c r="L6" s="10" t="s">
        <v>31</v>
      </c>
      <c r="Z6" s="4">
        <v>3.4242012779552553</v>
      </c>
      <c r="AA6" s="4">
        <v>0.17579872204474478</v>
      </c>
    </row>
    <row r="7" spans="1:27">
      <c r="A7" s="2">
        <v>6</v>
      </c>
      <c r="B7" s="7">
        <v>3</v>
      </c>
      <c r="C7" s="2">
        <v>25</v>
      </c>
      <c r="E7" s="7">
        <f t="shared" si="0"/>
        <v>3</v>
      </c>
      <c r="G7" s="8">
        <v>1</v>
      </c>
      <c r="H7" s="8">
        <f t="shared" si="1"/>
        <v>25</v>
      </c>
      <c r="J7" s="8">
        <v>389</v>
      </c>
      <c r="K7" s="8">
        <v>10255</v>
      </c>
      <c r="L7" s="10" t="s">
        <v>29</v>
      </c>
      <c r="Z7" s="4">
        <v>3.0448083067092497</v>
      </c>
      <c r="AA7" s="4">
        <v>-4.4808306709249734E-2</v>
      </c>
    </row>
    <row r="8" spans="1:27">
      <c r="A8" s="2">
        <v>7</v>
      </c>
      <c r="B8" s="7">
        <v>2.7</v>
      </c>
      <c r="C8" s="2">
        <v>25</v>
      </c>
      <c r="E8" s="7">
        <f t="shared" si="0"/>
        <v>2.7</v>
      </c>
      <c r="G8" s="8">
        <v>1</v>
      </c>
      <c r="H8" s="8">
        <f t="shared" si="1"/>
        <v>25</v>
      </c>
      <c r="Z8" s="4">
        <v>3.0448083067092497</v>
      </c>
      <c r="AA8" s="4">
        <v>-0.34480830670924956</v>
      </c>
    </row>
    <row r="9" spans="1:27">
      <c r="A9" s="2">
        <v>8</v>
      </c>
      <c r="B9" s="7">
        <v>3.7</v>
      </c>
      <c r="C9" s="2">
        <v>30</v>
      </c>
      <c r="E9" s="7">
        <f t="shared" si="0"/>
        <v>3.7</v>
      </c>
      <c r="G9" s="8">
        <v>1</v>
      </c>
      <c r="H9" s="8">
        <f t="shared" si="1"/>
        <v>30</v>
      </c>
      <c r="J9" s="13" t="s">
        <v>22</v>
      </c>
      <c r="K9" s="14"/>
      <c r="Z9" s="4">
        <v>3.5190495207667567</v>
      </c>
      <c r="AA9" s="4">
        <v>0.18095047923324348</v>
      </c>
    </row>
    <row r="10" spans="1:27">
      <c r="A10" s="2">
        <v>9</v>
      </c>
      <c r="B10" s="7">
        <v>3.2</v>
      </c>
      <c r="C10" s="2">
        <v>23</v>
      </c>
      <c r="E10" s="7">
        <f t="shared" si="0"/>
        <v>3.2</v>
      </c>
      <c r="G10" s="8">
        <v>1</v>
      </c>
      <c r="H10" s="8">
        <f t="shared" si="1"/>
        <v>23</v>
      </c>
      <c r="J10" s="4">
        <f t="array" ref="J10:K11">MINVERSE(J6:K7)</f>
        <v>4.0954472843450596</v>
      </c>
      <c r="K10" s="4">
        <v>-0.15535143769968099</v>
      </c>
      <c r="L10" s="10" t="s">
        <v>30</v>
      </c>
      <c r="Z10" s="4">
        <v>2.8551118210862469</v>
      </c>
      <c r="AA10" s="4">
        <v>0.34488817891375323</v>
      </c>
    </row>
    <row r="11" spans="1:27">
      <c r="A11" s="2">
        <v>10</v>
      </c>
      <c r="B11" s="7">
        <v>3</v>
      </c>
      <c r="C11" s="2">
        <v>28</v>
      </c>
      <c r="E11" s="7">
        <f t="shared" si="0"/>
        <v>3</v>
      </c>
      <c r="G11" s="8">
        <v>1</v>
      </c>
      <c r="H11" s="8">
        <f t="shared" si="1"/>
        <v>28</v>
      </c>
      <c r="J11" s="4">
        <v>-0.15535143769968096</v>
      </c>
      <c r="K11" s="4">
        <v>5.9904153354632768E-3</v>
      </c>
      <c r="L11" s="10" t="s">
        <v>29</v>
      </c>
      <c r="Z11" s="4">
        <v>3.3293530351437539</v>
      </c>
      <c r="AA11" s="4">
        <v>-0.32935303514375391</v>
      </c>
    </row>
    <row r="12" spans="1:27">
      <c r="A12" s="2">
        <v>11</v>
      </c>
      <c r="B12" s="7">
        <v>3.5</v>
      </c>
      <c r="C12" s="2">
        <v>30</v>
      </c>
      <c r="E12" s="7">
        <f t="shared" si="0"/>
        <v>3.5</v>
      </c>
      <c r="G12" s="8">
        <v>1</v>
      </c>
      <c r="H12" s="8">
        <f t="shared" si="1"/>
        <v>30</v>
      </c>
      <c r="Z12" s="4">
        <v>3.5190495207667567</v>
      </c>
      <c r="AA12" s="4">
        <v>-1.90495207667567E-2</v>
      </c>
    </row>
    <row r="13" spans="1:27">
      <c r="A13" s="2">
        <v>12</v>
      </c>
      <c r="B13" s="7">
        <v>2.5</v>
      </c>
      <c r="C13" s="2">
        <v>20</v>
      </c>
      <c r="E13" s="7">
        <f t="shared" si="0"/>
        <v>2.5</v>
      </c>
      <c r="G13" s="8">
        <v>1</v>
      </c>
      <c r="H13" s="8">
        <f t="shared" si="1"/>
        <v>20</v>
      </c>
      <c r="J13" s="5" t="s">
        <v>23</v>
      </c>
      <c r="M13" s="5" t="s">
        <v>32</v>
      </c>
      <c r="Z13" s="4">
        <v>2.5705670926517428</v>
      </c>
      <c r="AA13" s="4">
        <v>-7.0567092651742769E-2</v>
      </c>
    </row>
    <row r="14" spans="1:27">
      <c r="A14" s="2">
        <v>13</v>
      </c>
      <c r="B14" s="7">
        <v>3.8</v>
      </c>
      <c r="C14" s="2">
        <v>32</v>
      </c>
      <c r="E14" s="7">
        <f t="shared" si="0"/>
        <v>3.8</v>
      </c>
      <c r="G14" s="8">
        <v>1</v>
      </c>
      <c r="H14" s="8">
        <f t="shared" si="1"/>
        <v>32</v>
      </c>
      <c r="J14" s="8">
        <f t="array" ref="J14:J15">MMULT(J2:X3,E2:E16)</f>
        <v>47</v>
      </c>
      <c r="L14" s="5" t="s">
        <v>25</v>
      </c>
      <c r="M14" s="4">
        <f t="array" ref="M14:M15">MMULT(J10:K11,J14:J15)</f>
        <v>0.67360223642171491</v>
      </c>
      <c r="Z14" s="4">
        <v>3.7087460063897595</v>
      </c>
      <c r="AA14" s="4">
        <v>9.1253993610240336E-2</v>
      </c>
    </row>
    <row r="15" spans="1:27">
      <c r="A15" s="2">
        <v>14</v>
      </c>
      <c r="B15" s="7">
        <v>2.6</v>
      </c>
      <c r="C15" s="2">
        <v>26</v>
      </c>
      <c r="E15" s="7">
        <f t="shared" si="0"/>
        <v>2.6</v>
      </c>
      <c r="G15" s="8">
        <v>1</v>
      </c>
      <c r="H15" s="8">
        <f t="shared" si="1"/>
        <v>26</v>
      </c>
      <c r="J15" s="8">
        <v>1234.6999999999998</v>
      </c>
      <c r="L15" s="5" t="s">
        <v>26</v>
      </c>
      <c r="M15" s="4">
        <v>9.4848242811501393E-2</v>
      </c>
      <c r="Z15" s="4">
        <v>3.1396565495207511</v>
      </c>
      <c r="AA15" s="4">
        <v>-0.53965654952075104</v>
      </c>
    </row>
    <row r="16" spans="1:27">
      <c r="A16" s="2">
        <v>15</v>
      </c>
      <c r="B16" s="7">
        <v>2.7</v>
      </c>
      <c r="C16" s="2">
        <v>23</v>
      </c>
      <c r="E16" s="7">
        <f t="shared" si="0"/>
        <v>2.7</v>
      </c>
      <c r="G16" s="8">
        <v>1</v>
      </c>
      <c r="H16" s="8">
        <f t="shared" si="1"/>
        <v>23</v>
      </c>
      <c r="Z16" s="4">
        <v>2.8551118210862469</v>
      </c>
      <c r="AA16" s="4">
        <v>-0.15511182108624677</v>
      </c>
    </row>
    <row r="18" spans="27:27">
      <c r="AA18" s="3"/>
    </row>
  </sheetData>
  <mergeCells count="4">
    <mergeCell ref="G1:H1"/>
    <mergeCell ref="J1:X1"/>
    <mergeCell ref="J5:K5"/>
    <mergeCell ref="J9:K9"/>
  </mergeCells>
  <pageMargins left="0.5" right="0.5" top="0.5" bottom="0.5" header="0" footer="0"/>
  <pageSetup paperSize="9" orientation="landscape" horizontalDpi="4294967292" verticalDpi="4294967292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1"/>
  <sheetViews>
    <sheetView tabSelected="1" zoomScaleNormal="100" workbookViewId="0">
      <selection activeCell="U22" sqref="U22"/>
    </sheetView>
  </sheetViews>
  <sheetFormatPr baseColWidth="10" defaultColWidth="10.83203125" defaultRowHeight="16"/>
  <cols>
    <col min="1" max="3" width="9.33203125" style="1" customWidth="1"/>
    <col min="4" max="4" width="1.1640625" style="1" customWidth="1"/>
    <col min="5" max="5" width="8.6640625" style="1" customWidth="1"/>
    <col min="6" max="6" width="1.1640625" style="1" customWidth="1"/>
    <col min="7" max="8" width="7.5" style="1" customWidth="1"/>
    <col min="9" max="9" width="1.1640625" style="1" customWidth="1"/>
    <col min="10" max="10" width="7.5" style="1" customWidth="1"/>
    <col min="11" max="11" width="11.6640625" style="1" customWidth="1"/>
    <col min="12" max="24" width="7.5" style="1" customWidth="1"/>
    <col min="25" max="25" width="1.1640625" style="1" customWidth="1"/>
    <col min="26" max="26" width="11.5" style="1" customWidth="1"/>
    <col min="27" max="27" width="7.5" style="1" customWidth="1"/>
    <col min="28" max="16384" width="10.83203125" style="1"/>
  </cols>
  <sheetData>
    <row r="1" spans="1:27">
      <c r="A1" s="5" t="s">
        <v>24</v>
      </c>
      <c r="B1" s="5" t="s">
        <v>16</v>
      </c>
      <c r="C1" s="5" t="s">
        <v>17</v>
      </c>
      <c r="D1" s="6"/>
      <c r="E1" s="5" t="s">
        <v>18</v>
      </c>
      <c r="G1" s="13" t="s">
        <v>19</v>
      </c>
      <c r="H1" s="14"/>
      <c r="I1" s="6"/>
      <c r="J1" s="13" t="s">
        <v>20</v>
      </c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4"/>
      <c r="Y1" s="6"/>
      <c r="Z1" s="5" t="s">
        <v>15</v>
      </c>
      <c r="AA1" s="5" t="s">
        <v>8</v>
      </c>
    </row>
    <row r="2" spans="1:27">
      <c r="A2" s="2">
        <v>1</v>
      </c>
      <c r="B2" s="7">
        <v>2.8</v>
      </c>
      <c r="C2" s="2">
        <v>21</v>
      </c>
      <c r="E2" s="7">
        <f>B2</f>
        <v>2.8</v>
      </c>
      <c r="G2" s="8">
        <v>1</v>
      </c>
      <c r="H2" s="8">
        <f t="shared" ref="H2:H16" si="0">C2</f>
        <v>21</v>
      </c>
      <c r="J2" s="8">
        <v>1</v>
      </c>
      <c r="K2" s="8">
        <v>1</v>
      </c>
      <c r="L2" s="8">
        <v>1</v>
      </c>
      <c r="M2" s="8">
        <v>1</v>
      </c>
      <c r="N2" s="8">
        <v>1</v>
      </c>
      <c r="O2" s="8">
        <v>1</v>
      </c>
      <c r="P2" s="8">
        <v>1</v>
      </c>
      <c r="Q2" s="8">
        <v>1</v>
      </c>
      <c r="R2" s="8">
        <v>1</v>
      </c>
      <c r="S2" s="8">
        <v>1</v>
      </c>
      <c r="T2" s="8">
        <v>1</v>
      </c>
      <c r="U2" s="8">
        <v>1</v>
      </c>
      <c r="V2" s="8">
        <v>1</v>
      </c>
      <c r="W2" s="8">
        <v>1</v>
      </c>
      <c r="X2" s="8">
        <v>1</v>
      </c>
      <c r="Z2" s="4">
        <f t="array" ref="Z2:Z16">MMULT(G2:H16,M14:M15)</f>
        <v>2.6654153354632442</v>
      </c>
      <c r="AA2" s="4">
        <f t="array" ref="AA2:AA16">E2:E16-Z2:Z16</f>
        <v>0.13458466453675566</v>
      </c>
    </row>
    <row r="3" spans="1:27">
      <c r="A3" s="2">
        <v>2</v>
      </c>
      <c r="B3" s="7">
        <v>3.4</v>
      </c>
      <c r="C3" s="2">
        <v>24</v>
      </c>
      <c r="E3" s="7">
        <f t="shared" ref="E3:E16" si="1">B3</f>
        <v>3.4</v>
      </c>
      <c r="G3" s="8">
        <v>1</v>
      </c>
      <c r="H3" s="8">
        <f t="shared" si="0"/>
        <v>24</v>
      </c>
      <c r="J3" s="8">
        <v>21</v>
      </c>
      <c r="K3" s="8">
        <v>24</v>
      </c>
      <c r="L3" s="8">
        <v>26</v>
      </c>
      <c r="M3" s="8">
        <v>27</v>
      </c>
      <c r="N3" s="8">
        <v>29</v>
      </c>
      <c r="O3" s="8">
        <v>25</v>
      </c>
      <c r="P3" s="8">
        <v>25</v>
      </c>
      <c r="Q3" s="8">
        <v>30</v>
      </c>
      <c r="R3" s="8">
        <v>23</v>
      </c>
      <c r="S3" s="8">
        <v>28</v>
      </c>
      <c r="T3" s="8">
        <v>30</v>
      </c>
      <c r="U3" s="8">
        <v>20</v>
      </c>
      <c r="V3" s="8">
        <v>32</v>
      </c>
      <c r="W3" s="8">
        <v>26</v>
      </c>
      <c r="X3" s="8">
        <v>23</v>
      </c>
      <c r="Z3" s="4">
        <v>2.9499600638977483</v>
      </c>
      <c r="AA3" s="4">
        <v>0.45003993610225157</v>
      </c>
    </row>
    <row r="4" spans="1:27">
      <c r="A4" s="2">
        <v>3</v>
      </c>
      <c r="B4" s="7">
        <v>3</v>
      </c>
      <c r="C4" s="2">
        <v>26</v>
      </c>
      <c r="E4" s="7">
        <f t="shared" si="1"/>
        <v>3</v>
      </c>
      <c r="G4" s="8">
        <v>1</v>
      </c>
      <c r="H4" s="8">
        <f t="shared" si="0"/>
        <v>26</v>
      </c>
      <c r="Z4" s="4">
        <v>3.1396565495207511</v>
      </c>
      <c r="AA4" s="4">
        <v>-0.13965654952075113</v>
      </c>
    </row>
    <row r="5" spans="1:27">
      <c r="A5" s="2">
        <v>4</v>
      </c>
      <c r="B5" s="7">
        <v>3.5</v>
      </c>
      <c r="C5" s="2">
        <v>27</v>
      </c>
      <c r="E5" s="7">
        <f t="shared" si="1"/>
        <v>3.5</v>
      </c>
      <c r="G5" s="8">
        <v>1</v>
      </c>
      <c r="H5" s="8">
        <f t="shared" si="0"/>
        <v>27</v>
      </c>
      <c r="J5" s="13" t="s">
        <v>21</v>
      </c>
      <c r="K5" s="14"/>
      <c r="Z5" s="4">
        <v>3.2345047923322525</v>
      </c>
      <c r="AA5" s="4">
        <v>0.26549520766774748</v>
      </c>
    </row>
    <row r="6" spans="1:27">
      <c r="A6" s="2">
        <v>5</v>
      </c>
      <c r="B6" s="7">
        <v>3.6</v>
      </c>
      <c r="C6" s="2">
        <v>29</v>
      </c>
      <c r="E6" s="7">
        <f t="shared" si="1"/>
        <v>3.6</v>
      </c>
      <c r="G6" s="8">
        <v>1</v>
      </c>
      <c r="H6" s="8">
        <f t="shared" si="0"/>
        <v>29</v>
      </c>
      <c r="J6" s="8">
        <f t="array" ref="J6:K7">MMULT(J2:X3,G2:H16)</f>
        <v>15</v>
      </c>
      <c r="K6" s="8">
        <v>389</v>
      </c>
      <c r="L6" s="10" t="s">
        <v>31</v>
      </c>
      <c r="Z6" s="4">
        <v>3.4242012779552553</v>
      </c>
      <c r="AA6" s="4">
        <v>0.17579872204474478</v>
      </c>
    </row>
    <row r="7" spans="1:27">
      <c r="A7" s="2">
        <v>6</v>
      </c>
      <c r="B7" s="7">
        <v>3</v>
      </c>
      <c r="C7" s="2">
        <v>25</v>
      </c>
      <c r="E7" s="7">
        <f t="shared" si="1"/>
        <v>3</v>
      </c>
      <c r="G7" s="8">
        <v>1</v>
      </c>
      <c r="H7" s="8">
        <f t="shared" si="0"/>
        <v>25</v>
      </c>
      <c r="J7" s="8">
        <v>389</v>
      </c>
      <c r="K7" s="8">
        <v>10255</v>
      </c>
      <c r="L7" s="10" t="s">
        <v>29</v>
      </c>
      <c r="Z7" s="4">
        <v>3.0448083067092497</v>
      </c>
      <c r="AA7" s="4">
        <v>-4.4808306709249734E-2</v>
      </c>
    </row>
    <row r="8" spans="1:27">
      <c r="A8" s="2">
        <v>7</v>
      </c>
      <c r="B8" s="7">
        <v>2.7</v>
      </c>
      <c r="C8" s="2">
        <v>25</v>
      </c>
      <c r="E8" s="7">
        <f t="shared" si="1"/>
        <v>2.7</v>
      </c>
      <c r="G8" s="8">
        <v>1</v>
      </c>
      <c r="H8" s="8">
        <f t="shared" si="0"/>
        <v>25</v>
      </c>
      <c r="Z8" s="4">
        <v>3.0448083067092497</v>
      </c>
      <c r="AA8" s="4">
        <v>-0.34480830670924956</v>
      </c>
    </row>
    <row r="9" spans="1:27">
      <c r="A9" s="2">
        <v>8</v>
      </c>
      <c r="B9" s="7">
        <v>3.7</v>
      </c>
      <c r="C9" s="2">
        <v>30</v>
      </c>
      <c r="E9" s="7">
        <f t="shared" si="1"/>
        <v>3.7</v>
      </c>
      <c r="G9" s="8">
        <v>1</v>
      </c>
      <c r="H9" s="8">
        <f t="shared" si="0"/>
        <v>30</v>
      </c>
      <c r="J9" s="13" t="s">
        <v>22</v>
      </c>
      <c r="K9" s="14"/>
      <c r="Z9" s="4">
        <v>3.5190495207667567</v>
      </c>
      <c r="AA9" s="4">
        <v>0.18095047923324348</v>
      </c>
    </row>
    <row r="10" spans="1:27">
      <c r="A10" s="2">
        <v>9</v>
      </c>
      <c r="B10" s="7">
        <v>3.2</v>
      </c>
      <c r="C10" s="2">
        <v>23</v>
      </c>
      <c r="E10" s="7">
        <f t="shared" si="1"/>
        <v>3.2</v>
      </c>
      <c r="G10" s="8">
        <v>1</v>
      </c>
      <c r="H10" s="8">
        <f t="shared" si="0"/>
        <v>23</v>
      </c>
      <c r="J10" s="4">
        <f t="array" ref="J10:K11">MINVERSE(J6:K7)</f>
        <v>4.0954472843450596</v>
      </c>
      <c r="K10" s="4">
        <v>-0.15535143769968099</v>
      </c>
      <c r="L10" s="10" t="s">
        <v>30</v>
      </c>
      <c r="Z10" s="4">
        <v>2.8551118210862469</v>
      </c>
      <c r="AA10" s="4">
        <v>0.34488817891375323</v>
      </c>
    </row>
    <row r="11" spans="1:27">
      <c r="A11" s="2">
        <v>10</v>
      </c>
      <c r="B11" s="7">
        <v>3</v>
      </c>
      <c r="C11" s="2">
        <v>28</v>
      </c>
      <c r="E11" s="7">
        <f t="shared" si="1"/>
        <v>3</v>
      </c>
      <c r="G11" s="8">
        <v>1</v>
      </c>
      <c r="H11" s="8">
        <f t="shared" si="0"/>
        <v>28</v>
      </c>
      <c r="J11" s="4">
        <v>-0.15535143769968096</v>
      </c>
      <c r="K11" s="4">
        <v>5.9904153354632768E-3</v>
      </c>
      <c r="L11" s="10" t="s">
        <v>29</v>
      </c>
      <c r="Z11" s="4">
        <v>3.3293530351437539</v>
      </c>
      <c r="AA11" s="4">
        <v>-0.32935303514375391</v>
      </c>
    </row>
    <row r="12" spans="1:27">
      <c r="A12" s="2">
        <v>11</v>
      </c>
      <c r="B12" s="7">
        <v>3.5</v>
      </c>
      <c r="C12" s="2">
        <v>30</v>
      </c>
      <c r="E12" s="7">
        <f t="shared" si="1"/>
        <v>3.5</v>
      </c>
      <c r="G12" s="8">
        <v>1</v>
      </c>
      <c r="H12" s="8">
        <f t="shared" si="0"/>
        <v>30</v>
      </c>
      <c r="Z12" s="4">
        <v>3.5190495207667567</v>
      </c>
      <c r="AA12" s="4">
        <v>-1.90495207667567E-2</v>
      </c>
    </row>
    <row r="13" spans="1:27">
      <c r="A13" s="2">
        <v>12</v>
      </c>
      <c r="B13" s="7">
        <v>2.5</v>
      </c>
      <c r="C13" s="2">
        <v>20</v>
      </c>
      <c r="E13" s="7">
        <f t="shared" si="1"/>
        <v>2.5</v>
      </c>
      <c r="G13" s="8">
        <v>1</v>
      </c>
      <c r="H13" s="8">
        <f t="shared" si="0"/>
        <v>20</v>
      </c>
      <c r="J13" s="5" t="s">
        <v>23</v>
      </c>
      <c r="M13" s="5" t="s">
        <v>32</v>
      </c>
      <c r="Z13" s="4">
        <v>2.5705670926517428</v>
      </c>
      <c r="AA13" s="4">
        <v>-7.0567092651742769E-2</v>
      </c>
    </row>
    <row r="14" spans="1:27">
      <c r="A14" s="2">
        <v>13</v>
      </c>
      <c r="B14" s="7">
        <v>3.8</v>
      </c>
      <c r="C14" s="2">
        <v>32</v>
      </c>
      <c r="E14" s="7">
        <f t="shared" si="1"/>
        <v>3.8</v>
      </c>
      <c r="G14" s="8">
        <v>1</v>
      </c>
      <c r="H14" s="8">
        <f t="shared" si="0"/>
        <v>32</v>
      </c>
      <c r="J14" s="8">
        <f t="array" ref="J14:J15">MMULT(J2:X3,E2:E16)</f>
        <v>47</v>
      </c>
      <c r="L14" s="5" t="s">
        <v>25</v>
      </c>
      <c r="M14" s="4">
        <f t="array" ref="M14:M15">MMULT(J10:K11,J14:J15)</f>
        <v>0.67360223642171491</v>
      </c>
      <c r="Z14" s="4">
        <v>3.7087460063897595</v>
      </c>
      <c r="AA14" s="4">
        <v>9.1253993610240336E-2</v>
      </c>
    </row>
    <row r="15" spans="1:27">
      <c r="A15" s="2">
        <v>14</v>
      </c>
      <c r="B15" s="7">
        <v>2.6</v>
      </c>
      <c r="C15" s="2">
        <v>26</v>
      </c>
      <c r="E15" s="7">
        <f t="shared" si="1"/>
        <v>2.6</v>
      </c>
      <c r="G15" s="8">
        <v>1</v>
      </c>
      <c r="H15" s="8">
        <f t="shared" si="0"/>
        <v>26</v>
      </c>
      <c r="J15" s="8">
        <v>1234.6999999999998</v>
      </c>
      <c r="L15" s="5" t="s">
        <v>26</v>
      </c>
      <c r="M15" s="4">
        <v>9.4848242811501393E-2</v>
      </c>
      <c r="Z15" s="4">
        <v>3.1396565495207511</v>
      </c>
      <c r="AA15" s="4">
        <v>-0.53965654952075104</v>
      </c>
    </row>
    <row r="16" spans="1:27">
      <c r="A16" s="2">
        <v>15</v>
      </c>
      <c r="B16" s="7">
        <v>2.7</v>
      </c>
      <c r="C16" s="2">
        <v>23</v>
      </c>
      <c r="E16" s="7">
        <f t="shared" si="1"/>
        <v>2.7</v>
      </c>
      <c r="G16" s="8">
        <v>1</v>
      </c>
      <c r="H16" s="8">
        <f t="shared" si="0"/>
        <v>23</v>
      </c>
      <c r="Z16" s="4">
        <v>2.8551118210862469</v>
      </c>
      <c r="AA16" s="4">
        <v>-0.15511182108624677</v>
      </c>
    </row>
    <row r="18" spans="11:27">
      <c r="AA18" s="3"/>
    </row>
    <row r="20" spans="11:27">
      <c r="K20" s="3"/>
      <c r="L20" s="3"/>
    </row>
    <row r="21" spans="11:27">
      <c r="K21" s="3"/>
      <c r="L21" s="3"/>
    </row>
  </sheetData>
  <mergeCells count="4">
    <mergeCell ref="G1:H1"/>
    <mergeCell ref="J1:X1"/>
    <mergeCell ref="J5:K5"/>
    <mergeCell ref="J9:K9"/>
  </mergeCells>
  <pageMargins left="0.5" right="0.5" top="0.5" bottom="0.5" header="0" footer="0"/>
  <pageSetup paperSize="9" orientation="landscape" horizontalDpi="4294967292" verticalDpi="4294967292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3"/>
  <sheetViews>
    <sheetView zoomScaleNormal="100" workbookViewId="0">
      <selection activeCell="F17" sqref="F17"/>
    </sheetView>
  </sheetViews>
  <sheetFormatPr baseColWidth="10" defaultColWidth="10.83203125" defaultRowHeight="16"/>
  <cols>
    <col min="1" max="2" width="9.33203125" style="1" customWidth="1"/>
    <col min="3" max="3" width="1.1640625" style="1" customWidth="1"/>
    <col min="4" max="5" width="9.33203125" style="1" customWidth="1"/>
    <col min="6" max="6" width="18.1640625" style="1" bestFit="1" customWidth="1"/>
    <col min="7" max="7" width="10.83203125" style="1"/>
    <col min="8" max="8" width="1.1640625" style="1" customWidth="1"/>
    <col min="9" max="9" width="11.5" style="1" customWidth="1"/>
    <col min="10" max="10" width="11.5" style="1" bestFit="1" customWidth="1"/>
    <col min="11" max="11" width="1.1640625" style="1" customWidth="1"/>
    <col min="12" max="13" width="11.1640625" style="1" customWidth="1"/>
    <col min="14" max="16384" width="10.83203125" style="1"/>
  </cols>
  <sheetData>
    <row r="1" spans="1:13">
      <c r="A1" s="5" t="s">
        <v>0</v>
      </c>
      <c r="B1" s="5" t="s">
        <v>1</v>
      </c>
      <c r="C1" s="6"/>
      <c r="D1" s="5" t="s">
        <v>3</v>
      </c>
      <c r="E1" s="5" t="s">
        <v>4</v>
      </c>
      <c r="F1" s="5" t="s">
        <v>12</v>
      </c>
      <c r="G1" s="5" t="s">
        <v>5</v>
      </c>
      <c r="H1" s="6"/>
      <c r="I1" s="5" t="s">
        <v>15</v>
      </c>
      <c r="J1" s="5" t="s">
        <v>27</v>
      </c>
      <c r="K1" s="6"/>
      <c r="L1" s="9" t="s">
        <v>8</v>
      </c>
      <c r="M1" s="9" t="s">
        <v>9</v>
      </c>
    </row>
    <row r="2" spans="1:13">
      <c r="A2" s="2">
        <v>2</v>
      </c>
      <c r="B2" s="2">
        <v>1</v>
      </c>
      <c r="D2" s="4">
        <f t="shared" ref="D2:D7" si="0">A2-$A$11</f>
        <v>-2.666666666666667</v>
      </c>
      <c r="E2" s="4">
        <f t="shared" ref="E2:E7" si="1">B2-$B$11</f>
        <v>-2.1666666666666665</v>
      </c>
      <c r="F2" s="4">
        <f>D2*E2</f>
        <v>5.7777777777777777</v>
      </c>
      <c r="G2" s="4">
        <f>E2^2</f>
        <v>4.6944444444444438</v>
      </c>
      <c r="H2" s="3"/>
      <c r="I2" s="4">
        <f>$E$12+$E$13*B2</f>
        <v>1.8000000000000009</v>
      </c>
      <c r="J2" s="7">
        <f>$F$12+$F$13*B2</f>
        <v>1.5</v>
      </c>
      <c r="K2" s="3"/>
      <c r="L2" s="11">
        <f>A2-I2</f>
        <v>0.19999999999999907</v>
      </c>
      <c r="M2" s="12">
        <f>A2-J2</f>
        <v>0.5</v>
      </c>
    </row>
    <row r="3" spans="1:13">
      <c r="A3" s="2">
        <v>6</v>
      </c>
      <c r="B3" s="2">
        <v>4</v>
      </c>
      <c r="D3" s="4">
        <f t="shared" si="0"/>
        <v>1.333333333333333</v>
      </c>
      <c r="E3" s="4">
        <f t="shared" si="1"/>
        <v>0.83333333333333348</v>
      </c>
      <c r="F3" s="4">
        <f t="shared" ref="F3:F7" si="2">D3*E3</f>
        <v>1.1111111111111112</v>
      </c>
      <c r="G3" s="4">
        <f t="shared" ref="G3:G7" si="3">E3^2</f>
        <v>0.69444444444444464</v>
      </c>
      <c r="H3" s="3"/>
      <c r="I3" s="4">
        <f t="shared" ref="I3:I7" si="4">$E$12+$E$13*B3</f>
        <v>5.7692307692307701</v>
      </c>
      <c r="J3" s="7">
        <f t="shared" ref="J3:J7" si="5">$F$12+$F$13*B3</f>
        <v>6</v>
      </c>
      <c r="K3" s="3"/>
      <c r="L3" s="11">
        <f t="shared" ref="L3:L7" si="6">A3-I3</f>
        <v>0.23076923076922995</v>
      </c>
      <c r="M3" s="12">
        <f t="shared" ref="M3:M7" si="7">A3-J3</f>
        <v>0</v>
      </c>
    </row>
    <row r="4" spans="1:13">
      <c r="A4" s="2">
        <v>3</v>
      </c>
      <c r="B4" s="2">
        <v>2</v>
      </c>
      <c r="D4" s="4">
        <f t="shared" si="0"/>
        <v>-1.666666666666667</v>
      </c>
      <c r="E4" s="4">
        <f t="shared" si="1"/>
        <v>-1.1666666666666665</v>
      </c>
      <c r="F4" s="4">
        <f t="shared" si="2"/>
        <v>1.9444444444444446</v>
      </c>
      <c r="G4" s="4">
        <f t="shared" si="3"/>
        <v>1.3611111111111107</v>
      </c>
      <c r="H4" s="3"/>
      <c r="I4" s="4">
        <f t="shared" si="4"/>
        <v>3.123076923076924</v>
      </c>
      <c r="J4" s="7">
        <f t="shared" si="5"/>
        <v>3</v>
      </c>
      <c r="K4" s="3"/>
      <c r="L4" s="11">
        <f t="shared" si="6"/>
        <v>-0.12307692307692397</v>
      </c>
      <c r="M4" s="12">
        <f t="shared" si="7"/>
        <v>0</v>
      </c>
    </row>
    <row r="5" spans="1:13">
      <c r="A5" s="2">
        <v>8</v>
      </c>
      <c r="B5" s="2">
        <v>5</v>
      </c>
      <c r="D5" s="4">
        <f t="shared" si="0"/>
        <v>3.333333333333333</v>
      </c>
      <c r="E5" s="4">
        <f t="shared" si="1"/>
        <v>1.8333333333333335</v>
      </c>
      <c r="F5" s="4">
        <f t="shared" si="2"/>
        <v>6.1111111111111107</v>
      </c>
      <c r="G5" s="4">
        <f t="shared" si="3"/>
        <v>3.3611111111111116</v>
      </c>
      <c r="H5" s="3"/>
      <c r="I5" s="4">
        <f t="shared" si="4"/>
        <v>7.0923076923076929</v>
      </c>
      <c r="J5" s="7">
        <f t="shared" si="5"/>
        <v>7.5</v>
      </c>
      <c r="K5" s="3"/>
      <c r="L5" s="11">
        <f t="shared" si="6"/>
        <v>0.90769230769230713</v>
      </c>
      <c r="M5" s="12">
        <f t="shared" si="7"/>
        <v>0.5</v>
      </c>
    </row>
    <row r="6" spans="1:13">
      <c r="A6" s="2">
        <v>5</v>
      </c>
      <c r="B6" s="2">
        <v>3</v>
      </c>
      <c r="D6" s="4">
        <f t="shared" si="0"/>
        <v>0.33333333333333304</v>
      </c>
      <c r="E6" s="4">
        <f t="shared" si="1"/>
        <v>-0.16666666666666652</v>
      </c>
      <c r="F6" s="4">
        <f t="shared" si="2"/>
        <v>-5.5555555555555455E-2</v>
      </c>
      <c r="G6" s="4">
        <f t="shared" si="3"/>
        <v>2.7777777777777728E-2</v>
      </c>
      <c r="H6" s="3"/>
      <c r="I6" s="4">
        <f t="shared" si="4"/>
        <v>4.4461538461538472</v>
      </c>
      <c r="J6" s="7">
        <f t="shared" si="5"/>
        <v>4.5</v>
      </c>
      <c r="K6" s="3"/>
      <c r="L6" s="11">
        <f t="shared" si="6"/>
        <v>0.55384615384615277</v>
      </c>
      <c r="M6" s="12">
        <f t="shared" si="7"/>
        <v>0.5</v>
      </c>
    </row>
    <row r="7" spans="1:13">
      <c r="A7" s="2">
        <v>4</v>
      </c>
      <c r="B7" s="2">
        <v>4</v>
      </c>
      <c r="D7" s="4">
        <f t="shared" si="0"/>
        <v>-0.66666666666666696</v>
      </c>
      <c r="E7" s="4">
        <f t="shared" si="1"/>
        <v>0.83333333333333348</v>
      </c>
      <c r="F7" s="4">
        <f t="shared" si="2"/>
        <v>-0.55555555555555591</v>
      </c>
      <c r="G7" s="4">
        <f t="shared" si="3"/>
        <v>0.69444444444444464</v>
      </c>
      <c r="H7" s="3"/>
      <c r="I7" s="4">
        <f t="shared" si="4"/>
        <v>5.7692307692307701</v>
      </c>
      <c r="J7" s="7">
        <f t="shared" si="5"/>
        <v>6</v>
      </c>
      <c r="K7" s="3"/>
      <c r="L7" s="11">
        <f t="shared" si="6"/>
        <v>-1.7692307692307701</v>
      </c>
      <c r="M7" s="12">
        <f t="shared" si="7"/>
        <v>-2</v>
      </c>
    </row>
    <row r="8" spans="1:13">
      <c r="A8" s="5" t="s">
        <v>2</v>
      </c>
      <c r="B8" s="5" t="s">
        <v>10</v>
      </c>
      <c r="F8" s="5" t="s">
        <v>6</v>
      </c>
      <c r="G8" s="5" t="s">
        <v>6</v>
      </c>
    </row>
    <row r="9" spans="1:13">
      <c r="A9" s="2">
        <f>SUM(A2:A7)</f>
        <v>28</v>
      </c>
      <c r="B9" s="2">
        <f>SUM(B2:B7)</f>
        <v>19</v>
      </c>
      <c r="F9" s="4">
        <f>SUM(F2:F7)</f>
        <v>14.333333333333334</v>
      </c>
      <c r="G9" s="4">
        <f>SUM(G2:G7)</f>
        <v>10.833333333333334</v>
      </c>
    </row>
    <row r="10" spans="1:13">
      <c r="A10" s="5" t="s">
        <v>13</v>
      </c>
      <c r="B10" s="5" t="s">
        <v>14</v>
      </c>
    </row>
    <row r="11" spans="1:13">
      <c r="A11" s="4">
        <f>A9/6</f>
        <v>4.666666666666667</v>
      </c>
      <c r="B11" s="4">
        <f>B9/6</f>
        <v>3.1666666666666665</v>
      </c>
      <c r="E11" s="5" t="s">
        <v>7</v>
      </c>
      <c r="F11" s="5" t="s">
        <v>28</v>
      </c>
    </row>
    <row r="12" spans="1:13">
      <c r="D12" s="5" t="s">
        <v>25</v>
      </c>
      <c r="E12" s="4">
        <f>A11-(E13*B11)</f>
        <v>0.47692307692307789</v>
      </c>
      <c r="F12" s="2">
        <v>0</v>
      </c>
    </row>
    <row r="13" spans="1:13">
      <c r="D13" s="5" t="s">
        <v>26</v>
      </c>
      <c r="E13" s="4">
        <f>F9/G9</f>
        <v>1.323076923076923</v>
      </c>
      <c r="F13" s="2">
        <v>1.5</v>
      </c>
    </row>
  </sheetData>
  <phoneticPr fontId="4" type="noConversion"/>
  <pageMargins left="0.5" right="0.5" top="0.5" bottom="0.5" header="0" footer="0"/>
  <pageSetup paperSize="9"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10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1"/>
  <sheetViews>
    <sheetView zoomScaleNormal="100" workbookViewId="0"/>
  </sheetViews>
  <sheetFormatPr baseColWidth="10" defaultColWidth="10.83203125" defaultRowHeight="16"/>
  <cols>
    <col min="1" max="2" width="9.33203125" style="1" customWidth="1"/>
    <col min="3" max="3" width="1.1640625" style="1" customWidth="1"/>
    <col min="4" max="4" width="8.6640625" style="1" customWidth="1"/>
    <col min="5" max="5" width="1.1640625" style="1" customWidth="1"/>
    <col min="6" max="7" width="7.5" style="1" customWidth="1"/>
    <col min="8" max="8" width="1.1640625" style="1" customWidth="1"/>
    <col min="9" max="14" width="7.5" style="1" customWidth="1"/>
    <col min="15" max="15" width="1.1640625" style="1" customWidth="1"/>
    <col min="16" max="16" width="11.5" style="1" customWidth="1"/>
    <col min="17" max="17" width="11.5" style="1" bestFit="1" customWidth="1"/>
    <col min="18" max="18" width="1.1640625" style="1" customWidth="1"/>
    <col min="19" max="20" width="11.1640625" style="1" customWidth="1"/>
    <col min="21" max="21" width="1.1640625" style="1" customWidth="1"/>
    <col min="22" max="16384" width="10.83203125" style="1"/>
  </cols>
  <sheetData>
    <row r="1" spans="1:20">
      <c r="A1" s="5" t="s">
        <v>0</v>
      </c>
      <c r="B1" s="5" t="s">
        <v>1</v>
      </c>
      <c r="C1" s="6"/>
      <c r="D1" s="5" t="s">
        <v>18</v>
      </c>
      <c r="E1" s="6"/>
      <c r="F1" s="13" t="s">
        <v>19</v>
      </c>
      <c r="G1" s="14"/>
      <c r="H1" s="6"/>
      <c r="I1" s="13" t="s">
        <v>20</v>
      </c>
      <c r="J1" s="15"/>
      <c r="K1" s="15"/>
      <c r="L1" s="15"/>
      <c r="M1" s="15"/>
      <c r="N1" s="14"/>
      <c r="O1" s="6"/>
      <c r="P1" s="5" t="s">
        <v>15</v>
      </c>
      <c r="Q1" s="5" t="s">
        <v>27</v>
      </c>
      <c r="R1" s="6"/>
      <c r="S1" s="5" t="s">
        <v>8</v>
      </c>
      <c r="T1" s="5" t="s">
        <v>9</v>
      </c>
    </row>
    <row r="2" spans="1:20">
      <c r="A2" s="2">
        <v>2</v>
      </c>
      <c r="B2" s="2">
        <v>1</v>
      </c>
      <c r="D2" s="8">
        <f>A2</f>
        <v>2</v>
      </c>
      <c r="F2" s="8">
        <v>1</v>
      </c>
      <c r="G2" s="8">
        <f>B2</f>
        <v>1</v>
      </c>
      <c r="I2" s="8">
        <v>1</v>
      </c>
      <c r="J2" s="8">
        <v>1</v>
      </c>
      <c r="K2" s="8">
        <v>1</v>
      </c>
      <c r="L2" s="8">
        <v>1</v>
      </c>
      <c r="M2" s="8">
        <v>1</v>
      </c>
      <c r="N2" s="8">
        <v>1</v>
      </c>
      <c r="P2" s="4">
        <f t="array" ref="P2:P7">MMULT(F2:G7,L10:L11)</f>
        <v>1.7999999999999936</v>
      </c>
      <c r="Q2" s="7">
        <f t="array" ref="Q2:Q7">MMULT(F2:G7,M10:M11)</f>
        <v>1.5</v>
      </c>
      <c r="R2" s="3"/>
      <c r="S2" s="4">
        <f t="array" ref="S2:S7">D2:D7-P2:P7</f>
        <v>0.20000000000000639</v>
      </c>
      <c r="T2" s="7">
        <f t="array" ref="T2:T7">D2:D7-Q2:Q7</f>
        <v>0.5</v>
      </c>
    </row>
    <row r="3" spans="1:20">
      <c r="A3" s="2">
        <v>6</v>
      </c>
      <c r="B3" s="2">
        <v>4</v>
      </c>
      <c r="D3" s="8">
        <f t="shared" ref="D3:D7" si="0">A3</f>
        <v>6</v>
      </c>
      <c r="F3" s="8">
        <v>1</v>
      </c>
      <c r="G3" s="8">
        <f t="shared" ref="G3:G7" si="1">B3</f>
        <v>4</v>
      </c>
      <c r="I3" s="8">
        <v>1</v>
      </c>
      <c r="J3" s="8">
        <v>4</v>
      </c>
      <c r="K3" s="8">
        <v>2</v>
      </c>
      <c r="L3" s="8">
        <v>5</v>
      </c>
      <c r="M3" s="8">
        <v>3</v>
      </c>
      <c r="N3" s="8">
        <v>4</v>
      </c>
      <c r="P3" s="4">
        <v>5.7692307692307701</v>
      </c>
      <c r="Q3" s="7">
        <v>6</v>
      </c>
      <c r="R3" s="3"/>
      <c r="S3" s="4">
        <v>0.23076923076922995</v>
      </c>
      <c r="T3" s="7">
        <v>0</v>
      </c>
    </row>
    <row r="4" spans="1:20">
      <c r="A4" s="2">
        <v>3</v>
      </c>
      <c r="B4" s="2">
        <v>2</v>
      </c>
      <c r="D4" s="8">
        <f t="shared" si="0"/>
        <v>3</v>
      </c>
      <c r="F4" s="8">
        <v>1</v>
      </c>
      <c r="G4" s="8">
        <f t="shared" si="1"/>
        <v>2</v>
      </c>
      <c r="P4" s="4">
        <v>3.1230769230769191</v>
      </c>
      <c r="Q4" s="7">
        <v>3</v>
      </c>
      <c r="R4" s="3"/>
      <c r="S4" s="4">
        <v>-0.12307692307691909</v>
      </c>
      <c r="T4" s="7">
        <v>0</v>
      </c>
    </row>
    <row r="5" spans="1:20">
      <c r="A5" s="2">
        <v>8</v>
      </c>
      <c r="B5" s="2">
        <v>5</v>
      </c>
      <c r="D5" s="8">
        <f t="shared" si="0"/>
        <v>8</v>
      </c>
      <c r="F5" s="8">
        <v>1</v>
      </c>
      <c r="G5" s="8">
        <f t="shared" si="1"/>
        <v>5</v>
      </c>
      <c r="I5" s="13" t="s">
        <v>21</v>
      </c>
      <c r="J5" s="14"/>
      <c r="L5" s="13" t="s">
        <v>22</v>
      </c>
      <c r="M5" s="14"/>
      <c r="P5" s="4">
        <v>7.0923076923076955</v>
      </c>
      <c r="Q5" s="7">
        <v>7.5</v>
      </c>
      <c r="R5" s="3"/>
      <c r="S5" s="4">
        <v>0.90769230769230447</v>
      </c>
      <c r="T5" s="7">
        <v>0.5</v>
      </c>
    </row>
    <row r="6" spans="1:20">
      <c r="A6" s="2">
        <v>5</v>
      </c>
      <c r="B6" s="2">
        <v>3</v>
      </c>
      <c r="D6" s="8">
        <f t="shared" si="0"/>
        <v>5</v>
      </c>
      <c r="F6" s="8">
        <v>1</v>
      </c>
      <c r="G6" s="8">
        <f t="shared" si="1"/>
        <v>3</v>
      </c>
      <c r="I6" s="8">
        <f t="array" ref="I6:J7">MMULT(I2:N3,F2:G7)</f>
        <v>6</v>
      </c>
      <c r="J6" s="8">
        <v>19</v>
      </c>
      <c r="L6" s="4">
        <f t="array" ref="L6:M7">MINVERSE(I6:J7)</f>
        <v>1.0923076923076929</v>
      </c>
      <c r="M6" s="4">
        <v>-0.29230769230769255</v>
      </c>
      <c r="P6" s="4">
        <v>4.4461538461538446</v>
      </c>
      <c r="Q6" s="7">
        <v>4.5</v>
      </c>
      <c r="R6" s="3"/>
      <c r="S6" s="4">
        <v>0.55384615384615543</v>
      </c>
      <c r="T6" s="7">
        <v>0.5</v>
      </c>
    </row>
    <row r="7" spans="1:20">
      <c r="A7" s="2">
        <v>4</v>
      </c>
      <c r="B7" s="2">
        <v>4</v>
      </c>
      <c r="D7" s="8">
        <f t="shared" si="0"/>
        <v>4</v>
      </c>
      <c r="F7" s="8">
        <v>1</v>
      </c>
      <c r="G7" s="8">
        <f t="shared" si="1"/>
        <v>4</v>
      </c>
      <c r="I7" s="8">
        <v>19</v>
      </c>
      <c r="J7" s="8">
        <v>71</v>
      </c>
      <c r="L7" s="4">
        <v>-0.29230769230769249</v>
      </c>
      <c r="M7" s="4">
        <v>9.2307692307692368E-2</v>
      </c>
      <c r="P7" s="4">
        <v>5.7692307692307701</v>
      </c>
      <c r="Q7" s="7">
        <v>6</v>
      </c>
      <c r="R7" s="3"/>
      <c r="S7" s="4">
        <v>-1.7692307692307701</v>
      </c>
      <c r="T7" s="7">
        <v>-2</v>
      </c>
    </row>
    <row r="9" spans="1:20">
      <c r="I9" s="5" t="s">
        <v>23</v>
      </c>
      <c r="L9" s="5" t="s">
        <v>32</v>
      </c>
      <c r="M9" s="5" t="s">
        <v>28</v>
      </c>
    </row>
    <row r="10" spans="1:20">
      <c r="I10" s="7">
        <f t="array" ref="I10:I11">MMULT(I2:N3,D2:D7)</f>
        <v>28</v>
      </c>
      <c r="K10" s="5" t="s">
        <v>25</v>
      </c>
      <c r="L10" s="4">
        <f t="array" ref="L10:L11">MMULT(L6:M7,I10:I11)</f>
        <v>0.47692307692306812</v>
      </c>
      <c r="M10" s="2">
        <v>0</v>
      </c>
    </row>
    <row r="11" spans="1:20">
      <c r="I11" s="7">
        <v>103</v>
      </c>
      <c r="K11" s="5" t="s">
        <v>26</v>
      </c>
      <c r="L11" s="4">
        <v>1.3230769230769255</v>
      </c>
      <c r="M11" s="2">
        <v>1.5</v>
      </c>
    </row>
  </sheetData>
  <mergeCells count="4">
    <mergeCell ref="L5:M5"/>
    <mergeCell ref="F1:G1"/>
    <mergeCell ref="I1:N1"/>
    <mergeCell ref="I5:J5"/>
  </mergeCells>
  <pageMargins left="0.5" right="0.5" top="0.5" bottom="0.5" header="0" footer="0"/>
  <pageSetup paperSize="9" orientation="landscape" horizontalDpi="4294967292" vertic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Exercise 2 (a) i_setup</vt:lpstr>
      <vt:lpstr>Exercise 2 (a) i_solution</vt:lpstr>
      <vt:lpstr>Exercise 2 (a) ii_setup</vt:lpstr>
      <vt:lpstr>Exercise 2 (a) ii_solution</vt:lpstr>
      <vt:lpstr>Exercise 3 (sums)</vt:lpstr>
      <vt:lpstr>Exercise 3 (matrices)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nguyenhoanghieu22@gmail.com</cp:lastModifiedBy>
  <cp:lastPrinted>2018-09-25T13:40:56Z</cp:lastPrinted>
  <dcterms:created xsi:type="dcterms:W3CDTF">2011-10-12T10:31:45Z</dcterms:created>
  <dcterms:modified xsi:type="dcterms:W3CDTF">2022-10-09T11:11:43Z</dcterms:modified>
</cp:coreProperties>
</file>