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F9257421-28AB-4CE0-A779-34069035495F}" xr6:coauthVersionLast="47" xr6:coauthVersionMax="47" xr10:uidLastSave="{00000000-0000-0000-0000-000000000000}"/>
  <bookViews>
    <workbookView xWindow="-108" yWindow="-108" windowWidth="23256" windowHeight="12576" activeTab="1" xr2:uid="{A01B50E1-A69D-491D-B240-6126CEB6B38F}"/>
  </bookViews>
  <sheets>
    <sheet name="Interest rates" sheetId="2" r:id="rId1"/>
    <sheet name="Bond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F15" i="3"/>
  <c r="B9" i="3"/>
  <c r="B10" i="3" s="1"/>
  <c r="B8" i="3"/>
  <c r="B12" i="3" s="1"/>
  <c r="B13" i="3" s="1"/>
  <c r="B6" i="3"/>
  <c r="F5" i="3"/>
  <c r="F12" i="3" s="1"/>
  <c r="F13" i="3" l="1"/>
  <c r="F16" i="3" s="1"/>
  <c r="F17" i="3" s="1"/>
  <c r="F14" i="3"/>
</calcChain>
</file>

<file path=xl/sharedStrings.xml><?xml version="1.0" encoding="utf-8"?>
<sst xmlns="http://schemas.openxmlformats.org/spreadsheetml/2006/main" count="42" uniqueCount="36">
  <si>
    <t>Monthly rate</t>
  </si>
  <si>
    <t>EAR</t>
  </si>
  <si>
    <t>Inflation rate</t>
  </si>
  <si>
    <t>Real interest rate</t>
  </si>
  <si>
    <t>January</t>
  </si>
  <si>
    <t>February</t>
  </si>
  <si>
    <t>March</t>
  </si>
  <si>
    <t>April</t>
  </si>
  <si>
    <t>Cash flow</t>
  </si>
  <si>
    <t>May</t>
  </si>
  <si>
    <t>Net NPV</t>
  </si>
  <si>
    <t>YTM 0CP</t>
  </si>
  <si>
    <t>Years to maturity</t>
  </si>
  <si>
    <t>Months to maturity</t>
  </si>
  <si>
    <t>Monthly YTM 0CP</t>
  </si>
  <si>
    <t>EAR monthly YTM 0CP</t>
  </si>
  <si>
    <t>Face value 0CPB</t>
  </si>
  <si>
    <t>Current price 0CPB</t>
  </si>
  <si>
    <t>N. coupons per year</t>
  </si>
  <si>
    <t>Coupon payment</t>
  </si>
  <si>
    <t>Macaulay duration</t>
  </si>
  <si>
    <t>Modified duration</t>
  </si>
  <si>
    <t>Face value CPB</t>
  </si>
  <si>
    <t>Current price CPB</t>
  </si>
  <si>
    <t>YTM</t>
  </si>
  <si>
    <t>PV(C_1)</t>
  </si>
  <si>
    <t>PV(C_2)</t>
  </si>
  <si>
    <t>PV(C_3)</t>
  </si>
  <si>
    <t>PV(C_4)</t>
  </si>
  <si>
    <t>Price</t>
  </si>
  <si>
    <t>Yield to maturity</t>
  </si>
  <si>
    <t>Years passed</t>
  </si>
  <si>
    <t>Face value</t>
  </si>
  <si>
    <t>PRICE EVOLUTION OF A TWO-YEAR ZERO COUPON BOND</t>
  </si>
  <si>
    <t>COUPON BOND</t>
  </si>
  <si>
    <t>ZERO COUPON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</si>
</sst>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rgb="FFFF0000"/>
      <name val="Aptos Narrow"/>
      <scheme val="minor"/>
    </font>
    <font>
      <sz val="11"/>
      <color rgb="FF0070C0"/>
      <name val="Aptos Narrow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Bond price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[1]Bonds!$B$24:$B$34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[1]Bonds!$E$24:$E$34</c:f>
              <c:numCache>
                <c:formatCode>General</c:formatCode>
                <c:ptCount val="11"/>
                <c:pt idx="0">
                  <c:v>9070.2947845804993</c:v>
                </c:pt>
                <c:pt idx="1">
                  <c:v>9159.2362600769648</c:v>
                </c:pt>
                <c:pt idx="2">
                  <c:v>9249.0498776869281</c:v>
                </c:pt>
                <c:pt idx="3">
                  <c:v>9339.7441894594995</c:v>
                </c:pt>
                <c:pt idx="4">
                  <c:v>9431.3278313034498</c:v>
                </c:pt>
                <c:pt idx="5">
                  <c:v>9523.8095238095229</c:v>
                </c:pt>
                <c:pt idx="6">
                  <c:v>9617.1980730808118</c:v>
                </c:pt>
                <c:pt idx="7">
                  <c:v>9711.5023715712741</c:v>
                </c:pt>
                <c:pt idx="8">
                  <c:v>9806.7313989324757</c:v>
                </c:pt>
                <c:pt idx="9">
                  <c:v>9902.8942228686228</c:v>
                </c:pt>
                <c:pt idx="1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E-4389-8B15-2309D72B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447263"/>
        <c:axId val="1152450623"/>
      </c:scatterChart>
      <c:valAx>
        <c:axId val="1152447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450623"/>
        <c:crosses val="autoZero"/>
        <c:crossBetween val="midCat"/>
      </c:valAx>
      <c:valAx>
        <c:axId val="115245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447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1017270</xdr:colOff>
      <xdr:row>19</xdr:row>
      <xdr:rowOff>171450</xdr:rowOff>
    </xdr:from>
    <xdr:to>
      <xdr:col>12</xdr:col>
      <xdr:colOff>662940</xdr:colOff>
      <xdr:row>36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A0D19DA-AB75-45E8-B025-39D033D0A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gam\Documents\University\Brno\Brno%20teaching\Financial%20management\Seminars\Seminar_4_solved.xlsx" TargetMode="External"/><Relationship Id="rId1" Type="http://schemas.openxmlformats.org/officeDocument/2006/relationships/externalLinkPath" Target="Seminar_4_sol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est rates"/>
      <sheetName val="Bonds"/>
    </sheetNames>
    <sheetDataSet>
      <sheetData sheetId="0"/>
      <sheetData sheetId="1">
        <row r="24">
          <cell r="B24">
            <v>0</v>
          </cell>
          <cell r="E24">
            <v>9070.2947845804993</v>
          </cell>
        </row>
        <row r="25">
          <cell r="B25">
            <v>0.2</v>
          </cell>
          <cell r="E25">
            <v>9159.2362600769648</v>
          </cell>
        </row>
        <row r="26">
          <cell r="B26">
            <v>0.4</v>
          </cell>
          <cell r="E26">
            <v>9249.0498776869281</v>
          </cell>
        </row>
        <row r="27">
          <cell r="B27">
            <v>0.6</v>
          </cell>
          <cell r="E27">
            <v>9339.7441894594995</v>
          </cell>
        </row>
        <row r="28">
          <cell r="B28">
            <v>0.8</v>
          </cell>
          <cell r="E28">
            <v>9431.3278313034498</v>
          </cell>
        </row>
        <row r="29">
          <cell r="B29">
            <v>1</v>
          </cell>
          <cell r="E29">
            <v>9523.8095238095229</v>
          </cell>
        </row>
        <row r="30">
          <cell r="B30">
            <v>1.2</v>
          </cell>
          <cell r="E30">
            <v>9617.1980730808118</v>
          </cell>
        </row>
        <row r="31">
          <cell r="B31">
            <v>1.4</v>
          </cell>
          <cell r="E31">
            <v>9711.5023715712741</v>
          </cell>
        </row>
        <row r="32">
          <cell r="B32">
            <v>1.6</v>
          </cell>
          <cell r="E32">
            <v>9806.7313989324757</v>
          </cell>
        </row>
        <row r="33">
          <cell r="B33">
            <v>1.8</v>
          </cell>
          <cell r="E33">
            <v>9902.8942228686228</v>
          </cell>
        </row>
        <row r="34">
          <cell r="B34">
            <v>2</v>
          </cell>
          <cell r="E34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306-6427-47CE-A1F5-C02946FE58E5}">
  <dimension ref="A1:H25"/>
  <sheetViews>
    <sheetView zoomScaleNormal="100" workbookViewId="0">
      <selection activeCell="B14" sqref="B14"/>
    </sheetView>
  </sheetViews>
  <sheetFormatPr defaultRowHeight="13.8"/>
  <cols>
    <col min="1" max="1" width="20.296875" customWidth="1"/>
    <col min="2" max="2" width="11.296875" customWidth="1"/>
    <col min="3" max="3" width="10.09765625" customWidth="1"/>
    <col min="4" max="4" width="22.09765625" customWidth="1"/>
    <col min="5" max="5" width="16.19921875" customWidth="1"/>
    <col min="7" max="7" width="24.09765625" customWidth="1"/>
    <col min="8" max="8" width="9.59765625" bestFit="1" customWidth="1"/>
  </cols>
  <sheetData>
    <row r="1" spans="1:8">
      <c r="A1" s="10" t="s">
        <v>0</v>
      </c>
      <c r="B1" s="8">
        <v>4.0000000000000001E-3</v>
      </c>
      <c r="C1" s="9"/>
      <c r="E1" s="15"/>
      <c r="F1" s="16"/>
    </row>
    <row r="2" spans="1:8">
      <c r="A2" s="15" t="s">
        <v>1</v>
      </c>
      <c r="B2" s="14"/>
      <c r="C2" s="9"/>
      <c r="E2" s="5"/>
      <c r="F2" s="5"/>
      <c r="G2" s="11"/>
      <c r="H2" s="2"/>
    </row>
    <row r="3" spans="1:8">
      <c r="A3" s="8"/>
      <c r="B3" s="8"/>
      <c r="C3" s="9"/>
      <c r="E3" s="13"/>
      <c r="F3" s="13"/>
      <c r="G3" s="11"/>
      <c r="H3" s="2"/>
    </row>
    <row r="4" spans="1:8">
      <c r="A4" s="7" t="s">
        <v>2</v>
      </c>
      <c r="B4" s="8">
        <v>0.02</v>
      </c>
      <c r="C4" s="9"/>
      <c r="E4" s="14"/>
      <c r="F4" s="13"/>
      <c r="G4" s="11"/>
      <c r="H4" s="2"/>
    </row>
    <row r="5" spans="1:8">
      <c r="A5" s="15" t="s">
        <v>3</v>
      </c>
      <c r="B5" s="14"/>
      <c r="C5" s="9"/>
      <c r="E5" s="14"/>
      <c r="F5" s="13"/>
      <c r="G5" s="11"/>
      <c r="H5" s="2"/>
    </row>
    <row r="6" spans="1:8">
      <c r="A6" s="8"/>
      <c r="B6" s="8"/>
      <c r="C6" s="9"/>
      <c r="D6" s="8"/>
      <c r="E6" s="14"/>
      <c r="F6" s="13"/>
      <c r="G6" s="11"/>
      <c r="H6" s="2"/>
    </row>
    <row r="7" spans="1:8">
      <c r="A7" s="7"/>
      <c r="B7" s="8"/>
      <c r="C7" s="9"/>
      <c r="D7" s="8"/>
      <c r="E7" s="14"/>
      <c r="F7" s="13"/>
      <c r="G7" s="11"/>
      <c r="H7" s="2"/>
    </row>
    <row r="8" spans="1:8" ht="16.2" customHeight="1">
      <c r="A8" s="6"/>
      <c r="B8" s="17" t="s">
        <v>0</v>
      </c>
      <c r="C8" s="7" t="s">
        <v>8</v>
      </c>
      <c r="D8" s="8"/>
      <c r="E8" s="14"/>
      <c r="F8" s="13"/>
      <c r="G8" s="11"/>
      <c r="H8" s="2"/>
    </row>
    <row r="9" spans="1:8">
      <c r="A9" s="7" t="s">
        <v>4</v>
      </c>
      <c r="B9" s="8">
        <v>3.0000000000000001E-3</v>
      </c>
      <c r="C9" s="9">
        <v>-1000</v>
      </c>
      <c r="D9" s="8"/>
      <c r="E9" s="14"/>
      <c r="F9" s="13"/>
      <c r="G9" s="11"/>
      <c r="H9" s="2"/>
    </row>
    <row r="10" spans="1:8">
      <c r="A10" s="7" t="s">
        <v>5</v>
      </c>
      <c r="B10" s="6">
        <v>5.0000000000000001E-3</v>
      </c>
      <c r="C10" s="9">
        <v>20</v>
      </c>
      <c r="D10" s="8"/>
      <c r="E10" s="14"/>
      <c r="F10" s="13"/>
      <c r="G10" s="11"/>
      <c r="H10" s="2"/>
    </row>
    <row r="11" spans="1:8">
      <c r="A11" s="7" t="s">
        <v>6</v>
      </c>
      <c r="B11" s="8">
        <v>5.0000000000000001E-3</v>
      </c>
      <c r="C11" s="9">
        <v>20</v>
      </c>
      <c r="D11" s="8"/>
      <c r="E11" s="14"/>
      <c r="F11" s="11"/>
      <c r="G11" s="11"/>
      <c r="H11" s="2"/>
    </row>
    <row r="12" spans="1:8" ht="18.600000000000001" customHeight="1">
      <c r="A12" s="7" t="s">
        <v>7</v>
      </c>
      <c r="B12" s="8">
        <v>2E-3</v>
      </c>
      <c r="C12" s="9">
        <v>20</v>
      </c>
      <c r="D12" s="8"/>
      <c r="E12" s="14"/>
      <c r="F12" s="11"/>
      <c r="G12" s="11"/>
      <c r="H12" s="2"/>
    </row>
    <row r="13" spans="1:8">
      <c r="A13" s="7" t="s">
        <v>9</v>
      </c>
      <c r="B13" s="8">
        <v>2E-3</v>
      </c>
      <c r="C13" s="9">
        <v>1000</v>
      </c>
      <c r="D13" s="8"/>
      <c r="E13" s="14"/>
      <c r="F13" s="11"/>
      <c r="G13" s="11"/>
      <c r="H13" s="2"/>
    </row>
    <row r="14" spans="1:8" ht="34.200000000000003" customHeight="1">
      <c r="A14" s="15" t="s">
        <v>10</v>
      </c>
      <c r="B14" s="14"/>
      <c r="C14" s="9"/>
      <c r="D14" s="8"/>
      <c r="E14" s="14"/>
      <c r="F14" s="11"/>
      <c r="G14" s="11"/>
      <c r="H14" s="2"/>
    </row>
    <row r="15" spans="1:8">
      <c r="C15" s="9"/>
      <c r="D15" s="8"/>
      <c r="E15" s="8"/>
      <c r="F15" s="9"/>
      <c r="G15" s="11"/>
      <c r="H15" s="2"/>
    </row>
    <row r="16" spans="1:8">
      <c r="A16" s="8"/>
      <c r="B16" s="8"/>
      <c r="C16" s="6"/>
      <c r="D16" s="8"/>
      <c r="E16" s="8"/>
      <c r="F16" s="6"/>
      <c r="G16" s="11"/>
      <c r="H16" s="2"/>
    </row>
    <row r="17" spans="1:8">
      <c r="A17" s="8"/>
      <c r="B17" s="8"/>
      <c r="C17" s="6"/>
      <c r="D17" s="12"/>
      <c r="E17" s="12"/>
      <c r="F17" s="6"/>
      <c r="G17" s="11"/>
      <c r="H17" s="2"/>
    </row>
    <row r="18" spans="1:8">
      <c r="A18" s="12"/>
      <c r="B18" s="12"/>
      <c r="C18" s="6"/>
      <c r="D18" s="8"/>
      <c r="E18" s="8"/>
      <c r="F18" s="6"/>
      <c r="G18" s="11"/>
      <c r="H18" s="5"/>
    </row>
    <row r="19" spans="1:8">
      <c r="A19" s="8"/>
      <c r="B19" s="8"/>
      <c r="C19" s="6"/>
      <c r="D19" s="8"/>
      <c r="E19" s="8"/>
      <c r="F19" s="6"/>
      <c r="G19" s="13"/>
      <c r="H19" s="5"/>
    </row>
    <row r="20" spans="1:8">
      <c r="A20" s="8"/>
      <c r="B20" s="8"/>
      <c r="C20" s="6"/>
      <c r="D20" s="12"/>
      <c r="E20" s="12"/>
      <c r="F20" s="6"/>
      <c r="G20" s="13"/>
      <c r="H20" s="5"/>
    </row>
    <row r="21" spans="1:8">
      <c r="A21" s="12"/>
      <c r="B21" s="12"/>
      <c r="C21" s="6"/>
      <c r="D21" s="8"/>
      <c r="E21" s="8"/>
      <c r="F21" s="6"/>
      <c r="G21" s="13"/>
      <c r="H21" s="5"/>
    </row>
    <row r="22" spans="1:8">
      <c r="D22" s="1"/>
      <c r="E22" s="1"/>
      <c r="G22" s="5"/>
      <c r="H22" s="5"/>
    </row>
    <row r="23" spans="1:8">
      <c r="D23" s="1"/>
      <c r="E23" s="1"/>
      <c r="G23" s="5"/>
      <c r="H23" s="5"/>
    </row>
    <row r="24" spans="1:8">
      <c r="D24" s="4"/>
      <c r="E24" s="4"/>
    </row>
    <row r="25" spans="1:8">
      <c r="D25" s="4"/>
      <c r="E25" s="4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DA1B-B9B2-4512-8610-34C9005C5AF3}">
  <dimension ref="A1:H34"/>
  <sheetViews>
    <sheetView tabSelected="1" workbookViewId="0">
      <selection activeCell="E18" sqref="E18"/>
    </sheetView>
  </sheetViews>
  <sheetFormatPr defaultRowHeight="13.8"/>
  <cols>
    <col min="1" max="1" width="20.8984375" customWidth="1"/>
    <col min="2" max="2" width="13.3984375" customWidth="1"/>
    <col min="3" max="3" width="15.8984375" customWidth="1"/>
    <col min="4" max="4" width="15.3984375" customWidth="1"/>
    <col min="5" max="5" width="19.09765625" customWidth="1"/>
    <col min="6" max="6" width="13.3984375" customWidth="1"/>
    <col min="7" max="7" width="13.296875" customWidth="1"/>
  </cols>
  <sheetData>
    <row r="1" spans="1:8" ht="15.6">
      <c r="A1" s="19" t="s">
        <v>35</v>
      </c>
      <c r="E1" s="19" t="s">
        <v>34</v>
      </c>
    </row>
    <row r="2" spans="1:8" ht="15.6">
      <c r="A2" s="19"/>
      <c r="E2" s="19"/>
    </row>
    <row r="3" spans="1:8">
      <c r="A3" s="10" t="s">
        <v>16</v>
      </c>
      <c r="B3" s="8">
        <v>1000</v>
      </c>
      <c r="C3" s="10"/>
      <c r="D3" s="6"/>
      <c r="E3" s="10" t="s">
        <v>22</v>
      </c>
      <c r="F3" s="8">
        <v>1000</v>
      </c>
      <c r="G3" s="10"/>
      <c r="H3" s="9"/>
    </row>
    <row r="4" spans="1:8">
      <c r="A4" s="10" t="s">
        <v>17</v>
      </c>
      <c r="B4" s="3">
        <v>970</v>
      </c>
      <c r="C4" s="8"/>
      <c r="D4" s="9"/>
      <c r="E4" s="10" t="s">
        <v>23</v>
      </c>
      <c r="F4" s="3">
        <v>1019.85</v>
      </c>
      <c r="G4" s="9"/>
      <c r="H4" s="9"/>
    </row>
    <row r="5" spans="1:8">
      <c r="A5" s="17" t="s">
        <v>12</v>
      </c>
      <c r="B5" s="3">
        <v>0.5</v>
      </c>
      <c r="C5" s="8"/>
      <c r="D5" s="9"/>
      <c r="E5" s="17" t="s">
        <v>12</v>
      </c>
      <c r="F5" s="3">
        <f>F6/12</f>
        <v>1.6666666666666667</v>
      </c>
      <c r="G5" s="9"/>
      <c r="H5" s="9"/>
    </row>
    <row r="6" spans="1:8">
      <c r="A6" s="10" t="s">
        <v>13</v>
      </c>
      <c r="B6" s="3">
        <f>B5*12</f>
        <v>6</v>
      </c>
      <c r="C6" s="8"/>
      <c r="D6" s="9"/>
      <c r="E6" s="10" t="s">
        <v>13</v>
      </c>
      <c r="F6" s="3">
        <v>20</v>
      </c>
      <c r="G6" s="9"/>
      <c r="H6" s="9"/>
    </row>
    <row r="7" spans="1:8">
      <c r="B7" s="3"/>
      <c r="C7" s="8"/>
      <c r="D7" s="9"/>
      <c r="E7" s="17" t="s">
        <v>19</v>
      </c>
      <c r="F7" s="3">
        <v>25</v>
      </c>
      <c r="G7" s="9"/>
      <c r="H7" s="9"/>
    </row>
    <row r="8" spans="1:8">
      <c r="A8" s="16" t="s">
        <v>11</v>
      </c>
      <c r="B8" s="11">
        <f>(B3/B4)^(1/B5)-1</f>
        <v>6.2812201084068153E-2</v>
      </c>
      <c r="C8" s="8"/>
      <c r="D8" s="3"/>
      <c r="E8" s="10" t="s">
        <v>18</v>
      </c>
      <c r="F8" s="3">
        <v>2</v>
      </c>
      <c r="G8" s="11"/>
      <c r="H8" s="3"/>
    </row>
    <row r="9" spans="1:8">
      <c r="A9" s="16" t="s">
        <v>14</v>
      </c>
      <c r="B9" s="11">
        <f>(B3/B4)^(1/B6)-1</f>
        <v>5.0894420148950292E-3</v>
      </c>
      <c r="C9" s="8"/>
      <c r="D9" s="3"/>
      <c r="E9" s="10" t="s">
        <v>24</v>
      </c>
      <c r="F9" s="9">
        <v>0.02</v>
      </c>
      <c r="G9" s="11"/>
      <c r="H9" s="3"/>
    </row>
    <row r="10" spans="1:8">
      <c r="A10" s="16" t="s">
        <v>15</v>
      </c>
      <c r="B10" s="11">
        <f>(1+B9)^12-1</f>
        <v>6.2812201084066599E-2</v>
      </c>
      <c r="C10" s="8"/>
      <c r="D10" s="3"/>
      <c r="E10" s="16"/>
      <c r="F10" s="11"/>
      <c r="G10" s="11"/>
      <c r="H10" s="3"/>
    </row>
    <row r="11" spans="1:8">
      <c r="A11" s="16"/>
      <c r="B11" s="3"/>
      <c r="C11" s="8"/>
      <c r="D11" s="3"/>
      <c r="E11" s="16"/>
      <c r="F11" s="11"/>
      <c r="G11" s="11"/>
      <c r="H11" s="3"/>
    </row>
    <row r="12" spans="1:8">
      <c r="A12" s="16" t="s">
        <v>20</v>
      </c>
      <c r="B12" s="2">
        <f>((B3/(1+B8)^B5)/B4)*B5</f>
        <v>0.50000000000000011</v>
      </c>
      <c r="C12" s="8"/>
      <c r="D12" s="3"/>
      <c r="E12" s="18" t="s">
        <v>25</v>
      </c>
      <c r="F12" s="11">
        <f>F7/(1+F9)^(F5-1.5)</f>
        <v>24.917625064386705</v>
      </c>
      <c r="G12" s="11"/>
      <c r="H12" s="3"/>
    </row>
    <row r="13" spans="1:8">
      <c r="A13" s="16" t="s">
        <v>21</v>
      </c>
      <c r="B13" s="2">
        <f>B12/(1+(B8/1))</f>
        <v>0.47045000000000026</v>
      </c>
      <c r="C13" s="8"/>
      <c r="D13" s="3"/>
      <c r="E13" s="18" t="s">
        <v>26</v>
      </c>
      <c r="F13" s="11">
        <f>F7/(1+F9)^(F5-1)</f>
        <v>24.672125234316493</v>
      </c>
      <c r="G13" s="11"/>
      <c r="H13" s="3"/>
    </row>
    <row r="14" spans="1:8">
      <c r="A14" s="16"/>
      <c r="B14" s="3"/>
      <c r="C14" s="3"/>
      <c r="D14" s="3"/>
      <c r="E14" s="18" t="s">
        <v>27</v>
      </c>
      <c r="F14" s="11">
        <f>F7/(1+F9)^(F5-0.5)</f>
        <v>24.429044180771282</v>
      </c>
      <c r="G14" s="3"/>
      <c r="H14" s="3"/>
    </row>
    <row r="15" spans="1:8">
      <c r="A15" s="16"/>
      <c r="B15" s="3"/>
      <c r="C15" s="3"/>
      <c r="D15" s="3"/>
      <c r="E15" s="18" t="s">
        <v>28</v>
      </c>
      <c r="F15" s="11">
        <f>(F7+F3)/(1+F9)^F5</f>
        <v>991.72268098723157</v>
      </c>
      <c r="G15" s="3"/>
      <c r="H15" s="3"/>
    </row>
    <row r="16" spans="1:8">
      <c r="A16" s="16"/>
      <c r="B16" s="3"/>
      <c r="C16" s="3"/>
      <c r="D16" s="3"/>
      <c r="E16" s="16" t="s">
        <v>20</v>
      </c>
      <c r="F16" s="11">
        <f>(F12/F4)*(F5-1.5)+(F13/F4)*(F5-1)+(F14/F4)*(F5-0.5)+(F15/F4)*F5</f>
        <v>1.6688461121961347</v>
      </c>
      <c r="G16" s="3"/>
      <c r="H16" s="3"/>
    </row>
    <row r="17" spans="1:8">
      <c r="A17" s="3"/>
      <c r="B17" s="3"/>
      <c r="C17" s="3"/>
      <c r="D17" s="3"/>
      <c r="E17" s="16" t="s">
        <v>21</v>
      </c>
      <c r="F17" s="11">
        <f>F16/(1+(F9/F8))</f>
        <v>1.6523228833625097</v>
      </c>
      <c r="G17" s="3"/>
      <c r="H17" s="3"/>
    </row>
    <row r="18" spans="1:8">
      <c r="E18" s="13"/>
      <c r="F18" s="13"/>
    </row>
    <row r="19" spans="1:8">
      <c r="E19" s="13"/>
      <c r="F19" s="13"/>
    </row>
    <row r="20" spans="1:8">
      <c r="F20" s="13"/>
    </row>
    <row r="21" spans="1:8" ht="15.6">
      <c r="A21" s="19" t="s">
        <v>33</v>
      </c>
      <c r="F21" s="13"/>
    </row>
    <row r="23" spans="1:8">
      <c r="A23" s="17" t="s">
        <v>32</v>
      </c>
      <c r="B23" s="17" t="s">
        <v>31</v>
      </c>
      <c r="C23" s="17" t="s">
        <v>12</v>
      </c>
      <c r="D23" s="17" t="s">
        <v>30</v>
      </c>
      <c r="E23" s="18" t="s">
        <v>29</v>
      </c>
    </row>
    <row r="24" spans="1:8">
      <c r="A24">
        <v>10000</v>
      </c>
      <c r="B24">
        <v>0</v>
      </c>
      <c r="C24">
        <v>2</v>
      </c>
      <c r="D24">
        <v>0.05</v>
      </c>
      <c r="E24" s="13">
        <f>A24/(1+D24)^C24</f>
        <v>9070.2947845804993</v>
      </c>
    </row>
    <row r="25" spans="1:8">
      <c r="A25">
        <v>10000</v>
      </c>
      <c r="B25">
        <v>0.2</v>
      </c>
      <c r="C25">
        <v>1.8</v>
      </c>
      <c r="D25">
        <v>0.05</v>
      </c>
      <c r="E25" s="13">
        <f>A25/(1+D25)^C25</f>
        <v>9159.2362600769648</v>
      </c>
    </row>
    <row r="26" spans="1:8">
      <c r="A26">
        <v>10000</v>
      </c>
      <c r="B26">
        <v>0.4</v>
      </c>
      <c r="C26">
        <v>1.6</v>
      </c>
      <c r="D26">
        <v>0.05</v>
      </c>
      <c r="E26" s="13">
        <f>A26/(1+D26)^C26</f>
        <v>9249.0498776869281</v>
      </c>
    </row>
    <row r="27" spans="1:8">
      <c r="A27">
        <v>10000</v>
      </c>
      <c r="B27">
        <v>0.6</v>
      </c>
      <c r="C27">
        <v>1.4</v>
      </c>
      <c r="D27">
        <v>0.05</v>
      </c>
      <c r="E27" s="13">
        <f>A27/(1+D27)^C27</f>
        <v>9339.7441894594995</v>
      </c>
    </row>
    <row r="28" spans="1:8">
      <c r="A28">
        <v>10000</v>
      </c>
      <c r="B28">
        <v>0.8</v>
      </c>
      <c r="C28">
        <v>1.2</v>
      </c>
      <c r="D28">
        <v>0.05</v>
      </c>
      <c r="E28" s="13">
        <f>A28/(1+D28)^C28</f>
        <v>9431.3278313034498</v>
      </c>
    </row>
    <row r="29" spans="1:8">
      <c r="A29">
        <v>10000</v>
      </c>
      <c r="B29">
        <v>1</v>
      </c>
      <c r="C29">
        <v>1</v>
      </c>
      <c r="D29">
        <v>0.05</v>
      </c>
      <c r="E29" s="13">
        <f>A29/(1+D29)^C29</f>
        <v>9523.8095238095229</v>
      </c>
    </row>
    <row r="30" spans="1:8">
      <c r="A30">
        <v>10000</v>
      </c>
      <c r="B30">
        <v>1.2</v>
      </c>
      <c r="C30">
        <v>0.8</v>
      </c>
      <c r="D30">
        <v>0.05</v>
      </c>
      <c r="E30" s="13">
        <f>A30/(1+D30)^C30</f>
        <v>9617.1980730808118</v>
      </c>
    </row>
    <row r="31" spans="1:8">
      <c r="A31">
        <v>10000</v>
      </c>
      <c r="B31">
        <v>1.4</v>
      </c>
      <c r="C31">
        <v>0.6</v>
      </c>
      <c r="D31">
        <v>0.05</v>
      </c>
      <c r="E31" s="13">
        <f>A31/(1+D31)^C31</f>
        <v>9711.5023715712741</v>
      </c>
    </row>
    <row r="32" spans="1:8">
      <c r="A32">
        <v>10000</v>
      </c>
      <c r="B32">
        <v>1.6</v>
      </c>
      <c r="C32">
        <v>0.4</v>
      </c>
      <c r="D32">
        <v>0.05</v>
      </c>
      <c r="E32" s="13">
        <f>A32/(1+D32)^C32</f>
        <v>9806.7313989324757</v>
      </c>
    </row>
    <row r="33" spans="1:5">
      <c r="A33">
        <v>10000</v>
      </c>
      <c r="B33">
        <v>1.8</v>
      </c>
      <c r="C33">
        <v>0.2</v>
      </c>
      <c r="D33">
        <v>0.05</v>
      </c>
      <c r="E33" s="13">
        <f>A33/(1+D33)^C33</f>
        <v>9902.8942228686228</v>
      </c>
    </row>
    <row r="34" spans="1:5">
      <c r="A34">
        <v>10000</v>
      </c>
      <c r="B34">
        <v>2</v>
      </c>
      <c r="C34">
        <v>0</v>
      </c>
      <c r="D34">
        <v>0.05</v>
      </c>
      <c r="E34" s="13">
        <f>A34/(1+D34)^C34</f>
        <v>10000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Interest rates</vt:lpstr>
      <vt:lpstr>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2024-08-23T16:00:32Z</dcterms:created>
  <dcterms:modified xsi:type="dcterms:W3CDTF">2024-09-29T13:50:24Z</dcterms:modified>
</cp:coreProperties>
</file>