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gam\Documents\University\Brno\Brno teaching\Financial management\Seminars\"/>
    </mc:Choice>
  </mc:AlternateContent>
  <xr:revisionPtr revIDLastSave="0" documentId="13_ncr:1_{0535F713-C6FF-468F-BFC3-1A0E1603631E}" xr6:coauthVersionLast="47" xr6:coauthVersionMax="47" xr10:uidLastSave="{00000000-0000-0000-0000-000000000000}"/>
  <bookViews>
    <workbookView xWindow="-108" yWindow="-108" windowWidth="23256" windowHeight="12576" activeTab="1" xr2:uid="{F1C1EDE8-ABE0-4585-9E0D-5511836285F9}"/>
  </bookViews>
  <sheets>
    <sheet name="Div-discount &amp; tot pay" sheetId="1" r:id="rId1"/>
    <sheet name="Discounted free cash flo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6" i="2"/>
  <c r="H18" i="2"/>
  <c r="H16" i="2"/>
  <c r="H17" i="2"/>
  <c r="H15" i="2"/>
  <c r="H14" i="2"/>
  <c r="H13" i="2"/>
  <c r="H3" i="2"/>
  <c r="H5" i="2" s="1"/>
  <c r="H4" i="2"/>
  <c r="B11" i="2"/>
  <c r="B14" i="2"/>
  <c r="B18" i="2"/>
  <c r="B21" i="2"/>
  <c r="F6" i="1" l="1"/>
  <c r="F5" i="1"/>
  <c r="F2" i="1"/>
</calcChain>
</file>

<file path=xl/sharedStrings.xml><?xml version="1.0" encoding="utf-8"?>
<sst xmlns="http://schemas.openxmlformats.org/spreadsheetml/2006/main" count="64" uniqueCount="49">
  <si>
    <t>Cost of equity</t>
  </si>
  <si>
    <t>Div_1</t>
  </si>
  <si>
    <t>N. of shares</t>
  </si>
  <si>
    <t>Div_1_tot</t>
  </si>
  <si>
    <t>Repurcheses_1_tot</t>
  </si>
  <si>
    <t>Growth rate div</t>
  </si>
  <si>
    <t>Growth rate div+rep</t>
  </si>
  <si>
    <t>DIVIDEND-DISCOUNT MODEL</t>
  </si>
  <si>
    <t>TOTAL PAYOUT MODEL</t>
  </si>
  <si>
    <t>PV(total payout)</t>
  </si>
  <si>
    <t>STATEMENT OF CASH FLOW</t>
  </si>
  <si>
    <t>Operating Activities</t>
  </si>
  <si>
    <t>Net Income</t>
  </si>
  <si>
    <t>Adjustments for Non-Cash Items</t>
  </si>
  <si>
    <t>Depreciation Expense</t>
  </si>
  <si>
    <t>Changes in Working Capital</t>
  </si>
  <si>
    <t>(Increase) Decrease in Accounts Receivable</t>
  </si>
  <si>
    <t>(Increase) Decrease in Inventory</t>
  </si>
  <si>
    <t>Increase (Decrease) in Accounts Payable</t>
  </si>
  <si>
    <t>Net Cash Provided by Operating Activities</t>
  </si>
  <si>
    <t>Investing Activities</t>
  </si>
  <si>
    <t>Purchase of Property, Plant &amp; Equipment</t>
  </si>
  <si>
    <t>Net Cash Used in Investing Activities</t>
  </si>
  <si>
    <t>Financing Activities</t>
  </si>
  <si>
    <t>Proceeds from Issuance of Debt</t>
  </si>
  <si>
    <t>Repayment of Debt</t>
  </si>
  <si>
    <t>Net Cash Provided by Financing Activities</t>
  </si>
  <si>
    <t>Net Increase in Cash</t>
  </si>
  <si>
    <t>Cash at Beginning of Period</t>
  </si>
  <si>
    <t>Cash at End of Period</t>
  </si>
  <si>
    <t>DISCOUNTED FREE CASH FLOW MODEL</t>
  </si>
  <si>
    <t>Market value of equity</t>
  </si>
  <si>
    <t>Market value of debt</t>
  </si>
  <si>
    <t>Tax rate</t>
  </si>
  <si>
    <t>Cost of debt</t>
  </si>
  <si>
    <t>R_WACC</t>
  </si>
  <si>
    <t>Growth rate of cash flow</t>
  </si>
  <si>
    <t>PV(future free cash flow)</t>
  </si>
  <si>
    <t>Share price</t>
  </si>
  <si>
    <t>SCENARIO 1: FCF GROW AT CONSTANT RATE</t>
  </si>
  <si>
    <t>Growth rate of cash flow 2024</t>
  </si>
  <si>
    <t>Growth rate of cash flow 2025</t>
  </si>
  <si>
    <t>Growth rate of cash flow 2026</t>
  </si>
  <si>
    <t>FCF 2024</t>
  </si>
  <si>
    <t>FCF 2025</t>
  </si>
  <si>
    <t>FCF 2026</t>
  </si>
  <si>
    <t>Growth rate of cash flow from 2027</t>
  </si>
  <si>
    <t>FCF 2027</t>
  </si>
  <si>
    <t>SCENARIO 2: FCF WITH LONG-TERM CONSTANT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</si>
</sst>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FB92-93BB-453C-97EA-25C64A32F1C4}">
  <dimension ref="A1:G8"/>
  <sheetViews>
    <sheetView workbookViewId="0">
      <selection activeCell="D12" sqref="D12"/>
    </sheetView>
  </sheetViews>
  <sheetFormatPr defaultRowHeight="13.8"/>
  <cols>
    <col min="1" max="1" width="17.59765625" customWidth="1"/>
    <col min="4" max="4" width="7.3984375" customWidth="1"/>
    <col min="5" max="5" width="14.59765625" customWidth="1"/>
    <col min="6" max="6" width="11.796875" customWidth="1"/>
  </cols>
  <sheetData>
    <row r="1" spans="1:7">
      <c r="E1" s="11" t="s">
        <v>7</v>
      </c>
      <c r="F1" s="11"/>
      <c r="G1" s="2"/>
    </row>
    <row r="2" spans="1:7">
      <c r="A2" s="1" t="s">
        <v>2</v>
      </c>
      <c r="B2">
        <v>1000000</v>
      </c>
      <c r="E2" s="2" t="s">
        <v>38</v>
      </c>
      <c r="F2" s="3">
        <f>B4/(B3-B7)</f>
        <v>99.999999999999986</v>
      </c>
    </row>
    <row r="3" spans="1:7">
      <c r="A3" s="1" t="s">
        <v>0</v>
      </c>
      <c r="B3">
        <v>0.05</v>
      </c>
    </row>
    <row r="4" spans="1:7">
      <c r="A4" s="1" t="s">
        <v>1</v>
      </c>
      <c r="B4">
        <v>2</v>
      </c>
      <c r="E4" s="11" t="s">
        <v>8</v>
      </c>
      <c r="F4" s="11"/>
      <c r="G4" s="2"/>
    </row>
    <row r="5" spans="1:7">
      <c r="A5" s="1" t="s">
        <v>3</v>
      </c>
      <c r="B5">
        <v>2000000</v>
      </c>
      <c r="E5" s="2" t="s">
        <v>9</v>
      </c>
      <c r="F5" s="3">
        <f>(B5+B6)/(B3-B8)</f>
        <v>99999999.999999985</v>
      </c>
      <c r="G5" s="3"/>
    </row>
    <row r="6" spans="1:7">
      <c r="A6" s="1" t="s">
        <v>4</v>
      </c>
      <c r="B6">
        <v>1000000</v>
      </c>
      <c r="E6" s="2" t="s">
        <v>38</v>
      </c>
      <c r="F6" s="3">
        <f>F5/B2</f>
        <v>99.999999999999986</v>
      </c>
      <c r="G6" s="3"/>
    </row>
    <row r="7" spans="1:7">
      <c r="A7" s="1" t="s">
        <v>5</v>
      </c>
      <c r="B7">
        <v>0.03</v>
      </c>
      <c r="E7" s="3"/>
      <c r="F7" s="3"/>
      <c r="G7" s="3"/>
    </row>
    <row r="8" spans="1:7">
      <c r="A8" s="1" t="s">
        <v>6</v>
      </c>
      <c r="B8">
        <v>0.02</v>
      </c>
      <c r="E8" s="3"/>
      <c r="F8" s="3"/>
      <c r="G8" s="3"/>
    </row>
  </sheetData>
  <mergeCells count="2">
    <mergeCell ref="E4:F4"/>
    <mergeCell ref="E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5537-648E-4BE0-8DF5-A39D3DF22FFB}">
  <dimension ref="A1:I22"/>
  <sheetViews>
    <sheetView tabSelected="1" workbookViewId="0">
      <selection activeCell="K11" sqref="K11"/>
    </sheetView>
  </sheetViews>
  <sheetFormatPr defaultRowHeight="13.8"/>
  <cols>
    <col min="1" max="1" width="34" customWidth="1"/>
    <col min="2" max="2" width="12.19921875" customWidth="1"/>
    <col min="4" max="4" width="31.59765625" customWidth="1"/>
    <col min="6" max="6" width="12.296875" customWidth="1"/>
    <col min="7" max="7" width="22.796875" customWidth="1"/>
    <col min="8" max="8" width="10.8984375" bestFit="1" customWidth="1"/>
  </cols>
  <sheetData>
    <row r="1" spans="1:9" ht="17.399999999999999">
      <c r="A1" s="12" t="s">
        <v>10</v>
      </c>
      <c r="B1" s="12"/>
      <c r="D1" s="1"/>
    </row>
    <row r="2" spans="1:9">
      <c r="A2" s="4"/>
      <c r="B2" s="8">
        <v>45291</v>
      </c>
      <c r="D2" s="13" t="s">
        <v>39</v>
      </c>
      <c r="G2" s="11" t="s">
        <v>30</v>
      </c>
      <c r="H2" s="11"/>
      <c r="I2" s="11"/>
    </row>
    <row r="3" spans="1:9">
      <c r="A3" s="5" t="s">
        <v>11</v>
      </c>
      <c r="B3" s="6"/>
      <c r="D3" s="1" t="s">
        <v>31</v>
      </c>
      <c r="E3">
        <v>98000000</v>
      </c>
      <c r="G3" s="2" t="s">
        <v>43</v>
      </c>
      <c r="H3" s="3">
        <f>(B11+B14)+(B11+B14)*E8</f>
        <v>2659330</v>
      </c>
    </row>
    <row r="4" spans="1:9">
      <c r="A4" s="6" t="s">
        <v>12</v>
      </c>
      <c r="B4" s="6">
        <v>2800000</v>
      </c>
      <c r="D4" s="1" t="s">
        <v>32</v>
      </c>
      <c r="E4">
        <v>8000000</v>
      </c>
      <c r="G4" s="2" t="s">
        <v>35</v>
      </c>
      <c r="H4" s="3">
        <f>(E3/(E3+E4))*E6+(E4/(E3+E4))*E7*(1-E5)</f>
        <v>4.8083018867924529E-2</v>
      </c>
    </row>
    <row r="5" spans="1:9">
      <c r="A5" s="6" t="s">
        <v>13</v>
      </c>
      <c r="B5" s="6"/>
      <c r="D5" s="1" t="s">
        <v>33</v>
      </c>
      <c r="E5">
        <v>0.18</v>
      </c>
      <c r="G5" s="2" t="s">
        <v>37</v>
      </c>
      <c r="H5" s="3">
        <f>H3/(H4-E8)</f>
        <v>69829810.741181135</v>
      </c>
    </row>
    <row r="6" spans="1:9">
      <c r="A6" s="6" t="s">
        <v>14</v>
      </c>
      <c r="B6" s="6">
        <v>100000</v>
      </c>
      <c r="D6" s="1" t="s">
        <v>0</v>
      </c>
      <c r="E6">
        <v>0.05</v>
      </c>
      <c r="G6" s="2" t="s">
        <v>38</v>
      </c>
      <c r="H6" s="3">
        <f>(H5+B21-E4)/E9</f>
        <v>62.329810741181134</v>
      </c>
    </row>
    <row r="7" spans="1:9">
      <c r="A7" s="6" t="s">
        <v>15</v>
      </c>
      <c r="B7" s="6"/>
      <c r="D7" s="1" t="s">
        <v>34</v>
      </c>
      <c r="E7">
        <v>0.03</v>
      </c>
    </row>
    <row r="8" spans="1:9" ht="27.6">
      <c r="A8" s="6" t="s">
        <v>16</v>
      </c>
      <c r="B8" s="6">
        <v>-50000</v>
      </c>
      <c r="D8" s="9" t="s">
        <v>36</v>
      </c>
      <c r="E8" s="10">
        <v>0.01</v>
      </c>
    </row>
    <row r="9" spans="1:9">
      <c r="A9" s="6" t="s">
        <v>17</v>
      </c>
      <c r="B9" s="6">
        <v>-20000</v>
      </c>
      <c r="D9" s="1" t="s">
        <v>2</v>
      </c>
      <c r="E9">
        <v>1000000</v>
      </c>
    </row>
    <row r="10" spans="1:9" ht="27.6">
      <c r="A10" s="6" t="s">
        <v>18</v>
      </c>
      <c r="B10" s="6">
        <v>3000</v>
      </c>
    </row>
    <row r="11" spans="1:9" ht="27.6">
      <c r="A11" s="7" t="s">
        <v>19</v>
      </c>
      <c r="B11" s="7">
        <f>B4+B6+B8+B9+B10</f>
        <v>2833000</v>
      </c>
    </row>
    <row r="12" spans="1:9">
      <c r="A12" s="5" t="s">
        <v>20</v>
      </c>
      <c r="B12" s="6"/>
      <c r="D12" s="13" t="s">
        <v>48</v>
      </c>
      <c r="G12" s="11" t="s">
        <v>30</v>
      </c>
      <c r="H12" s="11"/>
      <c r="I12" s="11"/>
    </row>
    <row r="13" spans="1:9" ht="27.6">
      <c r="A13" s="6" t="s">
        <v>21</v>
      </c>
      <c r="B13" s="6">
        <v>-200000</v>
      </c>
      <c r="D13" s="1" t="s">
        <v>31</v>
      </c>
      <c r="E13">
        <v>98000000</v>
      </c>
      <c r="G13" s="2" t="s">
        <v>43</v>
      </c>
      <c r="H13" s="3">
        <f>(B11+B14)+(B11+B14)*E18</f>
        <v>2619835</v>
      </c>
    </row>
    <row r="14" spans="1:9">
      <c r="A14" s="7" t="s">
        <v>22</v>
      </c>
      <c r="B14" s="7">
        <f>B13</f>
        <v>-200000</v>
      </c>
      <c r="D14" s="1" t="s">
        <v>32</v>
      </c>
      <c r="E14">
        <v>8000000</v>
      </c>
      <c r="G14" s="2" t="s">
        <v>44</v>
      </c>
      <c r="H14" s="3">
        <f>H13+H13*E19</f>
        <v>2659132.5249999999</v>
      </c>
    </row>
    <row r="15" spans="1:9">
      <c r="A15" s="5" t="s">
        <v>23</v>
      </c>
      <c r="B15" s="6"/>
      <c r="D15" s="1" t="s">
        <v>33</v>
      </c>
      <c r="E15">
        <v>0.18</v>
      </c>
      <c r="G15" s="2" t="s">
        <v>45</v>
      </c>
      <c r="H15" s="3">
        <f>H14+H14*E20</f>
        <v>2672428.1876249998</v>
      </c>
    </row>
    <row r="16" spans="1:9">
      <c r="A16" s="6" t="s">
        <v>24</v>
      </c>
      <c r="B16" s="6">
        <v>100000</v>
      </c>
      <c r="D16" s="1" t="s">
        <v>0</v>
      </c>
      <c r="E16">
        <v>0.05</v>
      </c>
      <c r="G16" s="2" t="s">
        <v>47</v>
      </c>
      <c r="H16" s="3">
        <f>H15+H15*E21</f>
        <v>2699152.46950125</v>
      </c>
    </row>
    <row r="17" spans="1:8">
      <c r="A17" s="6" t="s">
        <v>25</v>
      </c>
      <c r="B17" s="6">
        <v>-50000</v>
      </c>
      <c r="D17" s="1" t="s">
        <v>34</v>
      </c>
      <c r="E17">
        <v>0.03</v>
      </c>
      <c r="G17" s="2" t="s">
        <v>35</v>
      </c>
      <c r="H17" s="3">
        <f>(E13/(E13+E14))*E16+(E14/(E13+E14))*E17*(1-E15)</f>
        <v>4.8083018867924529E-2</v>
      </c>
    </row>
    <row r="18" spans="1:8" ht="27.6">
      <c r="A18" s="7" t="s">
        <v>26</v>
      </c>
      <c r="B18" s="7">
        <f>B16+B17</f>
        <v>50000</v>
      </c>
      <c r="D18" s="9" t="s">
        <v>40</v>
      </c>
      <c r="E18" s="10">
        <v>-5.0000000000000001E-3</v>
      </c>
      <c r="G18" s="2" t="s">
        <v>37</v>
      </c>
      <c r="H18" s="3">
        <f>H13/(1+H17)+H14/((1+H17)^2)+H15/((1+H17)^3)+(H16+(H16+H16*E21)/(H17-E21))/((1+H17)^4)</f>
        <v>68803093.54694277</v>
      </c>
    </row>
    <row r="19" spans="1:8">
      <c r="A19" s="5" t="s">
        <v>27</v>
      </c>
      <c r="B19" s="5">
        <v>190000</v>
      </c>
      <c r="D19" s="9" t="s">
        <v>41</v>
      </c>
      <c r="E19" s="10">
        <v>1.4999999999999999E-2</v>
      </c>
      <c r="G19" s="2" t="s">
        <v>38</v>
      </c>
      <c r="H19" s="3">
        <f>(H18+B21-E14)/E22</f>
        <v>61.303093546942769</v>
      </c>
    </row>
    <row r="20" spans="1:8">
      <c r="A20" s="6" t="s">
        <v>28</v>
      </c>
      <c r="B20" s="6">
        <v>310000</v>
      </c>
      <c r="D20" s="9" t="s">
        <v>42</v>
      </c>
      <c r="E20" s="10">
        <v>5.0000000000000001E-3</v>
      </c>
      <c r="G20" s="2"/>
      <c r="H20" s="3"/>
    </row>
    <row r="21" spans="1:8">
      <c r="A21" s="7" t="s">
        <v>29</v>
      </c>
      <c r="B21" s="7">
        <f>B19+B20</f>
        <v>500000</v>
      </c>
      <c r="D21" s="9" t="s">
        <v>46</v>
      </c>
      <c r="E21" s="10">
        <v>0.01</v>
      </c>
      <c r="G21" s="2"/>
      <c r="H21" s="3"/>
    </row>
    <row r="22" spans="1:8">
      <c r="D22" s="1" t="s">
        <v>2</v>
      </c>
      <c r="E22">
        <v>1000000</v>
      </c>
    </row>
  </sheetData>
  <mergeCells count="3">
    <mergeCell ref="A1:B1"/>
    <mergeCell ref="G2:I2"/>
    <mergeCell ref="G12:I12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Div-discount &amp; tot pay</vt:lpstr>
      <vt:lpstr>Discounted 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Rigamonti</dc:creator>
  <cp:lastModifiedBy>Andrea Rigamonti</cp:lastModifiedBy>
  <dcterms:created xsi:type="dcterms:W3CDTF">2024-09-17T07:26:44Z</dcterms:created>
  <dcterms:modified xsi:type="dcterms:W3CDTF">2024-09-30T14:52:33Z</dcterms:modified>
</cp:coreProperties>
</file>