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ZEK\Dropbox\!Výuka\PSY252\Úkoly\6\"/>
    </mc:Choice>
  </mc:AlternateContent>
  <xr:revisionPtr revIDLastSave="0" documentId="10_ncr:100000_{92A90ABE-7EC7-43F2-9E34-61ACC8148CDA}" xr6:coauthVersionLast="31" xr6:coauthVersionMax="31" xr10:uidLastSave="{00000000-0000-0000-0000-000000000000}"/>
  <bookViews>
    <workbookView xWindow="0" yWindow="0" windowWidth="9060" windowHeight="10880" activeTab="1" xr2:uid="{00000000-000D-0000-FFFF-FFFF00000000}"/>
  </bookViews>
  <sheets>
    <sheet name="2017" sheetId="1" r:id="rId1"/>
    <sheet name="2018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2" l="1"/>
  <c r="L40" i="2"/>
  <c r="L38" i="2"/>
  <c r="L9" i="1"/>
  <c r="H15" i="1" l="1"/>
  <c r="H12" i="1"/>
  <c r="J27" i="1"/>
  <c r="H21" i="1" l="1"/>
  <c r="H18" i="1"/>
</calcChain>
</file>

<file path=xl/sharedStrings.xml><?xml version="1.0" encoding="utf-8"?>
<sst xmlns="http://schemas.openxmlformats.org/spreadsheetml/2006/main" count="157" uniqueCount="70">
  <si>
    <t>Parameter</t>
  </si>
  <si>
    <t>Model 1</t>
  </si>
  <si>
    <t>Variance explained by model</t>
  </si>
  <si>
    <t>Standard error of estimate</t>
  </si>
  <si>
    <t>-2LL</t>
  </si>
  <si>
    <t>AIC</t>
  </si>
  <si>
    <t>SD of intercepts</t>
  </si>
  <si>
    <t>BIC</t>
  </si>
  <si>
    <t>Víceúrovňový model závislosti PTI na stresu</t>
  </si>
  <si>
    <t>Průsečík</t>
  </si>
  <si>
    <t>Parametr</t>
  </si>
  <si>
    <t>Stroop - klid*</t>
  </si>
  <si>
    <t>Stroop - NK*</t>
  </si>
  <si>
    <t>Odhad</t>
  </si>
  <si>
    <t>SE</t>
  </si>
  <si>
    <t>Poznámky. *Referenční kategorie je Konfliktní Stroop.</t>
  </si>
  <si>
    <t>Residuální rozptyl</t>
  </si>
  <si>
    <t>Informační kritéria</t>
  </si>
  <si>
    <t>Počet parametrů</t>
  </si>
  <si>
    <t>Kovarianční parametry</t>
  </si>
  <si>
    <t>Průměry PTI se mezi třemi podmínkami stresu liší (F(2,196)=34,9, p &lt; 0,01).</t>
  </si>
  <si>
    <t>Rozptyl průsečíků</t>
  </si>
  <si>
    <t>Estimate</t>
  </si>
  <si>
    <t>Std. Error</t>
  </si>
  <si>
    <t>Residual</t>
  </si>
  <si>
    <t>Intercept [subject = ID]</t>
  </si>
  <si>
    <t>Variance</t>
  </si>
  <si>
    <t>a. Dependent Variable: PTI PTI klid.</t>
  </si>
  <si>
    <r>
      <t>Estimates of Covariance Parameters</t>
    </r>
    <r>
      <rPr>
        <b/>
        <vertAlign val="superscript"/>
        <sz val="11"/>
        <color indexed="60"/>
        <rFont val="Arial Bold"/>
      </rPr>
      <t>a</t>
    </r>
  </si>
  <si>
    <t>Rozptyly z random-intercept modelu bez prediktoru</t>
  </si>
  <si>
    <t>::výchozí odhad rozptylu uvnitř osob</t>
  </si>
  <si>
    <t xml:space="preserve">Velikost účinku - parciální eta2 = </t>
  </si>
  <si>
    <t>(reziduální rozptyl díky zařazení Stroop, klesl ze 17 na 12)</t>
  </si>
  <si>
    <t>Převodem F dostaneme 0,263</t>
  </si>
  <si>
    <t>(celkový rozptyl si člověk vezme z modelz bez prediktorů)</t>
  </si>
  <si>
    <t>:ruční Marginal R2</t>
  </si>
  <si>
    <t>df</t>
  </si>
  <si>
    <t>t</t>
  </si>
  <si>
    <t>Sig.</t>
  </si>
  <si>
    <t>95% Confidence Interval</t>
  </si>
  <si>
    <t>Lower Bound</t>
  </si>
  <si>
    <t>Upper Bound</t>
  </si>
  <si>
    <t>Intercept</t>
  </si>
  <si>
    <t>[Stroop=1]</t>
  </si>
  <si>
    <t>[Stroop=2]</t>
  </si>
  <si>
    <t>[Stroop=3]</t>
  </si>
  <si>
    <t>BDI</t>
  </si>
  <si>
    <t>[Stroop=1] * BDI</t>
  </si>
  <si>
    <t>[Stroop=2] * BDI</t>
  </si>
  <si>
    <t>[Stroop=3] * BDI</t>
  </si>
  <si>
    <t>b. This parameter is set to zero because it is redundant.</t>
  </si>
  <si>
    <t>Wald Z</t>
  </si>
  <si>
    <t>-2 Log Likelihood</t>
  </si>
  <si>
    <t>Akaike's Information Criterion (AIC)</t>
  </si>
  <si>
    <t>Hurvich and Tsai's Criterion (AICC)</t>
  </si>
  <si>
    <t>Bozdogan's Criterion (CAIC)</t>
  </si>
  <si>
    <t>Schwarz's Bayesian Criterion (BIC)</t>
  </si>
  <si>
    <t>The information criteria are displayed in smaller-is-better form.</t>
  </si>
  <si>
    <t>Celý model</t>
  </si>
  <si>
    <r>
      <t>Estimates of Fixed Effects</t>
    </r>
    <r>
      <rPr>
        <i/>
        <vertAlign val="superscript"/>
        <sz val="10"/>
        <color indexed="8"/>
        <rFont val="Calibri"/>
        <family val="2"/>
        <charset val="238"/>
        <scheme val="minor"/>
      </rPr>
      <t>a</t>
    </r>
  </si>
  <si>
    <r>
      <t>0</t>
    </r>
    <r>
      <rPr>
        <vertAlign val="superscript"/>
        <sz val="10"/>
        <color indexed="8"/>
        <rFont val="Calibri"/>
        <family val="2"/>
        <charset val="238"/>
        <scheme val="minor"/>
      </rPr>
      <t>b</t>
    </r>
  </si>
  <si>
    <r>
      <t>Estimates of Covariance Parameters</t>
    </r>
    <r>
      <rPr>
        <i/>
        <vertAlign val="superscript"/>
        <sz val="10"/>
        <color indexed="8"/>
        <rFont val="Calibri"/>
        <family val="2"/>
        <charset val="238"/>
        <scheme val="minor"/>
      </rPr>
      <t>a</t>
    </r>
  </si>
  <si>
    <r>
      <t>Information Criteria</t>
    </r>
    <r>
      <rPr>
        <i/>
        <vertAlign val="superscript"/>
        <sz val="10"/>
        <color indexed="8"/>
        <rFont val="Calibri"/>
        <family val="2"/>
        <charset val="238"/>
        <scheme val="minor"/>
      </rPr>
      <t>a</t>
    </r>
  </si>
  <si>
    <t>Random means</t>
  </si>
  <si>
    <t>a. Dependent Variable: PTI PTI.</t>
  </si>
  <si>
    <t>LR test</t>
  </si>
  <si>
    <t xml:space="preserve">-2LL Random means (NULL) - -2LL Model </t>
  </si>
  <si>
    <t>df NULL - df Model</t>
  </si>
  <si>
    <t>p</t>
  </si>
  <si>
    <t>Jen Stroop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</si>
</sst>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00"/>
    <numFmt numFmtId="165" formatCode="###0.0"/>
    <numFmt numFmtId="166" formatCode="###0"/>
    <numFmt numFmtId="167" formatCode="###0.000000"/>
    <numFmt numFmtId="168" formatCode="0.0"/>
    <numFmt numFmtId="169" formatCode="_(&quot;$&quot;* #,##0.00_);_(&quot;$&quot;* \(#,##0.00\);_(&quot;$&quot;* &quot;-&quot;??_);_(@_)"/>
    <numFmt numFmtId="170" formatCode="#,##0.000000"/>
    <numFmt numFmtId="171" formatCode="#,##0.000"/>
    <numFmt numFmtId="172" formatCode="#,##0.0"/>
    <numFmt numFmtId="173" formatCode="_(* #,##0.00_);_(* \(#,##0.00\);_(* &quot;-&quot;??_);_(@_)"/>
    <numFmt numFmtId="174" formatCode="_(&quot;$&quot;* #,##0_);_(&quot;$&quot;* \(#,##0\);_(&quot;$&quot;* &quot;-&quot;_);_(@_)"/>
    <numFmt numFmtId="175" formatCode="_(* #,##0_);_(* \(#,##0\);_(* &quot;-&quot;_);_(@_)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6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vertAlign val="superscript"/>
      <sz val="11"/>
      <color indexed="60"/>
      <name val="Arial Bold"/>
    </font>
    <font>
      <b/>
      <sz val="11"/>
      <color indexed="60"/>
      <name val="Arial Bold"/>
    </font>
    <font>
      <sz val="9"/>
      <color indexed="6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vertAlign val="superscript"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4" fillId="0" borderId="0" xfId="1" applyNumberFormat="1" applyFont="1" applyBorder="1" applyAlignment="1">
      <alignment horizontal="right" vertical="center"/>
    </xf>
    <xf numFmtId="0" fontId="5" fillId="0" borderId="0" xfId="0" applyFont="1"/>
    <xf numFmtId="2" fontId="4" fillId="0" borderId="0" xfId="1" applyNumberFormat="1" applyFont="1" applyBorder="1" applyAlignment="1">
      <alignment horizontal="right" vertical="center"/>
    </xf>
    <xf numFmtId="2" fontId="3" fillId="0" borderId="0" xfId="0" applyNumberFormat="1" applyFont="1" applyBorder="1"/>
    <xf numFmtId="164" fontId="3" fillId="0" borderId="0" xfId="0" applyNumberFormat="1" applyFont="1" applyBorder="1"/>
    <xf numFmtId="168" fontId="3" fillId="0" borderId="0" xfId="0" applyNumberFormat="1" applyFont="1" applyBorder="1"/>
    <xf numFmtId="165" fontId="4" fillId="0" borderId="0" xfId="1" applyNumberFormat="1" applyFont="1" applyBorder="1" applyAlignment="1">
      <alignment horizontal="right" vertical="center"/>
    </xf>
    <xf numFmtId="0" fontId="3" fillId="0" borderId="0" xfId="0" quotePrefix="1" applyFont="1"/>
    <xf numFmtId="166" fontId="4" fillId="0" borderId="0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Border="1"/>
    <xf numFmtId="164" fontId="3" fillId="2" borderId="0" xfId="0" applyNumberFormat="1" applyFont="1" applyFill="1"/>
    <xf numFmtId="0" fontId="1" fillId="2" borderId="0" xfId="2" applyFill="1"/>
    <xf numFmtId="0" fontId="8" fillId="2" borderId="4" xfId="2" applyFont="1" applyFill="1" applyBorder="1" applyAlignment="1">
      <alignment horizontal="center" wrapText="1"/>
    </xf>
    <xf numFmtId="167" fontId="2" fillId="2" borderId="7" xfId="2" applyNumberFormat="1" applyFont="1" applyFill="1" applyBorder="1" applyAlignment="1">
      <alignment horizontal="right" vertical="top"/>
    </xf>
    <xf numFmtId="167" fontId="2" fillId="2" borderId="10" xfId="2" applyNumberFormat="1" applyFont="1" applyFill="1" applyBorder="1" applyAlignment="1">
      <alignment horizontal="right" vertical="top"/>
    </xf>
    <xf numFmtId="0" fontId="8" fillId="2" borderId="3" xfId="2" applyFont="1" applyFill="1" applyBorder="1" applyAlignment="1">
      <alignment horizontal="center" wrapText="1"/>
    </xf>
    <xf numFmtId="167" fontId="2" fillId="2" borderId="6" xfId="2" applyNumberFormat="1" applyFont="1" applyFill="1" applyBorder="1" applyAlignment="1">
      <alignment horizontal="right" vertical="top"/>
    </xf>
    <xf numFmtId="0" fontId="8" fillId="2" borderId="8" xfId="2" applyFont="1" applyFill="1" applyBorder="1" applyAlignment="1">
      <alignment horizontal="left" vertical="top" wrapText="1"/>
    </xf>
    <xf numFmtId="167" fontId="2" fillId="2" borderId="9" xfId="2" applyNumberFormat="1" applyFont="1" applyFill="1" applyBorder="1" applyAlignment="1">
      <alignment horizontal="right" vertical="top"/>
    </xf>
    <xf numFmtId="0" fontId="3" fillId="3" borderId="0" xfId="0" applyFont="1" applyFill="1"/>
    <xf numFmtId="167" fontId="3" fillId="2" borderId="0" xfId="0" applyNumberFormat="1" applyFont="1" applyFill="1"/>
    <xf numFmtId="170" fontId="9" fillId="0" borderId="11" xfId="2" applyNumberFormat="1" applyFont="1" applyBorder="1" applyAlignment="1">
      <alignment horizontal="right" vertical="top"/>
    </xf>
    <xf numFmtId="0" fontId="1" fillId="0" borderId="0" xfId="2"/>
    <xf numFmtId="170" fontId="9" fillId="0" borderId="12" xfId="2" applyNumberFormat="1" applyFont="1" applyBorder="1" applyAlignment="1">
      <alignment horizontal="right" vertical="top"/>
    </xf>
    <xf numFmtId="0" fontId="1" fillId="0" borderId="0" xfId="3"/>
    <xf numFmtId="0" fontId="10" fillId="0" borderId="0" xfId="0" applyFont="1"/>
    <xf numFmtId="0" fontId="11" fillId="0" borderId="0" xfId="0" applyFont="1"/>
    <xf numFmtId="0" fontId="14" fillId="0" borderId="0" xfId="3" applyFont="1" applyAlignment="1"/>
    <xf numFmtId="0" fontId="15" fillId="0" borderId="13" xfId="3" applyFont="1" applyBorder="1" applyAlignment="1">
      <alignment horizontal="center"/>
    </xf>
    <xf numFmtId="0" fontId="15" fillId="0" borderId="11" xfId="3" applyFont="1" applyBorder="1" applyAlignment="1">
      <alignment horizontal="left" vertical="top"/>
    </xf>
    <xf numFmtId="4" fontId="15" fillId="0" borderId="11" xfId="3" applyNumberFormat="1" applyFont="1" applyBorder="1" applyAlignment="1">
      <alignment horizontal="right" vertical="top"/>
    </xf>
    <xf numFmtId="172" fontId="15" fillId="0" borderId="11" xfId="3" applyNumberFormat="1" applyFont="1" applyBorder="1" applyAlignment="1">
      <alignment horizontal="right" vertical="top"/>
    </xf>
    <xf numFmtId="171" fontId="15" fillId="0" borderId="11" xfId="3" applyNumberFormat="1" applyFont="1" applyBorder="1" applyAlignment="1">
      <alignment horizontal="right" vertical="top"/>
    </xf>
    <xf numFmtId="0" fontId="15" fillId="0" borderId="0" xfId="3" applyFont="1" applyBorder="1" applyAlignment="1">
      <alignment horizontal="left" vertical="top"/>
    </xf>
    <xf numFmtId="4" fontId="15" fillId="0" borderId="0" xfId="3" applyNumberFormat="1" applyFont="1" applyBorder="1" applyAlignment="1">
      <alignment horizontal="right" vertical="top"/>
    </xf>
    <xf numFmtId="172" fontId="15" fillId="0" borderId="0" xfId="3" applyNumberFormat="1" applyFont="1" applyBorder="1" applyAlignment="1">
      <alignment horizontal="right" vertical="top"/>
    </xf>
    <xf numFmtId="171" fontId="15" fillId="0" borderId="0" xfId="3" applyNumberFormat="1" applyFont="1" applyBorder="1" applyAlignment="1">
      <alignment horizontal="right" vertical="top"/>
    </xf>
    <xf numFmtId="0" fontId="15" fillId="0" borderId="12" xfId="3" applyFont="1" applyBorder="1" applyAlignment="1">
      <alignment horizontal="left" vertical="top"/>
    </xf>
    <xf numFmtId="0" fontId="15" fillId="0" borderId="12" xfId="3" applyFont="1" applyBorder="1" applyAlignment="1">
      <alignment horizontal="right" vertical="top"/>
    </xf>
    <xf numFmtId="3" fontId="15" fillId="0" borderId="12" xfId="3" applyNumberFormat="1" applyFont="1" applyBorder="1" applyAlignment="1">
      <alignment horizontal="right" vertical="top"/>
    </xf>
    <xf numFmtId="0" fontId="15" fillId="0" borderId="0" xfId="3" applyFont="1" applyBorder="1" applyAlignment="1">
      <alignment horizontal="left" vertical="top"/>
    </xf>
    <xf numFmtId="0" fontId="14" fillId="0" borderId="0" xfId="3" applyFont="1"/>
    <xf numFmtId="0" fontId="15" fillId="0" borderId="13" xfId="3" applyFont="1" applyBorder="1" applyAlignment="1">
      <alignment horizontal="center" wrapText="1"/>
    </xf>
    <xf numFmtId="0" fontId="15" fillId="0" borderId="12" xfId="3" applyFont="1" applyBorder="1" applyAlignment="1">
      <alignment horizontal="left" vertical="top" wrapText="1"/>
    </xf>
    <xf numFmtId="171" fontId="15" fillId="0" borderId="12" xfId="3" applyNumberFormat="1" applyFont="1" applyBorder="1" applyAlignment="1">
      <alignment horizontal="right" vertical="top"/>
    </xf>
    <xf numFmtId="172" fontId="15" fillId="0" borderId="12" xfId="3" applyNumberFormat="1" applyFont="1" applyBorder="1" applyAlignment="1">
      <alignment horizontal="right" vertical="top"/>
    </xf>
    <xf numFmtId="0" fontId="15" fillId="0" borderId="13" xfId="3" applyFont="1" applyBorder="1" applyAlignment="1">
      <alignment horizontal="left" vertical="top" wrapText="1"/>
    </xf>
    <xf numFmtId="170" fontId="15" fillId="0" borderId="13" xfId="3" applyNumberFormat="1" applyFont="1" applyBorder="1" applyAlignment="1">
      <alignment horizontal="right" vertical="top"/>
    </xf>
    <xf numFmtId="3" fontId="15" fillId="0" borderId="13" xfId="3" applyNumberFormat="1" applyFont="1" applyBorder="1" applyAlignment="1">
      <alignment horizontal="right" vertical="top"/>
    </xf>
    <xf numFmtId="171" fontId="15" fillId="0" borderId="13" xfId="3" applyNumberFormat="1" applyFont="1" applyBorder="1" applyAlignment="1">
      <alignment horizontal="right" vertical="top"/>
    </xf>
    <xf numFmtId="170" fontId="15" fillId="0" borderId="11" xfId="3" applyNumberFormat="1" applyFont="1" applyBorder="1" applyAlignment="1">
      <alignment horizontal="right" vertical="top"/>
    </xf>
    <xf numFmtId="170" fontId="15" fillId="0" borderId="12" xfId="3" applyNumberFormat="1" applyFont="1" applyBorder="1" applyAlignment="1">
      <alignment horizontal="right" vertical="top"/>
    </xf>
    <xf numFmtId="0" fontId="10" fillId="0" borderId="0" xfId="0" quotePrefix="1" applyFont="1"/>
    <xf numFmtId="172" fontId="10" fillId="0" borderId="0" xfId="0" applyNumberFormat="1" applyFont="1"/>
    <xf numFmtId="0" fontId="3" fillId="0" borderId="0" xfId="0" applyFont="1" applyBorder="1" applyAlignment="1">
      <alignment horizontal="center"/>
    </xf>
    <xf numFmtId="0" fontId="7" fillId="2" borderId="0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left" wrapText="1"/>
    </xf>
    <xf numFmtId="0" fontId="8" fillId="2" borderId="5" xfId="2" applyFont="1" applyFill="1" applyBorder="1" applyAlignment="1">
      <alignment horizontal="left" vertical="top" wrapText="1"/>
    </xf>
    <xf numFmtId="0" fontId="2" fillId="2" borderId="0" xfId="2" applyFont="1" applyFill="1" applyBorder="1" applyAlignment="1">
      <alignment horizontal="left" vertical="top" wrapText="1"/>
    </xf>
    <xf numFmtId="0" fontId="15" fillId="0" borderId="11" xfId="3" applyFont="1" applyBorder="1" applyAlignment="1">
      <alignment horizontal="left" vertical="top" wrapText="1"/>
    </xf>
    <xf numFmtId="0" fontId="15" fillId="0" borderId="0" xfId="3" applyFont="1" applyBorder="1" applyAlignment="1">
      <alignment horizontal="left" vertical="top" wrapText="1"/>
    </xf>
    <xf numFmtId="0" fontId="12" fillId="0" borderId="0" xfId="3" applyFont="1" applyBorder="1" applyAlignment="1">
      <alignment horizontal="left" vertical="center"/>
    </xf>
    <xf numFmtId="0" fontId="15" fillId="0" borderId="0" xfId="3" applyFont="1" applyBorder="1" applyAlignment="1">
      <alignment horizontal="left" vertical="top"/>
    </xf>
    <xf numFmtId="0" fontId="15" fillId="0" borderId="13" xfId="3" applyFont="1" applyBorder="1" applyAlignment="1">
      <alignment horizontal="center" wrapText="1"/>
    </xf>
    <xf numFmtId="0" fontId="12" fillId="0" borderId="0" xfId="3" applyFont="1" applyBorder="1" applyAlignment="1">
      <alignment horizontal="left" vertical="center" wrapText="1"/>
    </xf>
    <xf numFmtId="0" fontId="15" fillId="0" borderId="11" xfId="3" applyFont="1" applyBorder="1" applyAlignment="1">
      <alignment horizontal="left" wrapText="1"/>
    </xf>
    <xf numFmtId="0" fontId="15" fillId="0" borderId="12" xfId="3" applyFont="1" applyBorder="1" applyAlignment="1">
      <alignment horizontal="left" wrapText="1"/>
    </xf>
    <xf numFmtId="0" fontId="15" fillId="0" borderId="11" xfId="3" applyFont="1" applyBorder="1" applyAlignment="1">
      <alignment horizontal="left"/>
    </xf>
    <xf numFmtId="0" fontId="15" fillId="0" borderId="12" xfId="3" applyFont="1" applyBorder="1" applyAlignment="1">
      <alignment horizontal="left"/>
    </xf>
    <xf numFmtId="0" fontId="15" fillId="0" borderId="13" xfId="3" applyFont="1" applyBorder="1" applyAlignment="1">
      <alignment horizontal="center"/>
    </xf>
    <xf numFmtId="170" fontId="15" fillId="0" borderId="0" xfId="3" applyNumberFormat="1" applyFont="1" applyBorder="1" applyAlignment="1">
      <alignment horizontal="right" vertical="top"/>
    </xf>
    <xf numFmtId="3" fontId="15" fillId="0" borderId="0" xfId="3" applyNumberFormat="1" applyFont="1" applyBorder="1" applyAlignment="1">
      <alignment horizontal="right" vertical="top"/>
    </xf>
  </cellXfs>
  <cellStyles count="4">
    <cellStyle name="Normální" xfId="0" builtinId="0"/>
    <cellStyle name="Normální_2018" xfId="3" xr:uid="{110B645D-29EB-4C42-B0C7-3C5FCBCCDD81}"/>
    <cellStyle name="Normální_BMI2" xfId="1" xr:uid="{00000000-0005-0000-0000-000001000000}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workbookViewId="0">
      <selection activeCell="L9" sqref="L9"/>
    </sheetView>
  </sheetViews>
  <sheetFormatPr defaultColWidth="9" defaultRowHeight="15.5"/>
  <cols>
    <col min="1" max="1" width="17.7265625" style="1" customWidth="1"/>
    <col min="2" max="2" width="10.1796875" style="1" customWidth="1"/>
    <col min="3" max="3" width="9" style="1"/>
    <col min="4" max="4" width="10.54296875" style="1" customWidth="1"/>
    <col min="5" max="5" width="9" style="15"/>
    <col min="6" max="6" width="4" style="15" customWidth="1"/>
    <col min="7" max="7" width="9" style="15"/>
    <col min="8" max="8" width="10.7265625" style="15" bestFit="1" customWidth="1"/>
    <col min="9" max="16" width="9" style="15"/>
    <col min="17" max="16384" width="9" style="1"/>
  </cols>
  <sheetData>
    <row r="1" spans="1:15">
      <c r="A1" s="1" t="s">
        <v>8</v>
      </c>
      <c r="B1" s="2"/>
      <c r="C1" s="2"/>
      <c r="D1" s="2"/>
      <c r="E1" s="16"/>
    </row>
    <row r="2" spans="1:15">
      <c r="B2" s="2"/>
      <c r="C2" s="2"/>
      <c r="D2" s="2"/>
      <c r="E2" s="16"/>
    </row>
    <row r="3" spans="1:15">
      <c r="B3" s="61" t="s">
        <v>1</v>
      </c>
      <c r="C3" s="61"/>
      <c r="D3" s="2"/>
      <c r="E3" s="16"/>
    </row>
    <row r="4" spans="1:15">
      <c r="A4" s="3" t="s">
        <v>10</v>
      </c>
      <c r="B4" s="4" t="s">
        <v>13</v>
      </c>
      <c r="C4" s="4" t="s">
        <v>14</v>
      </c>
      <c r="D4" s="5"/>
      <c r="E4" s="16"/>
    </row>
    <row r="5" spans="1:15">
      <c r="A5" s="6" t="s">
        <v>9</v>
      </c>
      <c r="B5" s="7">
        <v>15.277240000000001</v>
      </c>
      <c r="C5" s="8">
        <v>0.43013899999999999</v>
      </c>
      <c r="D5" s="9"/>
      <c r="E5" s="16"/>
      <c r="H5" s="26" t="s">
        <v>20</v>
      </c>
      <c r="I5" s="26"/>
      <c r="J5" s="26"/>
      <c r="K5" s="26"/>
      <c r="L5" s="26"/>
      <c r="M5" s="26"/>
      <c r="N5" s="26"/>
      <c r="O5" s="26"/>
    </row>
    <row r="6" spans="1:15">
      <c r="A6" s="1" t="s">
        <v>11</v>
      </c>
      <c r="B6" s="7">
        <v>3.288459</v>
      </c>
      <c r="C6" s="8">
        <v>0.50829000000000002</v>
      </c>
      <c r="D6" s="5"/>
      <c r="E6" s="16"/>
    </row>
    <row r="7" spans="1:15">
      <c r="A7" s="1" t="s">
        <v>12</v>
      </c>
      <c r="B7" s="8">
        <v>-0.68360500000000002</v>
      </c>
      <c r="C7" s="8">
        <v>0.50829000000000002</v>
      </c>
      <c r="D7" s="5"/>
      <c r="E7" s="16"/>
    </row>
    <row r="8" spans="1:15">
      <c r="B8" s="5"/>
      <c r="C8" s="2"/>
      <c r="D8" s="9"/>
      <c r="E8" s="16"/>
    </row>
    <row r="9" spans="1:15">
      <c r="A9" s="6" t="s">
        <v>19</v>
      </c>
      <c r="B9" s="2"/>
      <c r="C9" s="2"/>
      <c r="D9" s="8"/>
      <c r="E9" s="16"/>
      <c r="H9" s="15" t="s">
        <v>31</v>
      </c>
      <c r="L9" s="17">
        <f>(D27-B10)/D27</f>
        <v>0.25513981962645094</v>
      </c>
      <c r="N9" s="15" t="s">
        <v>33</v>
      </c>
    </row>
    <row r="10" spans="1:15">
      <c r="A10" s="1" t="s">
        <v>16</v>
      </c>
      <c r="B10" s="10">
        <v>12.788758</v>
      </c>
      <c r="C10" s="10">
        <v>1.29186</v>
      </c>
      <c r="D10" s="8"/>
      <c r="E10" s="16"/>
      <c r="H10" s="15" t="s">
        <v>32</v>
      </c>
    </row>
    <row r="11" spans="1:15">
      <c r="A11" s="1" t="s">
        <v>21</v>
      </c>
      <c r="B11" s="10">
        <v>5.5282</v>
      </c>
      <c r="C11" s="10">
        <v>1.463517</v>
      </c>
      <c r="D11" s="2"/>
      <c r="E11" s="16"/>
    </row>
    <row r="12" spans="1:15">
      <c r="B12" s="2"/>
      <c r="C12" s="2"/>
      <c r="D12" s="2"/>
      <c r="E12" s="16"/>
      <c r="H12" s="27">
        <f>((D27+D28)-(B10+B11))/(D27+D28)</f>
        <v>0.13751193143815552</v>
      </c>
      <c r="I12" s="15" t="s">
        <v>35</v>
      </c>
    </row>
    <row r="13" spans="1:15">
      <c r="A13" s="3" t="s">
        <v>17</v>
      </c>
      <c r="B13" s="3"/>
      <c r="C13" s="3"/>
      <c r="D13" s="11"/>
      <c r="E13" s="16"/>
    </row>
    <row r="14" spans="1:15">
      <c r="A14" s="12" t="s">
        <v>4</v>
      </c>
      <c r="B14" s="11">
        <v>1678.8889999999999</v>
      </c>
      <c r="C14" s="2"/>
      <c r="D14" s="11"/>
      <c r="E14" s="16"/>
      <c r="H14" s="15" t="s">
        <v>2</v>
      </c>
    </row>
    <row r="15" spans="1:15">
      <c r="A15" s="1" t="s">
        <v>5</v>
      </c>
      <c r="B15" s="11">
        <v>1682.8889999999999</v>
      </c>
      <c r="C15" s="2"/>
      <c r="D15" s="11"/>
      <c r="E15" s="16"/>
      <c r="H15" s="15">
        <f>1-(B10/SUM(D27:D28))</f>
        <v>0.39781752042425178</v>
      </c>
      <c r="J15" s="15" t="s">
        <v>34</v>
      </c>
    </row>
    <row r="16" spans="1:15">
      <c r="A16" s="1" t="s">
        <v>7</v>
      </c>
      <c r="B16" s="11">
        <v>1690.3</v>
      </c>
      <c r="C16" s="2"/>
      <c r="D16" s="13"/>
      <c r="E16" s="16"/>
    </row>
    <row r="17" spans="1:10">
      <c r="A17" s="3" t="s">
        <v>18</v>
      </c>
      <c r="B17" s="14">
        <v>5</v>
      </c>
      <c r="C17" s="3"/>
      <c r="E17" s="16"/>
      <c r="H17" s="15" t="s">
        <v>3</v>
      </c>
    </row>
    <row r="18" spans="1:10">
      <c r="E18" s="16"/>
      <c r="H18" s="15">
        <f>SQRT(B10)</f>
        <v>3.5761373016146907</v>
      </c>
    </row>
    <row r="19" spans="1:10">
      <c r="A19" s="1" t="s">
        <v>15</v>
      </c>
      <c r="E19" s="16"/>
    </row>
    <row r="20" spans="1:10">
      <c r="E20" s="16"/>
      <c r="H20" s="15" t="s">
        <v>6</v>
      </c>
    </row>
    <row r="21" spans="1:10">
      <c r="E21" s="16"/>
      <c r="H21" s="15">
        <f>SQRT(B11)</f>
        <v>2.3512124531823999</v>
      </c>
    </row>
    <row r="22" spans="1:10">
      <c r="E22" s="16"/>
    </row>
    <row r="23" spans="1:10" s="15" customFormat="1"/>
    <row r="24" spans="1:10" s="15" customFormat="1">
      <c r="B24" s="15" t="s">
        <v>29</v>
      </c>
    </row>
    <row r="25" spans="1:10" s="15" customFormat="1">
      <c r="B25" s="62" t="s">
        <v>28</v>
      </c>
      <c r="C25" s="62"/>
      <c r="D25" s="62"/>
      <c r="E25" s="62"/>
      <c r="F25" s="18"/>
    </row>
    <row r="26" spans="1:10" s="15" customFormat="1">
      <c r="B26" s="63" t="s">
        <v>0</v>
      </c>
      <c r="C26" s="63"/>
      <c r="D26" s="22" t="s">
        <v>22</v>
      </c>
      <c r="E26" s="19" t="s">
        <v>23</v>
      </c>
      <c r="F26" s="18"/>
    </row>
    <row r="27" spans="1:10" s="15" customFormat="1">
      <c r="B27" s="64" t="s">
        <v>24</v>
      </c>
      <c r="C27" s="64"/>
      <c r="D27" s="23">
        <v>17.169340417132258</v>
      </c>
      <c r="E27" s="20">
        <v>1.7255836382276435</v>
      </c>
      <c r="F27" s="18" t="s">
        <v>30</v>
      </c>
      <c r="J27" s="15">
        <f>D28/(D27+D28)</f>
        <v>0.19154964187540233</v>
      </c>
    </row>
    <row r="28" spans="1:10" s="15" customFormat="1" ht="34.5">
      <c r="B28" s="24" t="s">
        <v>25</v>
      </c>
      <c r="C28" s="24" t="s">
        <v>26</v>
      </c>
      <c r="D28" s="25">
        <v>4.0680061244177104</v>
      </c>
      <c r="E28" s="21">
        <v>1.512381636351448</v>
      </c>
      <c r="F28" s="18"/>
    </row>
    <row r="29" spans="1:10" s="15" customFormat="1">
      <c r="B29" s="65" t="s">
        <v>27</v>
      </c>
      <c r="C29" s="65"/>
      <c r="D29" s="65"/>
      <c r="E29" s="65"/>
      <c r="F29" s="18"/>
    </row>
    <row r="30" spans="1:10" s="15" customFormat="1"/>
    <row r="31" spans="1:10" s="15" customFormat="1"/>
    <row r="35" spans="2:3">
      <c r="B35" s="28"/>
      <c r="C35" s="29"/>
    </row>
    <row r="36" spans="2:3">
      <c r="B36" s="30"/>
      <c r="C36"/>
    </row>
  </sheetData>
  <mergeCells count="5">
    <mergeCell ref="B3:C3"/>
    <mergeCell ref="B25:E25"/>
    <mergeCell ref="B26:C26"/>
    <mergeCell ref="B27:C27"/>
    <mergeCell ref="B29:E29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9E8DB-ABC0-4A3C-8F1B-9BD93A88FDF9}">
  <dimension ref="A1:AC40"/>
  <sheetViews>
    <sheetView tabSelected="1" topLeftCell="J6" workbookViewId="0">
      <selection activeCell="W28" sqref="W28"/>
    </sheetView>
  </sheetViews>
  <sheetFormatPr defaultRowHeight="13"/>
  <cols>
    <col min="1" max="1" width="25" style="32" customWidth="1"/>
    <col min="2" max="2" width="9.54296875" style="32" bestFit="1" customWidth="1"/>
    <col min="3" max="3" width="10.08984375" style="32" bestFit="1" customWidth="1"/>
    <col min="4" max="4" width="9" style="32" bestFit="1" customWidth="1"/>
    <col min="5" max="6" width="8.90625" style="32" bestFit="1" customWidth="1"/>
    <col min="7" max="8" width="10.08984375" style="32" bestFit="1" customWidth="1"/>
    <col min="9" max="9" width="1.7265625" style="32" customWidth="1"/>
    <col min="10" max="10" width="2.6328125" style="32" customWidth="1"/>
    <col min="11" max="11" width="32.81640625" style="32" customWidth="1"/>
    <col min="12" max="13" width="10.08984375" style="32" bestFit="1" customWidth="1"/>
    <col min="14" max="14" width="9" style="32" bestFit="1" customWidth="1"/>
    <col min="15" max="15" width="8.90625" style="32" bestFit="1" customWidth="1"/>
    <col min="16" max="18" width="10.1796875" style="32" bestFit="1" customWidth="1"/>
    <col min="19" max="19" width="4.08984375" style="32" customWidth="1"/>
    <col min="20" max="20" width="3.453125" style="32" customWidth="1"/>
    <col min="21" max="21" width="8.7265625" style="32"/>
    <col min="22" max="23" width="10.08984375" style="32" bestFit="1" customWidth="1"/>
    <col min="24" max="24" width="9" style="32" bestFit="1" customWidth="1"/>
    <col min="25" max="26" width="8.90625" style="32" bestFit="1" customWidth="1"/>
    <col min="27" max="28" width="10.1796875" style="32" bestFit="1" customWidth="1"/>
    <col min="29" max="16384" width="8.7265625" style="32"/>
  </cols>
  <sheetData>
    <row r="1" spans="1:29" ht="18.5">
      <c r="A1" s="33" t="s">
        <v>58</v>
      </c>
      <c r="K1" s="33" t="s">
        <v>63</v>
      </c>
      <c r="U1" s="33" t="s">
        <v>69</v>
      </c>
    </row>
    <row r="3" spans="1:29" ht="14.5">
      <c r="A3" s="68" t="s">
        <v>59</v>
      </c>
      <c r="B3" s="68"/>
      <c r="C3" s="68"/>
      <c r="D3" s="68"/>
      <c r="E3" s="68"/>
      <c r="F3" s="68"/>
      <c r="G3" s="68"/>
      <c r="H3" s="68"/>
      <c r="I3" s="34"/>
      <c r="K3" s="71" t="s">
        <v>59</v>
      </c>
      <c r="L3" s="71"/>
      <c r="M3" s="71"/>
      <c r="N3" s="71"/>
      <c r="O3" s="71"/>
      <c r="P3" s="71"/>
      <c r="Q3" s="71"/>
      <c r="R3" s="71"/>
      <c r="S3" s="31"/>
      <c r="U3" s="68" t="s">
        <v>59</v>
      </c>
      <c r="V3" s="68"/>
      <c r="W3" s="68"/>
      <c r="X3" s="68"/>
      <c r="Y3" s="68"/>
      <c r="Z3" s="68"/>
      <c r="AA3" s="68"/>
      <c r="AB3" s="68"/>
      <c r="AC3" s="31"/>
    </row>
    <row r="4" spans="1:29">
      <c r="A4" s="74" t="s">
        <v>0</v>
      </c>
      <c r="B4" s="76" t="s">
        <v>22</v>
      </c>
      <c r="C4" s="76" t="s">
        <v>23</v>
      </c>
      <c r="D4" s="76" t="s">
        <v>36</v>
      </c>
      <c r="E4" s="76" t="s">
        <v>37</v>
      </c>
      <c r="F4" s="76" t="s">
        <v>38</v>
      </c>
      <c r="G4" s="76" t="s">
        <v>39</v>
      </c>
      <c r="H4" s="76"/>
      <c r="I4" s="34"/>
      <c r="K4" s="72" t="s">
        <v>0</v>
      </c>
      <c r="L4" s="70" t="s">
        <v>22</v>
      </c>
      <c r="M4" s="70" t="s">
        <v>23</v>
      </c>
      <c r="N4" s="70" t="s">
        <v>36</v>
      </c>
      <c r="O4" s="70" t="s">
        <v>37</v>
      </c>
      <c r="P4" s="70" t="s">
        <v>38</v>
      </c>
      <c r="Q4" s="70" t="s">
        <v>39</v>
      </c>
      <c r="R4" s="70"/>
      <c r="S4" s="31"/>
      <c r="U4" s="74" t="s">
        <v>0</v>
      </c>
      <c r="V4" s="76" t="s">
        <v>22</v>
      </c>
      <c r="W4" s="76" t="s">
        <v>23</v>
      </c>
      <c r="X4" s="76" t="s">
        <v>36</v>
      </c>
      <c r="Y4" s="76" t="s">
        <v>37</v>
      </c>
      <c r="Z4" s="76" t="s">
        <v>38</v>
      </c>
      <c r="AA4" s="76" t="s">
        <v>39</v>
      </c>
      <c r="AB4" s="76"/>
      <c r="AC4" s="31"/>
    </row>
    <row r="5" spans="1:29" ht="26">
      <c r="A5" s="75"/>
      <c r="B5" s="76"/>
      <c r="C5" s="76"/>
      <c r="D5" s="76"/>
      <c r="E5" s="76"/>
      <c r="F5" s="76"/>
      <c r="G5" s="35" t="s">
        <v>40</v>
      </c>
      <c r="H5" s="35" t="s">
        <v>41</v>
      </c>
      <c r="I5" s="34"/>
      <c r="K5" s="73"/>
      <c r="L5" s="70"/>
      <c r="M5" s="70"/>
      <c r="N5" s="70"/>
      <c r="O5" s="70"/>
      <c r="P5" s="70"/>
      <c r="Q5" s="49" t="s">
        <v>40</v>
      </c>
      <c r="R5" s="49" t="s">
        <v>41</v>
      </c>
      <c r="S5" s="31"/>
      <c r="U5" s="75"/>
      <c r="V5" s="76"/>
      <c r="W5" s="76"/>
      <c r="X5" s="76"/>
      <c r="Y5" s="76"/>
      <c r="Z5" s="76"/>
      <c r="AA5" s="35" t="s">
        <v>40</v>
      </c>
      <c r="AB5" s="35" t="s">
        <v>41</v>
      </c>
      <c r="AC5" s="31"/>
    </row>
    <row r="6" spans="1:29">
      <c r="A6" s="36" t="s">
        <v>42</v>
      </c>
      <c r="B6" s="37">
        <v>15.756516300181605</v>
      </c>
      <c r="C6" s="37">
        <v>0.72754976928436565</v>
      </c>
      <c r="D6" s="38">
        <v>253.33911023606464</v>
      </c>
      <c r="E6" s="38">
        <v>21.656960067048153</v>
      </c>
      <c r="F6" s="39">
        <v>1.4162223652989161E-59</v>
      </c>
      <c r="G6" s="38">
        <v>14.323700058094389</v>
      </c>
      <c r="H6" s="38">
        <v>17.189332542268822</v>
      </c>
      <c r="I6" s="34"/>
      <c r="K6" s="53" t="s">
        <v>42</v>
      </c>
      <c r="L6" s="54">
        <v>16.145524545454549</v>
      </c>
      <c r="M6" s="54">
        <v>0.31289168421191171</v>
      </c>
      <c r="N6" s="55">
        <v>99.000000000000711</v>
      </c>
      <c r="O6" s="56">
        <v>51.601002391996111</v>
      </c>
      <c r="P6" s="56">
        <v>2.273961990734008E-73</v>
      </c>
      <c r="Q6" s="54">
        <v>15.524679561630983</v>
      </c>
      <c r="R6" s="54">
        <v>16.766369529278116</v>
      </c>
      <c r="S6" s="31"/>
      <c r="U6" s="36" t="s">
        <v>42</v>
      </c>
      <c r="V6" s="57">
        <v>15.277239898989889</v>
      </c>
      <c r="W6" s="57">
        <v>0.42796132539393078</v>
      </c>
      <c r="X6" s="39">
        <v>251.23166026917556</v>
      </c>
      <c r="Y6" s="39">
        <v>35.697711434385951</v>
      </c>
      <c r="Z6" s="39">
        <v>2.1801696078149347E-100</v>
      </c>
      <c r="AA6" s="57">
        <v>14.434390855057329</v>
      </c>
      <c r="AB6" s="57">
        <v>16.12008894292245</v>
      </c>
      <c r="AC6" s="31"/>
    </row>
    <row r="7" spans="1:29">
      <c r="A7" s="40" t="s">
        <v>43</v>
      </c>
      <c r="B7" s="41">
        <v>3.5395061017268739</v>
      </c>
      <c r="C7" s="41">
        <v>0.86480624505991333</v>
      </c>
      <c r="D7" s="42">
        <v>198.00000000000091</v>
      </c>
      <c r="E7" s="42">
        <v>4.092831338748784</v>
      </c>
      <c r="F7" s="43">
        <v>6.2018958925016786E-5</v>
      </c>
      <c r="G7" s="42">
        <v>1.8340930715271757</v>
      </c>
      <c r="H7" s="42">
        <v>5.2449191319265722</v>
      </c>
      <c r="I7" s="34"/>
      <c r="K7" s="67" t="s">
        <v>64</v>
      </c>
      <c r="L7" s="67"/>
      <c r="M7" s="67"/>
      <c r="N7" s="67"/>
      <c r="O7" s="67"/>
      <c r="P7" s="67"/>
      <c r="Q7" s="67"/>
      <c r="R7" s="67"/>
      <c r="S7" s="31"/>
      <c r="U7" s="47" t="s">
        <v>43</v>
      </c>
      <c r="V7" s="77">
        <v>3.2884588888889095</v>
      </c>
      <c r="W7" s="77">
        <v>0.50571639280518732</v>
      </c>
      <c r="X7" s="78">
        <v>198.00000000000327</v>
      </c>
      <c r="Y7" s="43">
        <v>6.5025752292662844</v>
      </c>
      <c r="Z7" s="43">
        <v>6.2933753039881746E-10</v>
      </c>
      <c r="AA7" s="77">
        <v>2.2911773234489887</v>
      </c>
      <c r="AB7" s="77">
        <v>4.2857404543288302</v>
      </c>
      <c r="AC7" s="31"/>
    </row>
    <row r="8" spans="1:29">
      <c r="A8" s="40" t="s">
        <v>44</v>
      </c>
      <c r="B8" s="41">
        <v>-0.41597318061469407</v>
      </c>
      <c r="C8" s="41">
        <v>0.86480624505991333</v>
      </c>
      <c r="D8" s="42">
        <v>198.00000000000077</v>
      </c>
      <c r="E8" s="42">
        <v>-0.48100159196453962</v>
      </c>
      <c r="F8" s="43">
        <v>0.63104646258627306</v>
      </c>
      <c r="G8" s="42">
        <v>-2.121386210814411</v>
      </c>
      <c r="H8" s="42">
        <v>1.2894398495850228</v>
      </c>
      <c r="I8" s="34"/>
      <c r="U8" s="47" t="s">
        <v>44</v>
      </c>
      <c r="V8" s="77">
        <v>-0.68360494949492645</v>
      </c>
      <c r="W8" s="77">
        <v>0.50571639280518732</v>
      </c>
      <c r="X8" s="78">
        <v>198.00000000000327</v>
      </c>
      <c r="Y8" s="43">
        <v>-1.3517555673902499</v>
      </c>
      <c r="Z8" s="43">
        <v>0.17799571348178292</v>
      </c>
      <c r="AA8" s="77">
        <v>-1.6808865149348473</v>
      </c>
      <c r="AB8" s="77">
        <v>0.31367661594499452</v>
      </c>
      <c r="AC8" s="31"/>
    </row>
    <row r="9" spans="1:29" ht="14.5">
      <c r="A9" s="40" t="s">
        <v>45</v>
      </c>
      <c r="B9" s="41" t="s">
        <v>60</v>
      </c>
      <c r="C9" s="41">
        <v>0</v>
      </c>
      <c r="D9" s="42"/>
      <c r="E9" s="42"/>
      <c r="F9" s="43"/>
      <c r="G9" s="42"/>
      <c r="H9" s="42"/>
      <c r="I9" s="34"/>
      <c r="U9" s="44" t="s">
        <v>45</v>
      </c>
      <c r="V9" s="45" t="s">
        <v>60</v>
      </c>
      <c r="W9" s="46">
        <v>0</v>
      </c>
      <c r="X9" s="45"/>
      <c r="Y9" s="45"/>
      <c r="Z9" s="45"/>
      <c r="AA9" s="45"/>
      <c r="AB9" s="45"/>
      <c r="AC9" s="31"/>
    </row>
    <row r="10" spans="1:29">
      <c r="A10" s="40" t="s">
        <v>46</v>
      </c>
      <c r="B10" s="41">
        <v>-6.2024004860110366E-2</v>
      </c>
      <c r="C10" s="41">
        <v>7.639524338686339E-2</v>
      </c>
      <c r="D10" s="42">
        <v>253.33911023606234</v>
      </c>
      <c r="E10" s="42">
        <v>-0.81188307164652296</v>
      </c>
      <c r="F10" s="43">
        <v>0.4176209112512359</v>
      </c>
      <c r="G10" s="42">
        <v>-0.21247466839420107</v>
      </c>
      <c r="H10" s="42">
        <v>8.8426658673980335E-2</v>
      </c>
      <c r="I10" s="34"/>
      <c r="U10" s="69" t="s">
        <v>64</v>
      </c>
      <c r="V10" s="69"/>
      <c r="W10" s="69"/>
      <c r="X10" s="69"/>
      <c r="Y10" s="69"/>
      <c r="Z10" s="69"/>
      <c r="AA10" s="69"/>
      <c r="AB10" s="69"/>
      <c r="AC10" s="31"/>
    </row>
    <row r="11" spans="1:29">
      <c r="A11" s="40" t="s">
        <v>47</v>
      </c>
      <c r="B11" s="41">
        <v>-3.2488462837849647E-2</v>
      </c>
      <c r="C11" s="41">
        <v>9.0807648305375105E-2</v>
      </c>
      <c r="D11" s="42">
        <v>197.99999999999923</v>
      </c>
      <c r="E11" s="42">
        <v>-0.35777231812671645</v>
      </c>
      <c r="F11" s="43">
        <v>0.72089480085939173</v>
      </c>
      <c r="G11" s="42">
        <v>-0.21156273241722306</v>
      </c>
      <c r="H11" s="42">
        <v>0.14658580674152377</v>
      </c>
      <c r="I11" s="34"/>
      <c r="U11" s="69" t="s">
        <v>50</v>
      </c>
      <c r="V11" s="69"/>
      <c r="W11" s="69"/>
      <c r="X11" s="69"/>
      <c r="Y11" s="69"/>
      <c r="Z11" s="69"/>
      <c r="AA11" s="69"/>
      <c r="AB11" s="69"/>
      <c r="AC11" s="31"/>
    </row>
    <row r="12" spans="1:29">
      <c r="A12" s="40" t="s">
        <v>48</v>
      </c>
      <c r="B12" s="41">
        <v>-3.4634699502143949E-2</v>
      </c>
      <c r="C12" s="41">
        <v>9.0807648305375105E-2</v>
      </c>
      <c r="D12" s="42">
        <v>197.99999999999866</v>
      </c>
      <c r="E12" s="42">
        <v>-0.38140729496343367</v>
      </c>
      <c r="F12" s="43">
        <v>0.70331001678807104</v>
      </c>
      <c r="G12" s="42">
        <v>-0.21370896908151407</v>
      </c>
      <c r="H12" s="42">
        <v>0.14443957007722616</v>
      </c>
      <c r="I12" s="34"/>
    </row>
    <row r="13" spans="1:29" ht="14.5">
      <c r="A13" s="44" t="s">
        <v>49</v>
      </c>
      <c r="B13" s="45" t="s">
        <v>60</v>
      </c>
      <c r="C13" s="46">
        <v>0</v>
      </c>
      <c r="D13" s="45"/>
      <c r="E13" s="45"/>
      <c r="F13" s="45"/>
      <c r="G13" s="45"/>
      <c r="H13" s="45"/>
      <c r="I13" s="34"/>
    </row>
    <row r="14" spans="1:29">
      <c r="A14" s="69" t="s">
        <v>27</v>
      </c>
      <c r="B14" s="69"/>
      <c r="C14" s="69"/>
      <c r="D14" s="69"/>
      <c r="E14" s="69"/>
      <c r="F14" s="69"/>
      <c r="G14" s="69"/>
      <c r="H14" s="69"/>
      <c r="I14" s="34"/>
    </row>
    <row r="15" spans="1:29">
      <c r="A15" s="69" t="s">
        <v>50</v>
      </c>
      <c r="B15" s="69"/>
      <c r="C15" s="69"/>
      <c r="D15" s="69"/>
      <c r="E15" s="69"/>
      <c r="F15" s="69"/>
      <c r="G15" s="69"/>
      <c r="H15" s="69"/>
      <c r="I15" s="34"/>
    </row>
    <row r="18" spans="1:29" ht="13" customHeight="1">
      <c r="A18" s="71" t="s">
        <v>61</v>
      </c>
      <c r="B18" s="71"/>
      <c r="C18" s="71"/>
      <c r="D18" s="71"/>
      <c r="E18" s="71"/>
      <c r="F18" s="71"/>
      <c r="G18" s="71"/>
      <c r="H18" s="71"/>
      <c r="I18" s="48"/>
      <c r="K18" s="71" t="s">
        <v>61</v>
      </c>
      <c r="L18" s="71"/>
      <c r="M18" s="71"/>
      <c r="N18" s="71"/>
      <c r="O18" s="71"/>
      <c r="P18" s="71"/>
      <c r="Q18" s="71"/>
      <c r="R18" s="71"/>
      <c r="S18" s="48"/>
      <c r="U18" s="71" t="s">
        <v>61</v>
      </c>
      <c r="V18" s="71"/>
      <c r="W18" s="71"/>
      <c r="X18" s="71"/>
      <c r="Y18" s="71"/>
      <c r="Z18" s="71"/>
      <c r="AA18" s="71"/>
      <c r="AB18" s="71"/>
      <c r="AC18" s="48"/>
    </row>
    <row r="19" spans="1:29" ht="13" customHeight="1">
      <c r="A19" s="72" t="s">
        <v>0</v>
      </c>
      <c r="B19" s="72"/>
      <c r="C19" s="70" t="s">
        <v>22</v>
      </c>
      <c r="D19" s="70" t="s">
        <v>23</v>
      </c>
      <c r="E19" s="70" t="s">
        <v>51</v>
      </c>
      <c r="F19" s="70" t="s">
        <v>38</v>
      </c>
      <c r="G19" s="70" t="s">
        <v>39</v>
      </c>
      <c r="H19" s="70"/>
      <c r="I19" s="48"/>
      <c r="K19" s="72" t="s">
        <v>0</v>
      </c>
      <c r="L19" s="72"/>
      <c r="M19" s="70" t="s">
        <v>22</v>
      </c>
      <c r="N19" s="70" t="s">
        <v>23</v>
      </c>
      <c r="O19" s="70" t="s">
        <v>51</v>
      </c>
      <c r="P19" s="70" t="s">
        <v>38</v>
      </c>
      <c r="Q19" s="70" t="s">
        <v>39</v>
      </c>
      <c r="R19" s="70"/>
      <c r="S19" s="48"/>
      <c r="U19" s="72" t="s">
        <v>0</v>
      </c>
      <c r="V19" s="72"/>
      <c r="W19" s="70" t="s">
        <v>22</v>
      </c>
      <c r="X19" s="70" t="s">
        <v>23</v>
      </c>
      <c r="Y19" s="70" t="s">
        <v>51</v>
      </c>
      <c r="Z19" s="70" t="s">
        <v>38</v>
      </c>
      <c r="AA19" s="70" t="s">
        <v>39</v>
      </c>
      <c r="AB19" s="70"/>
      <c r="AC19" s="48"/>
    </row>
    <row r="20" spans="1:29" ht="26">
      <c r="A20" s="73"/>
      <c r="B20" s="73"/>
      <c r="C20" s="70"/>
      <c r="D20" s="70"/>
      <c r="E20" s="70"/>
      <c r="F20" s="70"/>
      <c r="G20" s="49" t="s">
        <v>40</v>
      </c>
      <c r="H20" s="49" t="s">
        <v>41</v>
      </c>
      <c r="I20" s="48"/>
      <c r="K20" s="73"/>
      <c r="L20" s="73"/>
      <c r="M20" s="70"/>
      <c r="N20" s="70"/>
      <c r="O20" s="70"/>
      <c r="P20" s="70"/>
      <c r="Q20" s="49" t="s">
        <v>40</v>
      </c>
      <c r="R20" s="49" t="s">
        <v>41</v>
      </c>
      <c r="S20" s="48"/>
      <c r="U20" s="73"/>
      <c r="V20" s="73"/>
      <c r="W20" s="70"/>
      <c r="X20" s="70"/>
      <c r="Y20" s="70"/>
      <c r="Z20" s="70"/>
      <c r="AA20" s="49" t="s">
        <v>40</v>
      </c>
      <c r="AB20" s="49" t="s">
        <v>41</v>
      </c>
      <c r="AC20" s="48"/>
    </row>
    <row r="21" spans="1:29">
      <c r="A21" s="66" t="s">
        <v>24</v>
      </c>
      <c r="B21" s="66"/>
      <c r="C21" s="39">
        <v>12.64790919381643</v>
      </c>
      <c r="D21" s="39">
        <v>1.2711627023750318</v>
      </c>
      <c r="E21" s="39">
        <v>9.9498743710660804</v>
      </c>
      <c r="F21" s="39">
        <v>2.5250176624057904E-23</v>
      </c>
      <c r="G21" s="39">
        <v>10.386512903140099</v>
      </c>
      <c r="H21" s="39">
        <v>15.401666417481021</v>
      </c>
      <c r="I21" s="48"/>
      <c r="K21" s="66" t="s">
        <v>24</v>
      </c>
      <c r="L21" s="66"/>
      <c r="M21" s="57">
        <v>17.169340417132357</v>
      </c>
      <c r="N21" s="57">
        <v>1.7255836382276366</v>
      </c>
      <c r="O21" s="39">
        <v>9.9498743710662154</v>
      </c>
      <c r="P21" s="39">
        <v>2.5250176624023803E-23</v>
      </c>
      <c r="Q21" s="57">
        <v>14.099530052614226</v>
      </c>
      <c r="R21" s="57">
        <v>20.90752310604265</v>
      </c>
      <c r="S21" s="48"/>
      <c r="U21" s="66" t="s">
        <v>24</v>
      </c>
      <c r="V21" s="66"/>
      <c r="W21" s="57">
        <v>12.65957896261863</v>
      </c>
      <c r="X21" s="57">
        <v>1.2723355582691667</v>
      </c>
      <c r="Y21" s="39">
        <v>9.9498743710662332</v>
      </c>
      <c r="Z21" s="39">
        <v>2.5250176624019342E-23</v>
      </c>
      <c r="AA21" s="57">
        <v>10.396096163296679</v>
      </c>
      <c r="AB21" s="57">
        <v>15.415876978571063</v>
      </c>
      <c r="AC21" s="48"/>
    </row>
    <row r="22" spans="1:29">
      <c r="A22" s="50" t="s">
        <v>25</v>
      </c>
      <c r="B22" s="50" t="s">
        <v>26</v>
      </c>
      <c r="C22" s="51">
        <v>5.2555320344008649</v>
      </c>
      <c r="D22" s="51">
        <v>1.4113289538061196</v>
      </c>
      <c r="E22" s="51">
        <v>3.7238179095154029</v>
      </c>
      <c r="F22" s="51">
        <v>1.9623248420949516E-4</v>
      </c>
      <c r="G22" s="51">
        <v>3.1048002717432004</v>
      </c>
      <c r="H22" s="51">
        <v>8.8961010522928134</v>
      </c>
      <c r="I22" s="48"/>
      <c r="K22" s="50" t="s">
        <v>25</v>
      </c>
      <c r="L22" s="50" t="s">
        <v>26</v>
      </c>
      <c r="M22" s="58">
        <v>3.9691059264702457</v>
      </c>
      <c r="N22" s="58">
        <v>1.4928525388370335</v>
      </c>
      <c r="O22" s="51">
        <v>2.6587394422507868</v>
      </c>
      <c r="P22" s="51">
        <v>7.8433595081427443E-3</v>
      </c>
      <c r="Q22" s="58">
        <v>1.8990674543301036</v>
      </c>
      <c r="R22" s="58">
        <v>8.2955462269761178</v>
      </c>
      <c r="S22" s="48"/>
      <c r="U22" s="44" t="s">
        <v>25</v>
      </c>
      <c r="V22" s="50" t="s">
        <v>26</v>
      </c>
      <c r="W22" s="58">
        <v>5.472359744641488</v>
      </c>
      <c r="X22" s="58">
        <v>1.4413989040252528</v>
      </c>
      <c r="Y22" s="51">
        <v>3.7965616106404463</v>
      </c>
      <c r="Z22" s="51">
        <v>1.4671691145769637E-4</v>
      </c>
      <c r="AA22" s="58">
        <v>3.2656629982092027</v>
      </c>
      <c r="AB22" s="58">
        <v>9.1701811213204145</v>
      </c>
      <c r="AC22" s="48"/>
    </row>
    <row r="23" spans="1:29">
      <c r="A23" s="67" t="s">
        <v>27</v>
      </c>
      <c r="B23" s="67"/>
      <c r="C23" s="67"/>
      <c r="D23" s="67"/>
      <c r="E23" s="67"/>
      <c r="F23" s="67"/>
      <c r="G23" s="67"/>
      <c r="H23" s="67"/>
      <c r="I23" s="48"/>
      <c r="K23" s="67" t="s">
        <v>64</v>
      </c>
      <c r="L23" s="67"/>
      <c r="M23" s="67"/>
      <c r="N23" s="67"/>
      <c r="O23" s="67"/>
      <c r="P23" s="67"/>
      <c r="Q23" s="67"/>
      <c r="R23" s="67"/>
      <c r="S23" s="48"/>
      <c r="U23" s="67" t="s">
        <v>64</v>
      </c>
      <c r="V23" s="67"/>
      <c r="W23" s="67"/>
      <c r="X23" s="67"/>
      <c r="Y23" s="67"/>
      <c r="Z23" s="67"/>
      <c r="AA23" s="67"/>
      <c r="AB23" s="67"/>
      <c r="AC23" s="48"/>
    </row>
    <row r="26" spans="1:29" ht="14.5">
      <c r="A26" s="71" t="s">
        <v>62</v>
      </c>
      <c r="B26" s="71"/>
      <c r="C26" s="48"/>
      <c r="K26" s="68" t="s">
        <v>62</v>
      </c>
      <c r="L26" s="68"/>
      <c r="M26" s="34"/>
      <c r="U26" s="68" t="s">
        <v>62</v>
      </c>
      <c r="V26" s="68"/>
      <c r="W26" s="34"/>
    </row>
    <row r="27" spans="1:29">
      <c r="A27" s="36" t="s">
        <v>52</v>
      </c>
      <c r="B27" s="38">
        <v>1676.6159656638815</v>
      </c>
      <c r="C27" s="48"/>
      <c r="K27" s="36" t="s">
        <v>52</v>
      </c>
      <c r="L27" s="39">
        <v>1739.4119271893769</v>
      </c>
      <c r="M27" s="34"/>
      <c r="U27" s="36" t="s">
        <v>52</v>
      </c>
      <c r="V27" s="39">
        <v>1679.079129297932</v>
      </c>
      <c r="W27" s="34"/>
    </row>
    <row r="28" spans="1:29">
      <c r="A28" s="40" t="s">
        <v>53</v>
      </c>
      <c r="B28" s="42">
        <v>1692.6159656638815</v>
      </c>
      <c r="C28" s="48"/>
      <c r="K28" s="40" t="s">
        <v>53</v>
      </c>
      <c r="L28" s="43">
        <v>1745.4119271893769</v>
      </c>
      <c r="M28" s="34"/>
      <c r="U28" s="47" t="s">
        <v>53</v>
      </c>
      <c r="V28" s="43">
        <v>1689.079129297932</v>
      </c>
      <c r="W28" s="34"/>
    </row>
    <row r="29" spans="1:29">
      <c r="A29" s="40" t="s">
        <v>54</v>
      </c>
      <c r="B29" s="42">
        <v>1693.1159656638815</v>
      </c>
      <c r="C29" s="48"/>
      <c r="K29" s="40" t="s">
        <v>54</v>
      </c>
      <c r="L29" s="43">
        <v>1745.4938384521756</v>
      </c>
      <c r="M29" s="34"/>
      <c r="U29" s="47" t="s">
        <v>54</v>
      </c>
      <c r="V29" s="43">
        <v>1689.2853148649424</v>
      </c>
      <c r="W29" s="34"/>
    </row>
    <row r="30" spans="1:29">
      <c r="A30" s="40" t="s">
        <v>55</v>
      </c>
      <c r="B30" s="42">
        <v>1730.165822774303</v>
      </c>
      <c r="C30" s="48"/>
      <c r="K30" s="40" t="s">
        <v>55</v>
      </c>
      <c r="L30" s="43">
        <v>1759.4931236057851</v>
      </c>
      <c r="M30" s="34"/>
      <c r="U30" s="47" t="s">
        <v>55</v>
      </c>
      <c r="V30" s="43">
        <v>1712.5477899919456</v>
      </c>
      <c r="W30" s="34"/>
    </row>
    <row r="31" spans="1:29">
      <c r="A31" s="44" t="s">
        <v>56</v>
      </c>
      <c r="B31" s="52">
        <v>1722.165822774303</v>
      </c>
      <c r="C31" s="48"/>
      <c r="K31" s="44" t="s">
        <v>56</v>
      </c>
      <c r="L31" s="51">
        <v>1756.4931236057851</v>
      </c>
      <c r="M31" s="34"/>
      <c r="U31" s="44" t="s">
        <v>56</v>
      </c>
      <c r="V31" s="51">
        <v>1707.5477899919456</v>
      </c>
      <c r="W31" s="34"/>
    </row>
    <row r="32" spans="1:29">
      <c r="A32" s="69" t="s">
        <v>57</v>
      </c>
      <c r="B32" s="69"/>
      <c r="C32" s="48"/>
      <c r="K32" s="69" t="s">
        <v>57</v>
      </c>
      <c r="L32" s="69"/>
      <c r="M32" s="34"/>
      <c r="U32" s="69" t="s">
        <v>57</v>
      </c>
      <c r="V32" s="69"/>
      <c r="W32" s="34"/>
    </row>
    <row r="33" spans="1:23">
      <c r="A33" s="69" t="s">
        <v>27</v>
      </c>
      <c r="B33" s="69"/>
      <c r="C33" s="48"/>
      <c r="K33" s="69" t="s">
        <v>64</v>
      </c>
      <c r="L33" s="69"/>
      <c r="M33" s="34"/>
      <c r="U33" s="69" t="s">
        <v>64</v>
      </c>
      <c r="V33" s="69"/>
      <c r="W33" s="34"/>
    </row>
    <row r="37" spans="1:23">
      <c r="K37" s="32" t="s">
        <v>65</v>
      </c>
    </row>
    <row r="38" spans="1:23">
      <c r="K38" s="59" t="s">
        <v>66</v>
      </c>
      <c r="L38" s="60">
        <f>L27-B27</f>
        <v>62.795961525495386</v>
      </c>
    </row>
    <row r="39" spans="1:23">
      <c r="K39" s="32" t="s">
        <v>67</v>
      </c>
      <c r="L39" s="32">
        <f>8-3</f>
        <v>5</v>
      </c>
    </row>
    <row r="40" spans="1:23">
      <c r="K40" s="32" t="s">
        <v>68</v>
      </c>
      <c r="L40" s="60">
        <f>1-_xlfn.CHISQ.DIST(L38,L39,1)</f>
        <v>3.2086555634691649E-12</v>
      </c>
    </row>
  </sheetData>
  <mergeCells count="65">
    <mergeCell ref="U21:V21"/>
    <mergeCell ref="U23:AB23"/>
    <mergeCell ref="U26:V26"/>
    <mergeCell ref="U32:V32"/>
    <mergeCell ref="U33:V33"/>
    <mergeCell ref="U10:AB10"/>
    <mergeCell ref="U11:AB11"/>
    <mergeCell ref="U18:AB18"/>
    <mergeCell ref="U19:V20"/>
    <mergeCell ref="W19:W20"/>
    <mergeCell ref="X19:X20"/>
    <mergeCell ref="Y19:Y20"/>
    <mergeCell ref="Z19:Z20"/>
    <mergeCell ref="AA19:AB19"/>
    <mergeCell ref="U3:AB3"/>
    <mergeCell ref="U4:U5"/>
    <mergeCell ref="V4:V5"/>
    <mergeCell ref="W4:W5"/>
    <mergeCell ref="X4:X5"/>
    <mergeCell ref="Y4:Y5"/>
    <mergeCell ref="Z4:Z5"/>
    <mergeCell ref="AA4:AB4"/>
    <mergeCell ref="A3:H3"/>
    <mergeCell ref="A4:A5"/>
    <mergeCell ref="B4:B5"/>
    <mergeCell ref="C4:C5"/>
    <mergeCell ref="D4:D5"/>
    <mergeCell ref="E4:E5"/>
    <mergeCell ref="F4:F5"/>
    <mergeCell ref="G4:H4"/>
    <mergeCell ref="A14:H14"/>
    <mergeCell ref="A15:H15"/>
    <mergeCell ref="A18:H18"/>
    <mergeCell ref="A19:B20"/>
    <mergeCell ref="C19:C20"/>
    <mergeCell ref="D19:D20"/>
    <mergeCell ref="E19:E20"/>
    <mergeCell ref="F19:F20"/>
    <mergeCell ref="G19:H19"/>
    <mergeCell ref="K3:R3"/>
    <mergeCell ref="K4:K5"/>
    <mergeCell ref="L4:L5"/>
    <mergeCell ref="M4:M5"/>
    <mergeCell ref="N4:N5"/>
    <mergeCell ref="A21:B21"/>
    <mergeCell ref="A23:H23"/>
    <mergeCell ref="A26:B26"/>
    <mergeCell ref="A32:B32"/>
    <mergeCell ref="A33:B33"/>
    <mergeCell ref="K19:L20"/>
    <mergeCell ref="M19:M20"/>
    <mergeCell ref="N19:N20"/>
    <mergeCell ref="O19:O20"/>
    <mergeCell ref="P19:P20"/>
    <mergeCell ref="Q19:R19"/>
    <mergeCell ref="O4:O5"/>
    <mergeCell ref="P4:P5"/>
    <mergeCell ref="Q4:R4"/>
    <mergeCell ref="K7:R7"/>
    <mergeCell ref="K18:R18"/>
    <mergeCell ref="K26:L26"/>
    <mergeCell ref="K32:L32"/>
    <mergeCell ref="K33:L33"/>
    <mergeCell ref="K21:L21"/>
    <mergeCell ref="K23:R2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2017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 Ježek</dc:creator>
  <cp:lastModifiedBy>Standa Ježek</cp:lastModifiedBy>
  <dcterms:created xsi:type="dcterms:W3CDTF">2017-12-05T15:46:56Z</dcterms:created>
  <dcterms:modified xsi:type="dcterms:W3CDTF">2018-12-04T14:36:45Z</dcterms:modified>
</cp:coreProperties>
</file>