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210" windowWidth="15360" windowHeight="9450" activeTab="0"/>
  </bookViews>
  <sheets>
    <sheet name="List1" sheetId="1" r:id="rId1"/>
    <sheet name="List2" sheetId="2" r:id="rId2"/>
    <sheet name="List3" sheetId="3" r:id="rId3"/>
  </sheets>
  <definedNames>
    <definedName name="is_seznam" localSheetId="0">'List1'!$A$2:$A$46</definedName>
  </definedNames>
  <calcPr fullCalcOnLoad="1"/>
</workbook>
</file>

<file path=xl/sharedStrings.xml><?xml version="1.0" encoding="utf-8"?>
<sst xmlns="http://schemas.openxmlformats.org/spreadsheetml/2006/main" count="163" uniqueCount="71">
  <si>
    <t>Andersová, Marcela</t>
  </si>
  <si>
    <t>Bařinová, Marta</t>
  </si>
  <si>
    <t>Biolková, Martina</t>
  </si>
  <si>
    <t>Březíková, Karolina</t>
  </si>
  <si>
    <t>Dostálová, Kateřina</t>
  </si>
  <si>
    <t>Drábek, Jaromír</t>
  </si>
  <si>
    <t>Dúbravková, Monika</t>
  </si>
  <si>
    <t>Gawlasová, Pavlína</t>
  </si>
  <si>
    <t>Hajdová, Iveta</t>
  </si>
  <si>
    <t>Havlišová, Barbora</t>
  </si>
  <si>
    <t>Heinz, Roman</t>
  </si>
  <si>
    <t>Hlaváčková, Petra</t>
  </si>
  <si>
    <t>Honcová, Pavlína</t>
  </si>
  <si>
    <t>Hudcová, Soňa</t>
  </si>
  <si>
    <t>Juráková, Petra</t>
  </si>
  <si>
    <t>Kaszová, Petra</t>
  </si>
  <si>
    <t>Kozák, Jiří</t>
  </si>
  <si>
    <t>Krasňanská, Lucia</t>
  </si>
  <si>
    <t>Kudláčková, Eliška</t>
  </si>
  <si>
    <t>Mašková, Alice</t>
  </si>
  <si>
    <t>Mencák, Jiří</t>
  </si>
  <si>
    <t>Michalčíková, Eliška</t>
  </si>
  <si>
    <t>Molíková, Jana</t>
  </si>
  <si>
    <t>Morávek, Petr</t>
  </si>
  <si>
    <t>Mráziková, Eva</t>
  </si>
  <si>
    <t>Musilová, Markéta</t>
  </si>
  <si>
    <t>Peringer, Jan</t>
  </si>
  <si>
    <t>Perlová, Lenka</t>
  </si>
  <si>
    <t>Pileček, Michal</t>
  </si>
  <si>
    <t>Pospíchal, Tomáš</t>
  </si>
  <si>
    <t>Prodělalová, Martina</t>
  </si>
  <si>
    <t>Řihošková, Šárka</t>
  </si>
  <si>
    <t>Sehnalová, Ivana</t>
  </si>
  <si>
    <t>Severa, David</t>
  </si>
  <si>
    <t>Smrčková, Eva</t>
  </si>
  <si>
    <t>Stašová, Simona</t>
  </si>
  <si>
    <t>Stupňánková, Magda</t>
  </si>
  <si>
    <t>Šanovcová, Petra</t>
  </si>
  <si>
    <t>Šebestová, Markéta</t>
  </si>
  <si>
    <t>Toulová, Markéta</t>
  </si>
  <si>
    <t>Vaverka, Jan</t>
  </si>
  <si>
    <t>Voleský, Daniel</t>
  </si>
  <si>
    <t>Vrubel, Martin</t>
  </si>
  <si>
    <t>Vymyslický, Tomáš</t>
  </si>
  <si>
    <t>Záleská, Klára</t>
  </si>
  <si>
    <t>součet</t>
  </si>
  <si>
    <t>záp.pís.</t>
  </si>
  <si>
    <t>celkem</t>
  </si>
  <si>
    <t>opr.</t>
  </si>
  <si>
    <t>max záp.</t>
  </si>
  <si>
    <t>1. záp.</t>
  </si>
  <si>
    <t>2. záp.</t>
  </si>
  <si>
    <t>opr.2</t>
  </si>
  <si>
    <t>opr.1</t>
  </si>
  <si>
    <t>Soltić Dino</t>
  </si>
  <si>
    <t>Novotný Tomáš</t>
  </si>
  <si>
    <t>známka</t>
  </si>
  <si>
    <t>A</t>
  </si>
  <si>
    <t>body ze cv.</t>
  </si>
  <si>
    <t>celkem 1sem</t>
  </si>
  <si>
    <t>max1</t>
  </si>
  <si>
    <t>max2</t>
  </si>
  <si>
    <t>zápočet</t>
  </si>
  <si>
    <t>předpokládaný počet bodů</t>
  </si>
  <si>
    <t>předpokládaná známka</t>
  </si>
  <si>
    <t>C</t>
  </si>
  <si>
    <t>B</t>
  </si>
  <si>
    <t>F</t>
  </si>
  <si>
    <t>D</t>
  </si>
  <si>
    <t>E</t>
  </si>
  <si>
    <t>Dobeš Jiří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</si>
</sst>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55"/>
      <name val="Arial"/>
      <family val="0"/>
    </font>
    <font>
      <b/>
      <sz val="10"/>
      <color indexed="55"/>
      <name val="Arial"/>
      <family val="0"/>
    </font>
    <font>
      <sz val="11"/>
      <name val="Arial"/>
      <family val="2"/>
    </font>
    <font>
      <sz val="2.75"/>
      <name val="Arial"/>
      <family val="0"/>
    </font>
    <font>
      <sz val="12"/>
      <name val="Arial"/>
      <family val="2"/>
    </font>
    <font>
      <sz val="5.75"/>
      <name val="Arial"/>
      <family val="0"/>
    </font>
    <font>
      <b/>
      <sz val="8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10" fontId="0" fillId="2" borderId="2" xfId="0" applyNumberFormat="1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center"/>
    </xf>
    <xf numFmtId="0" fontId="0" fillId="2" borderId="2" xfId="0" applyNumberFormat="1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/>
    </xf>
    <xf numFmtId="0" fontId="10" fillId="4" borderId="1" xfId="0" applyFont="1" applyFill="1" applyBorder="1" applyAlignment="1">
      <alignment/>
    </xf>
    <xf numFmtId="0" fontId="11" fillId="4" borderId="1" xfId="0" applyFont="1" applyFill="1" applyBorder="1" applyAlignment="1">
      <alignment/>
    </xf>
    <xf numFmtId="0" fontId="11" fillId="4" borderId="2" xfId="0" applyFont="1" applyFill="1" applyBorder="1" applyAlignment="1">
      <alignment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Předpokládaná úspěšnost</a:t>
            </a:r>
          </a:p>
        </c:rich>
      </c:tx>
      <c:layout>
        <c:manualLayout>
          <c:xMode val="factor"/>
          <c:yMode val="factor"/>
          <c:x val="-0.01475"/>
          <c:y val="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75"/>
          <c:y val="0.3165"/>
          <c:w val="0.5935"/>
          <c:h val="0.591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List1!$AD$50:$AD$55</c:f>
            </c:strRef>
          </c:cat>
          <c:val>
            <c:numRef>
              <c:f>List1!$AE$50:$AE$55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075"/>
          <c:y val="0.23975"/>
          <c:w val="0.21025"/>
          <c:h val="0.637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Skutečná úspěšnost</a:t>
            </a:r>
          </a:p>
        </c:rich>
      </c:tx>
      <c:layout>
        <c:manualLayout>
          <c:xMode val="factor"/>
          <c:yMode val="factor"/>
          <c:x val="0.0045"/>
          <c:y val="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75"/>
          <c:y val="0.20475"/>
          <c:w val="0.74325"/>
          <c:h val="0.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List1!$AE$56:$AE$61</c:f>
              <c:strCache/>
            </c:strRef>
          </c:cat>
          <c:val>
            <c:numRef>
              <c:f>List1!$AF$56:$AF$61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419100</xdr:colOff>
      <xdr:row>0</xdr:row>
      <xdr:rowOff>0</xdr:rowOff>
    </xdr:from>
    <xdr:to>
      <xdr:col>18</xdr:col>
      <xdr:colOff>228600</xdr:colOff>
      <xdr:row>12</xdr:row>
      <xdr:rowOff>9525</xdr:rowOff>
    </xdr:to>
    <xdr:graphicFrame>
      <xdr:nvGraphicFramePr>
        <xdr:cNvPr id="1" name="Chart 2"/>
        <xdr:cNvGraphicFramePr/>
      </xdr:nvGraphicFramePr>
      <xdr:xfrm>
        <a:off x="2143125" y="0"/>
        <a:ext cx="1400175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142875</xdr:colOff>
      <xdr:row>17</xdr:row>
      <xdr:rowOff>0</xdr:rowOff>
    </xdr:from>
    <xdr:to>
      <xdr:col>19</xdr:col>
      <xdr:colOff>952500</xdr:colOff>
      <xdr:row>29</xdr:row>
      <xdr:rowOff>142875</xdr:rowOff>
    </xdr:to>
    <xdr:graphicFrame>
      <xdr:nvGraphicFramePr>
        <xdr:cNvPr id="2" name="Chart 4"/>
        <xdr:cNvGraphicFramePr/>
      </xdr:nvGraphicFramePr>
      <xdr:xfrm>
        <a:off x="1866900" y="2752725"/>
        <a:ext cx="274320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61"/>
  <sheetViews>
    <sheetView tabSelected="1" workbookViewId="0" topLeftCell="A4">
      <selection activeCell="AC12" sqref="AC12"/>
    </sheetView>
  </sheetViews>
  <sheetFormatPr defaultColWidth="9.140625" defaultRowHeight="12.75"/>
  <cols>
    <col min="1" max="1" width="19.57421875" style="5" customWidth="1"/>
    <col min="2" max="3" width="1.28515625" style="2" customWidth="1"/>
    <col min="4" max="4" width="3.7109375" style="2" customWidth="1"/>
    <col min="5" max="15" width="4.7109375" style="1" hidden="1" customWidth="1"/>
    <col min="16" max="16" width="6.28125" style="9" customWidth="1"/>
    <col min="17" max="17" width="9.140625" style="9" customWidth="1"/>
    <col min="18" max="18" width="8.421875" style="9" customWidth="1"/>
    <col min="19" max="19" width="5.140625" style="9" customWidth="1"/>
    <col min="20" max="20" width="16.28125" style="10" customWidth="1"/>
    <col min="21" max="21" width="5.7109375" style="2" customWidth="1"/>
    <col min="22" max="23" width="5.140625" style="2" customWidth="1"/>
    <col min="24" max="24" width="6.00390625" style="2" customWidth="1"/>
    <col min="25" max="26" width="5.421875" style="2" customWidth="1"/>
    <col min="27" max="27" width="7.00390625" style="2" customWidth="1"/>
    <col min="28" max="28" width="6.57421875" style="2" customWidth="1"/>
    <col min="29" max="29" width="6.7109375" style="2" customWidth="1"/>
    <col min="30" max="30" width="5.140625" style="2" hidden="1" customWidth="1"/>
    <col min="31" max="31" width="6.421875" style="11" customWidth="1"/>
    <col min="32" max="32" width="5.7109375" style="13" customWidth="1"/>
    <col min="33" max="37" width="9.140625" style="2" customWidth="1"/>
    <col min="38" max="16384" width="9.140625" style="1" customWidth="1"/>
  </cols>
  <sheetData>
    <row r="1" spans="2:32" ht="12.75">
      <c r="B1" s="2">
        <v>1</v>
      </c>
      <c r="C1" s="2">
        <v>2</v>
      </c>
      <c r="D1" s="2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 t="s">
        <v>45</v>
      </c>
      <c r="P1" s="9" t="s">
        <v>58</v>
      </c>
      <c r="Q1" s="9" t="s">
        <v>49</v>
      </c>
      <c r="R1" s="9" t="s">
        <v>46</v>
      </c>
      <c r="S1" s="9" t="s">
        <v>48</v>
      </c>
      <c r="T1" s="10" t="s">
        <v>59</v>
      </c>
      <c r="U1" s="2" t="s">
        <v>50</v>
      </c>
      <c r="V1" s="6" t="s">
        <v>53</v>
      </c>
      <c r="W1" s="6" t="s">
        <v>60</v>
      </c>
      <c r="X1" s="2" t="s">
        <v>51</v>
      </c>
      <c r="Y1" s="2" t="s">
        <v>52</v>
      </c>
      <c r="Z1" s="2" t="s">
        <v>61</v>
      </c>
      <c r="AA1" s="2" t="s">
        <v>45</v>
      </c>
      <c r="AB1" s="2" t="s">
        <v>62</v>
      </c>
      <c r="AC1" s="2" t="s">
        <v>47</v>
      </c>
      <c r="AD1" s="2" t="s">
        <v>63</v>
      </c>
      <c r="AE1" s="15" t="s">
        <v>64</v>
      </c>
      <c r="AF1" s="13" t="s">
        <v>56</v>
      </c>
    </row>
    <row r="2" spans="1:32" ht="12.75">
      <c r="A2" s="4" t="s">
        <v>0</v>
      </c>
      <c r="E2" s="3"/>
      <c r="F2" s="3">
        <v>1</v>
      </c>
      <c r="G2" s="3"/>
      <c r="H2" s="3"/>
      <c r="I2" s="3"/>
      <c r="J2" s="3">
        <v>1</v>
      </c>
      <c r="K2" s="3">
        <v>1</v>
      </c>
      <c r="L2" s="3"/>
      <c r="M2" s="3"/>
      <c r="N2" s="3"/>
      <c r="O2" s="3">
        <f aca="true" t="shared" si="0" ref="O2:O30">SUM(B2:N2)</f>
        <v>3</v>
      </c>
      <c r="P2" s="9">
        <f aca="true" t="shared" si="1" ref="P2:P30">O2/3</f>
        <v>1</v>
      </c>
      <c r="Q2" s="9">
        <f aca="true" t="shared" si="2" ref="Q2:Q12">MAX(R2:S2)</f>
        <v>8.7</v>
      </c>
      <c r="R2" s="9">
        <v>8.7</v>
      </c>
      <c r="T2" s="10">
        <f aca="true" t="shared" si="3" ref="T2:T12">SUM(P2:Q2)</f>
        <v>9.7</v>
      </c>
      <c r="U2" s="7"/>
      <c r="V2" s="8"/>
      <c r="W2" s="8"/>
      <c r="X2" s="3"/>
      <c r="Y2" s="3"/>
      <c r="Z2" s="3"/>
      <c r="AA2" s="3"/>
      <c r="AB2" s="3"/>
      <c r="AC2" s="3"/>
      <c r="AD2" s="3"/>
      <c r="AE2" s="12" t="s">
        <v>57</v>
      </c>
      <c r="AF2" s="14" t="s">
        <v>57</v>
      </c>
    </row>
    <row r="3" spans="1:32" ht="12.75">
      <c r="A3" s="4" t="s">
        <v>1</v>
      </c>
      <c r="E3" s="3"/>
      <c r="F3" s="3"/>
      <c r="G3" s="3"/>
      <c r="H3" s="3"/>
      <c r="I3" s="3"/>
      <c r="J3" s="3"/>
      <c r="K3" s="3">
        <v>1</v>
      </c>
      <c r="L3" s="3"/>
      <c r="M3" s="3">
        <v>1</v>
      </c>
      <c r="N3" s="3"/>
      <c r="O3" s="3">
        <f t="shared" si="0"/>
        <v>2</v>
      </c>
      <c r="P3" s="9">
        <f t="shared" si="1"/>
        <v>0.6666666666666666</v>
      </c>
      <c r="Q3" s="9">
        <f t="shared" si="2"/>
        <v>9.9</v>
      </c>
      <c r="R3" s="9">
        <v>9.9</v>
      </c>
      <c r="T3" s="10">
        <f t="shared" si="3"/>
        <v>10.566666666666666</v>
      </c>
      <c r="U3" s="16">
        <v>2.7</v>
      </c>
      <c r="V3" s="8">
        <v>4.7</v>
      </c>
      <c r="W3" s="8">
        <f>MAX(U3:V3)</f>
        <v>4.7</v>
      </c>
      <c r="X3" s="3">
        <v>4.3</v>
      </c>
      <c r="Y3" s="3"/>
      <c r="Z3" s="8">
        <f aca="true" t="shared" si="4" ref="Z3:Z41">MAX(X3:Y3)</f>
        <v>4.3</v>
      </c>
      <c r="AA3" s="3">
        <f>W3+Z3</f>
        <v>9</v>
      </c>
      <c r="AB3" s="3" t="str">
        <f>IF(AA3&gt;=5,"ANO","NE")</f>
        <v>ANO</v>
      </c>
      <c r="AC3" s="3">
        <f aca="true" t="shared" si="5" ref="AC3:AC46">AA3+T3</f>
        <v>19.566666666666666</v>
      </c>
      <c r="AD3" s="3">
        <f>AC3*50/20</f>
        <v>48.91666666666667</v>
      </c>
      <c r="AE3" s="12" t="s">
        <v>57</v>
      </c>
      <c r="AF3" s="14" t="s">
        <v>57</v>
      </c>
    </row>
    <row r="4" spans="1:32" ht="12.75">
      <c r="A4" s="4" t="s">
        <v>2</v>
      </c>
      <c r="E4" s="3"/>
      <c r="F4" s="3"/>
      <c r="G4" s="3"/>
      <c r="H4" s="3"/>
      <c r="I4" s="3">
        <v>1</v>
      </c>
      <c r="J4" s="3"/>
      <c r="K4" s="3"/>
      <c r="L4" s="3"/>
      <c r="M4" s="3"/>
      <c r="N4" s="3"/>
      <c r="O4" s="3">
        <f t="shared" si="0"/>
        <v>1</v>
      </c>
      <c r="P4" s="9">
        <f t="shared" si="1"/>
        <v>0.3333333333333333</v>
      </c>
      <c r="Q4" s="9">
        <f t="shared" si="2"/>
        <v>6.8</v>
      </c>
      <c r="R4" s="9">
        <v>6.8</v>
      </c>
      <c r="T4" s="10">
        <f t="shared" si="3"/>
        <v>7.133333333333333</v>
      </c>
      <c r="U4" s="8">
        <v>5</v>
      </c>
      <c r="V4" s="8"/>
      <c r="W4" s="8">
        <f>MAX(U4:V4)</f>
        <v>5</v>
      </c>
      <c r="X4" s="3">
        <v>4.4</v>
      </c>
      <c r="Y4" s="3"/>
      <c r="Z4" s="8">
        <f t="shared" si="4"/>
        <v>4.4</v>
      </c>
      <c r="AA4" s="3">
        <f>W4+Z4</f>
        <v>9.4</v>
      </c>
      <c r="AB4" s="3" t="str">
        <f>IF(AA4&gt;=5,"ANO","NE")</f>
        <v>ANO</v>
      </c>
      <c r="AC4" s="3">
        <f t="shared" si="5"/>
        <v>16.53333333333333</v>
      </c>
      <c r="AD4" s="3">
        <f>AC4*50/20</f>
        <v>41.33333333333333</v>
      </c>
      <c r="AE4" s="12" t="s">
        <v>66</v>
      </c>
      <c r="AF4" s="14" t="s">
        <v>65</v>
      </c>
    </row>
    <row r="5" spans="1:32" s="26" customFormat="1" ht="12.75">
      <c r="A5" s="25" t="s">
        <v>3</v>
      </c>
      <c r="O5" s="26">
        <f t="shared" si="0"/>
        <v>0</v>
      </c>
      <c r="P5" s="26">
        <f t="shared" si="1"/>
        <v>0</v>
      </c>
      <c r="Q5" s="26">
        <f t="shared" si="2"/>
        <v>7.2</v>
      </c>
      <c r="R5" s="26">
        <v>1.2</v>
      </c>
      <c r="S5" s="26">
        <v>7.2</v>
      </c>
      <c r="T5" s="25">
        <f t="shared" si="3"/>
        <v>7.2</v>
      </c>
      <c r="U5" s="27"/>
      <c r="V5" s="27"/>
      <c r="W5" s="27">
        <f aca="true" t="shared" si="6" ref="W5:W49">MAX(U5:V5)</f>
        <v>0</v>
      </c>
      <c r="Z5" s="27">
        <f t="shared" si="4"/>
        <v>0</v>
      </c>
      <c r="AA5" s="26">
        <f aca="true" t="shared" si="7" ref="AA5:AA49">W5+Z5</f>
        <v>0</v>
      </c>
      <c r="AB5" s="26" t="str">
        <f aca="true" t="shared" si="8" ref="AB5:AB49">IF(AA5&gt;=5,"ANO","NE")</f>
        <v>NE</v>
      </c>
      <c r="AC5" s="26">
        <f t="shared" si="5"/>
        <v>7.2</v>
      </c>
      <c r="AD5" s="26">
        <f>AC5*50/10</f>
        <v>36</v>
      </c>
      <c r="AE5" s="28" t="s">
        <v>65</v>
      </c>
      <c r="AF5" s="29"/>
    </row>
    <row r="6" spans="1:32" s="26" customFormat="1" ht="12.75">
      <c r="A6" s="25" t="s">
        <v>4</v>
      </c>
      <c r="J6" s="26">
        <v>1</v>
      </c>
      <c r="O6" s="26">
        <f t="shared" si="0"/>
        <v>1</v>
      </c>
      <c r="P6" s="26">
        <f t="shared" si="1"/>
        <v>0.3333333333333333</v>
      </c>
      <c r="Q6" s="26">
        <f t="shared" si="2"/>
        <v>5.1</v>
      </c>
      <c r="R6" s="26">
        <v>2.6</v>
      </c>
      <c r="S6" s="26">
        <v>5.1</v>
      </c>
      <c r="T6" s="25">
        <f t="shared" si="3"/>
        <v>5.433333333333333</v>
      </c>
      <c r="U6" s="27"/>
      <c r="V6" s="27"/>
      <c r="W6" s="27">
        <f t="shared" si="6"/>
        <v>0</v>
      </c>
      <c r="Z6" s="27">
        <f t="shared" si="4"/>
        <v>0</v>
      </c>
      <c r="AA6" s="26">
        <f t="shared" si="7"/>
        <v>0</v>
      </c>
      <c r="AB6" s="26" t="str">
        <f t="shared" si="8"/>
        <v>NE</v>
      </c>
      <c r="AC6" s="26">
        <f t="shared" si="5"/>
        <v>5.433333333333333</v>
      </c>
      <c r="AD6" s="26">
        <f>AC6*50/10</f>
        <v>27.166666666666664</v>
      </c>
      <c r="AE6" s="28" t="s">
        <v>69</v>
      </c>
      <c r="AF6" s="29"/>
    </row>
    <row r="7" spans="1:32" ht="12.75">
      <c r="A7" s="4" t="s">
        <v>5</v>
      </c>
      <c r="E7" s="3"/>
      <c r="F7" s="3"/>
      <c r="G7" s="3"/>
      <c r="H7" s="3"/>
      <c r="I7" s="3"/>
      <c r="J7" s="3"/>
      <c r="K7" s="3"/>
      <c r="L7" s="3"/>
      <c r="M7" s="3"/>
      <c r="N7" s="3"/>
      <c r="O7" s="3">
        <f t="shared" si="0"/>
        <v>0</v>
      </c>
      <c r="P7" s="9">
        <f t="shared" si="1"/>
        <v>0</v>
      </c>
      <c r="Q7" s="9">
        <f t="shared" si="2"/>
        <v>6.2</v>
      </c>
      <c r="R7" s="9">
        <v>6.2</v>
      </c>
      <c r="T7" s="10">
        <f t="shared" si="3"/>
        <v>6.2</v>
      </c>
      <c r="U7" s="8">
        <v>4.8</v>
      </c>
      <c r="V7" s="3"/>
      <c r="W7" s="8">
        <f t="shared" si="6"/>
        <v>4.8</v>
      </c>
      <c r="X7" s="3">
        <v>4.5</v>
      </c>
      <c r="Y7" s="3"/>
      <c r="Z7" s="8">
        <f t="shared" si="4"/>
        <v>4.5</v>
      </c>
      <c r="AA7" s="3">
        <f t="shared" si="7"/>
        <v>9.3</v>
      </c>
      <c r="AB7" s="3" t="str">
        <f t="shared" si="8"/>
        <v>ANO</v>
      </c>
      <c r="AC7" s="3">
        <f t="shared" si="5"/>
        <v>15.5</v>
      </c>
      <c r="AD7" s="3">
        <f>AC7*50/20</f>
        <v>38.75</v>
      </c>
      <c r="AE7" s="12" t="s">
        <v>65</v>
      </c>
      <c r="AF7" s="14" t="s">
        <v>68</v>
      </c>
    </row>
    <row r="8" spans="1:32" ht="12.75">
      <c r="A8" s="4" t="s">
        <v>6</v>
      </c>
      <c r="E8" s="3"/>
      <c r="F8" s="3"/>
      <c r="G8" s="3"/>
      <c r="H8" s="3"/>
      <c r="I8" s="3"/>
      <c r="J8" s="3"/>
      <c r="K8" s="3"/>
      <c r="L8" s="3"/>
      <c r="M8" s="3"/>
      <c r="N8" s="3"/>
      <c r="O8" s="3">
        <f t="shared" si="0"/>
        <v>0</v>
      </c>
      <c r="P8" s="9">
        <f t="shared" si="1"/>
        <v>0</v>
      </c>
      <c r="Q8" s="9">
        <f t="shared" si="2"/>
        <v>9.6</v>
      </c>
      <c r="R8" s="9">
        <v>5.5</v>
      </c>
      <c r="S8" s="9">
        <v>9.6</v>
      </c>
      <c r="T8" s="10">
        <f t="shared" si="3"/>
        <v>9.6</v>
      </c>
      <c r="U8" s="8">
        <v>3.3</v>
      </c>
      <c r="V8" s="3">
        <v>4.9</v>
      </c>
      <c r="W8" s="8">
        <f t="shared" si="6"/>
        <v>4.9</v>
      </c>
      <c r="X8" s="3">
        <v>3.3</v>
      </c>
      <c r="Y8" s="3"/>
      <c r="Z8" s="8">
        <f t="shared" si="4"/>
        <v>3.3</v>
      </c>
      <c r="AA8" s="3">
        <f t="shared" si="7"/>
        <v>8.2</v>
      </c>
      <c r="AB8" s="3" t="str">
        <f t="shared" si="8"/>
        <v>ANO</v>
      </c>
      <c r="AC8" s="3">
        <f t="shared" si="5"/>
        <v>17.799999999999997</v>
      </c>
      <c r="AD8" s="3">
        <f>AC8*50/20</f>
        <v>44.49999999999999</v>
      </c>
      <c r="AE8" s="12" t="s">
        <v>66</v>
      </c>
      <c r="AF8" s="14" t="s">
        <v>65</v>
      </c>
    </row>
    <row r="9" spans="1:32" ht="12.75">
      <c r="A9" s="4" t="s">
        <v>7</v>
      </c>
      <c r="E9" s="3"/>
      <c r="F9" s="3"/>
      <c r="G9" s="3"/>
      <c r="H9" s="3"/>
      <c r="I9" s="3"/>
      <c r="J9" s="3"/>
      <c r="K9" s="3"/>
      <c r="L9" s="3"/>
      <c r="M9" s="3">
        <v>1</v>
      </c>
      <c r="N9" s="3">
        <v>1</v>
      </c>
      <c r="O9" s="3">
        <f t="shared" si="0"/>
        <v>2</v>
      </c>
      <c r="P9" s="9">
        <f t="shared" si="1"/>
        <v>0.6666666666666666</v>
      </c>
      <c r="Q9" s="9">
        <f t="shared" si="2"/>
        <v>9.4</v>
      </c>
      <c r="R9" s="9">
        <v>9.4</v>
      </c>
      <c r="T9" s="10">
        <f t="shared" si="3"/>
        <v>10.066666666666666</v>
      </c>
      <c r="U9" s="8">
        <v>4.3</v>
      </c>
      <c r="V9" s="3"/>
      <c r="W9" s="8">
        <f t="shared" si="6"/>
        <v>4.3</v>
      </c>
      <c r="X9" s="3">
        <v>4.9</v>
      </c>
      <c r="Y9" s="3"/>
      <c r="Z9" s="8">
        <f t="shared" si="4"/>
        <v>4.9</v>
      </c>
      <c r="AA9" s="3">
        <f t="shared" si="7"/>
        <v>9.2</v>
      </c>
      <c r="AB9" s="3" t="str">
        <f t="shared" si="8"/>
        <v>ANO</v>
      </c>
      <c r="AC9" s="3">
        <f t="shared" si="5"/>
        <v>19.266666666666666</v>
      </c>
      <c r="AD9" s="3">
        <f>AC9*50/20</f>
        <v>48.166666666666664</v>
      </c>
      <c r="AE9" s="12" t="s">
        <v>57</v>
      </c>
      <c r="AF9" s="14" t="s">
        <v>57</v>
      </c>
    </row>
    <row r="10" spans="1:32" ht="12.75">
      <c r="A10" s="4" t="s">
        <v>8</v>
      </c>
      <c r="D10" s="2">
        <v>1</v>
      </c>
      <c r="E10" s="3"/>
      <c r="F10" s="3"/>
      <c r="G10" s="3"/>
      <c r="H10" s="3"/>
      <c r="I10" s="3"/>
      <c r="J10" s="3"/>
      <c r="K10" s="3"/>
      <c r="L10" s="3"/>
      <c r="M10" s="3">
        <v>1</v>
      </c>
      <c r="N10" s="3"/>
      <c r="O10" s="3">
        <f t="shared" si="0"/>
        <v>2</v>
      </c>
      <c r="P10" s="9">
        <f t="shared" si="1"/>
        <v>0.6666666666666666</v>
      </c>
      <c r="Q10" s="9">
        <f t="shared" si="2"/>
        <v>5.9</v>
      </c>
      <c r="R10" s="9">
        <v>5.9</v>
      </c>
      <c r="T10" s="10">
        <f t="shared" si="3"/>
        <v>6.566666666666667</v>
      </c>
      <c r="U10" s="8">
        <v>2.8</v>
      </c>
      <c r="V10" s="3">
        <v>4.4</v>
      </c>
      <c r="W10" s="8">
        <f t="shared" si="6"/>
        <v>4.4</v>
      </c>
      <c r="X10" s="3">
        <v>3.7</v>
      </c>
      <c r="Y10" s="3"/>
      <c r="Z10" s="8">
        <f t="shared" si="4"/>
        <v>3.7</v>
      </c>
      <c r="AA10" s="3">
        <f t="shared" si="7"/>
        <v>8.100000000000001</v>
      </c>
      <c r="AB10" s="3" t="str">
        <f t="shared" si="8"/>
        <v>ANO</v>
      </c>
      <c r="AC10" s="3">
        <f t="shared" si="5"/>
        <v>14.666666666666668</v>
      </c>
      <c r="AD10" s="3">
        <f>AC10*50/20</f>
        <v>36.66666666666667</v>
      </c>
      <c r="AE10" s="12" t="s">
        <v>65</v>
      </c>
      <c r="AF10" s="14" t="s">
        <v>69</v>
      </c>
    </row>
    <row r="11" spans="1:32" ht="12.75">
      <c r="A11" s="4" t="s">
        <v>9</v>
      </c>
      <c r="E11" s="3"/>
      <c r="F11" s="3"/>
      <c r="G11" s="3"/>
      <c r="H11" s="3"/>
      <c r="I11" s="3"/>
      <c r="J11" s="3"/>
      <c r="K11" s="3">
        <v>1</v>
      </c>
      <c r="L11" s="3"/>
      <c r="M11" s="3">
        <v>1</v>
      </c>
      <c r="N11" s="3"/>
      <c r="O11" s="3">
        <f t="shared" si="0"/>
        <v>2</v>
      </c>
      <c r="P11" s="9">
        <f t="shared" si="1"/>
        <v>0.6666666666666666</v>
      </c>
      <c r="Q11" s="9">
        <f t="shared" si="2"/>
        <v>5</v>
      </c>
      <c r="R11" s="9">
        <v>2.2</v>
      </c>
      <c r="S11" s="9">
        <v>5</v>
      </c>
      <c r="T11" s="10">
        <f t="shared" si="3"/>
        <v>5.666666666666667</v>
      </c>
      <c r="U11" s="8">
        <v>2.7</v>
      </c>
      <c r="V11" s="3"/>
      <c r="W11" s="8">
        <f t="shared" si="6"/>
        <v>2.7</v>
      </c>
      <c r="X11" s="3">
        <v>1.5</v>
      </c>
      <c r="Y11" s="3">
        <v>3.9</v>
      </c>
      <c r="Z11" s="8">
        <f t="shared" si="4"/>
        <v>3.9</v>
      </c>
      <c r="AA11" s="3">
        <f t="shared" si="7"/>
        <v>6.6</v>
      </c>
      <c r="AB11" s="3" t="str">
        <f t="shared" si="8"/>
        <v>ANO</v>
      </c>
      <c r="AC11" s="3">
        <f t="shared" si="5"/>
        <v>12.266666666666666</v>
      </c>
      <c r="AD11" s="3">
        <f>AC11*50/20</f>
        <v>30.666666666666664</v>
      </c>
      <c r="AE11" s="12" t="s">
        <v>68</v>
      </c>
      <c r="AF11" s="14" t="s">
        <v>69</v>
      </c>
    </row>
    <row r="12" spans="1:91" s="3" customFormat="1" ht="12.75">
      <c r="A12" s="5" t="s">
        <v>10</v>
      </c>
      <c r="B12" s="2"/>
      <c r="C12" s="2"/>
      <c r="D12" s="2"/>
      <c r="O12" s="3">
        <f t="shared" si="0"/>
        <v>0</v>
      </c>
      <c r="P12" s="9">
        <f t="shared" si="1"/>
        <v>0</v>
      </c>
      <c r="Q12" s="9">
        <f t="shared" si="2"/>
        <v>4.3</v>
      </c>
      <c r="R12" s="9">
        <v>4.3</v>
      </c>
      <c r="S12" s="9">
        <v>3.1</v>
      </c>
      <c r="T12" s="10">
        <f t="shared" si="3"/>
        <v>4.3</v>
      </c>
      <c r="U12" s="6">
        <v>0.5</v>
      </c>
      <c r="V12" s="2">
        <v>0.7</v>
      </c>
      <c r="W12" s="6">
        <f t="shared" si="6"/>
        <v>0.7</v>
      </c>
      <c r="X12" s="2">
        <v>1.1</v>
      </c>
      <c r="Y12" s="2">
        <v>2.3</v>
      </c>
      <c r="Z12" s="6">
        <f t="shared" si="4"/>
        <v>2.3</v>
      </c>
      <c r="AA12" s="2">
        <f t="shared" si="7"/>
        <v>3</v>
      </c>
      <c r="AB12" s="2" t="str">
        <f t="shared" si="8"/>
        <v>NE</v>
      </c>
      <c r="AC12" s="2">
        <f t="shared" si="5"/>
        <v>7.3</v>
      </c>
      <c r="AD12" s="2">
        <f>AC12*50/15</f>
        <v>24.333333333333332</v>
      </c>
      <c r="AE12" s="11" t="s">
        <v>67</v>
      </c>
      <c r="AF12" s="13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</row>
    <row r="13" spans="1:32" ht="12.75">
      <c r="A13" s="4" t="s">
        <v>11</v>
      </c>
      <c r="C13" s="2">
        <v>1</v>
      </c>
      <c r="E13" s="3"/>
      <c r="F13" s="3"/>
      <c r="G13" s="3"/>
      <c r="H13" s="3"/>
      <c r="I13" s="3">
        <v>1</v>
      </c>
      <c r="J13" s="3"/>
      <c r="K13" s="3"/>
      <c r="L13" s="3"/>
      <c r="M13" s="3"/>
      <c r="N13" s="3"/>
      <c r="O13" s="3">
        <f t="shared" si="0"/>
        <v>2</v>
      </c>
      <c r="P13" s="9">
        <f t="shared" si="1"/>
        <v>0.6666666666666666</v>
      </c>
      <c r="Q13" s="9">
        <f>MAX(R13:S13)</f>
        <v>7.8</v>
      </c>
      <c r="R13" s="9">
        <v>7.2</v>
      </c>
      <c r="S13" s="9">
        <v>7.8</v>
      </c>
      <c r="T13" s="10">
        <f>SUM(P13:Q13)</f>
        <v>8.466666666666667</v>
      </c>
      <c r="U13" s="8">
        <v>2.9</v>
      </c>
      <c r="V13" s="3">
        <v>3.5</v>
      </c>
      <c r="W13" s="8">
        <f t="shared" si="6"/>
        <v>3.5</v>
      </c>
      <c r="X13" s="3">
        <v>2.4</v>
      </c>
      <c r="Y13" s="3"/>
      <c r="Z13" s="8">
        <f t="shared" si="4"/>
        <v>2.4</v>
      </c>
      <c r="AA13" s="3">
        <f t="shared" si="7"/>
        <v>5.9</v>
      </c>
      <c r="AB13" s="3" t="str">
        <f t="shared" si="8"/>
        <v>ANO</v>
      </c>
      <c r="AC13" s="3">
        <f t="shared" si="5"/>
        <v>14.366666666666667</v>
      </c>
      <c r="AD13" s="3">
        <f>AC13*50/20</f>
        <v>35.91666666666667</v>
      </c>
      <c r="AE13" s="12" t="s">
        <v>65</v>
      </c>
      <c r="AF13" s="14" t="s">
        <v>65</v>
      </c>
    </row>
    <row r="14" spans="1:32" ht="12.75">
      <c r="A14" s="4" t="s">
        <v>12</v>
      </c>
      <c r="E14" s="3"/>
      <c r="F14" s="3"/>
      <c r="G14" s="3"/>
      <c r="H14" s="3"/>
      <c r="I14" s="3"/>
      <c r="J14" s="3"/>
      <c r="K14" s="3"/>
      <c r="L14" s="3"/>
      <c r="M14" s="3">
        <v>1</v>
      </c>
      <c r="N14" s="3">
        <v>1</v>
      </c>
      <c r="O14" s="3">
        <f t="shared" si="0"/>
        <v>2</v>
      </c>
      <c r="P14" s="9">
        <f t="shared" si="1"/>
        <v>0.6666666666666666</v>
      </c>
      <c r="Q14" s="9">
        <f aca="true" t="shared" si="9" ref="Q14:Q46">MAX(R14:S14)</f>
        <v>7</v>
      </c>
      <c r="R14" s="9">
        <v>7</v>
      </c>
      <c r="T14" s="10">
        <f aca="true" t="shared" si="10" ref="T14:T46">SUM(P14:Q14)</f>
        <v>7.666666666666667</v>
      </c>
      <c r="U14" s="8">
        <v>3.5</v>
      </c>
      <c r="V14" s="3">
        <v>5</v>
      </c>
      <c r="W14" s="8">
        <f t="shared" si="6"/>
        <v>5</v>
      </c>
      <c r="X14" s="3">
        <v>5</v>
      </c>
      <c r="Y14" s="3"/>
      <c r="Z14" s="8">
        <f t="shared" si="4"/>
        <v>5</v>
      </c>
      <c r="AA14" s="3">
        <f t="shared" si="7"/>
        <v>10</v>
      </c>
      <c r="AB14" s="3" t="str">
        <f t="shared" si="8"/>
        <v>ANO</v>
      </c>
      <c r="AC14" s="3">
        <f t="shared" si="5"/>
        <v>17.666666666666668</v>
      </c>
      <c r="AD14" s="3">
        <f>AC14*50/20</f>
        <v>44.16666666666667</v>
      </c>
      <c r="AE14" s="12" t="s">
        <v>66</v>
      </c>
      <c r="AF14" s="14" t="s">
        <v>66</v>
      </c>
    </row>
    <row r="15" spans="1:32" s="26" customFormat="1" ht="12.75">
      <c r="A15" s="25" t="s">
        <v>13</v>
      </c>
      <c r="O15" s="26">
        <f t="shared" si="0"/>
        <v>0</v>
      </c>
      <c r="P15" s="26">
        <f t="shared" si="1"/>
        <v>0</v>
      </c>
      <c r="Q15" s="26">
        <f t="shared" si="9"/>
        <v>9</v>
      </c>
      <c r="R15" s="26">
        <v>9</v>
      </c>
      <c r="T15" s="25">
        <f t="shared" si="10"/>
        <v>9</v>
      </c>
      <c r="U15" s="27"/>
      <c r="W15" s="27">
        <f t="shared" si="6"/>
        <v>0</v>
      </c>
      <c r="Z15" s="27">
        <f t="shared" si="4"/>
        <v>0</v>
      </c>
      <c r="AA15" s="26">
        <f t="shared" si="7"/>
        <v>0</v>
      </c>
      <c r="AB15" s="26" t="str">
        <f t="shared" si="8"/>
        <v>NE</v>
      </c>
      <c r="AC15" s="26">
        <f t="shared" si="5"/>
        <v>9</v>
      </c>
      <c r="AD15" s="26">
        <f>AC15*50/10</f>
        <v>45</v>
      </c>
      <c r="AE15" s="28" t="s">
        <v>57</v>
      </c>
      <c r="AF15" s="29"/>
    </row>
    <row r="16" spans="1:32" ht="12.75">
      <c r="A16" s="4" t="s">
        <v>14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>
        <f t="shared" si="0"/>
        <v>0</v>
      </c>
      <c r="P16" s="9">
        <f t="shared" si="1"/>
        <v>0</v>
      </c>
      <c r="Q16" s="9">
        <f t="shared" si="9"/>
        <v>5.6</v>
      </c>
      <c r="R16" s="9">
        <v>5.6</v>
      </c>
      <c r="S16" s="9">
        <v>5.6</v>
      </c>
      <c r="T16" s="10">
        <f t="shared" si="10"/>
        <v>5.6</v>
      </c>
      <c r="U16" s="8">
        <v>2.1</v>
      </c>
      <c r="V16" s="3">
        <v>4.2</v>
      </c>
      <c r="W16" s="8">
        <f t="shared" si="6"/>
        <v>4.2</v>
      </c>
      <c r="X16" s="3">
        <v>3.4</v>
      </c>
      <c r="Y16" s="3">
        <v>1.5</v>
      </c>
      <c r="Z16" s="8">
        <f t="shared" si="4"/>
        <v>3.4</v>
      </c>
      <c r="AA16" s="3">
        <f t="shared" si="7"/>
        <v>7.6</v>
      </c>
      <c r="AB16" s="3" t="str">
        <f t="shared" si="8"/>
        <v>ANO</v>
      </c>
      <c r="AC16" s="3">
        <f t="shared" si="5"/>
        <v>13.2</v>
      </c>
      <c r="AD16" s="3">
        <f aca="true" t="shared" si="11" ref="AD16:AD21">AC16*50/20</f>
        <v>33</v>
      </c>
      <c r="AE16" s="12" t="s">
        <v>68</v>
      </c>
      <c r="AF16" s="14" t="s">
        <v>68</v>
      </c>
    </row>
    <row r="17" spans="1:32" ht="12.75">
      <c r="A17" s="4" t="s">
        <v>15</v>
      </c>
      <c r="E17" s="3"/>
      <c r="F17" s="3"/>
      <c r="G17" s="3"/>
      <c r="H17" s="3"/>
      <c r="I17" s="3">
        <v>1</v>
      </c>
      <c r="J17" s="3"/>
      <c r="K17" s="3"/>
      <c r="L17" s="3"/>
      <c r="M17" s="3"/>
      <c r="N17" s="3"/>
      <c r="O17" s="3">
        <f t="shared" si="0"/>
        <v>1</v>
      </c>
      <c r="P17" s="9">
        <f t="shared" si="1"/>
        <v>0.3333333333333333</v>
      </c>
      <c r="Q17" s="9">
        <f t="shared" si="9"/>
        <v>5.3</v>
      </c>
      <c r="R17" s="9">
        <v>5.3</v>
      </c>
      <c r="T17" s="10">
        <f t="shared" si="10"/>
        <v>5.633333333333333</v>
      </c>
      <c r="U17" s="8">
        <v>2.2</v>
      </c>
      <c r="V17" s="3">
        <v>4</v>
      </c>
      <c r="W17" s="8">
        <f t="shared" si="6"/>
        <v>4</v>
      </c>
      <c r="X17" s="3">
        <v>2.8</v>
      </c>
      <c r="Y17" s="3"/>
      <c r="Z17" s="8">
        <f t="shared" si="4"/>
        <v>2.8</v>
      </c>
      <c r="AA17" s="3">
        <f t="shared" si="7"/>
        <v>6.8</v>
      </c>
      <c r="AB17" s="3" t="str">
        <f t="shared" si="8"/>
        <v>ANO</v>
      </c>
      <c r="AC17" s="3">
        <f t="shared" si="5"/>
        <v>12.433333333333334</v>
      </c>
      <c r="AD17" s="3">
        <f t="shared" si="11"/>
        <v>31.083333333333332</v>
      </c>
      <c r="AE17" s="12" t="s">
        <v>68</v>
      </c>
      <c r="AF17" s="14" t="s">
        <v>68</v>
      </c>
    </row>
    <row r="18" spans="1:32" ht="12.75">
      <c r="A18" s="4" t="s">
        <v>16</v>
      </c>
      <c r="E18" s="3"/>
      <c r="F18" s="3"/>
      <c r="G18" s="3"/>
      <c r="H18" s="3"/>
      <c r="I18" s="3"/>
      <c r="J18" s="3"/>
      <c r="K18" s="3">
        <v>1</v>
      </c>
      <c r="L18" s="3"/>
      <c r="M18" s="3"/>
      <c r="N18" s="3"/>
      <c r="O18" s="3">
        <f t="shared" si="0"/>
        <v>1</v>
      </c>
      <c r="P18" s="9">
        <f t="shared" si="1"/>
        <v>0.3333333333333333</v>
      </c>
      <c r="Q18" s="9">
        <f t="shared" si="9"/>
        <v>6.1</v>
      </c>
      <c r="R18" s="9">
        <v>6.1</v>
      </c>
      <c r="T18" s="10">
        <f t="shared" si="10"/>
        <v>6.433333333333333</v>
      </c>
      <c r="U18" s="8">
        <v>3.5</v>
      </c>
      <c r="V18" s="3"/>
      <c r="W18" s="8">
        <f t="shared" si="6"/>
        <v>3.5</v>
      </c>
      <c r="X18" s="3">
        <v>2</v>
      </c>
      <c r="Y18" s="3"/>
      <c r="Z18" s="8">
        <f t="shared" si="4"/>
        <v>2</v>
      </c>
      <c r="AA18" s="3">
        <f t="shared" si="7"/>
        <v>5.5</v>
      </c>
      <c r="AB18" s="3" t="str">
        <f t="shared" si="8"/>
        <v>ANO</v>
      </c>
      <c r="AC18" s="3">
        <f t="shared" si="5"/>
        <v>11.933333333333334</v>
      </c>
      <c r="AD18" s="3">
        <f t="shared" si="11"/>
        <v>29.833333333333332</v>
      </c>
      <c r="AE18" s="12" t="s">
        <v>69</v>
      </c>
      <c r="AF18" s="14" t="s">
        <v>69</v>
      </c>
    </row>
    <row r="19" spans="1:32" ht="12.75">
      <c r="A19" s="4" t="s">
        <v>17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>
        <f t="shared" si="0"/>
        <v>0</v>
      </c>
      <c r="P19" s="9">
        <f t="shared" si="1"/>
        <v>0</v>
      </c>
      <c r="Q19" s="9">
        <f t="shared" si="9"/>
        <v>8</v>
      </c>
      <c r="R19" s="9">
        <v>8</v>
      </c>
      <c r="T19" s="10">
        <f t="shared" si="10"/>
        <v>8</v>
      </c>
      <c r="U19" s="8">
        <v>2.9</v>
      </c>
      <c r="V19" s="3"/>
      <c r="W19" s="8">
        <f t="shared" si="6"/>
        <v>2.9</v>
      </c>
      <c r="X19" s="3">
        <v>3.9</v>
      </c>
      <c r="Y19" s="3"/>
      <c r="Z19" s="8">
        <f t="shared" si="4"/>
        <v>3.9</v>
      </c>
      <c r="AA19" s="3">
        <f t="shared" si="7"/>
        <v>6.8</v>
      </c>
      <c r="AB19" s="3" t="str">
        <f t="shared" si="8"/>
        <v>ANO</v>
      </c>
      <c r="AC19" s="3">
        <f t="shared" si="5"/>
        <v>14.8</v>
      </c>
      <c r="AD19" s="3">
        <f t="shared" si="11"/>
        <v>37</v>
      </c>
      <c r="AE19" s="12" t="s">
        <v>65</v>
      </c>
      <c r="AF19" s="14" t="s">
        <v>69</v>
      </c>
    </row>
    <row r="20" spans="1:32" ht="12.75">
      <c r="A20" s="4" t="s">
        <v>18</v>
      </c>
      <c r="E20" s="3"/>
      <c r="F20" s="3">
        <v>1</v>
      </c>
      <c r="G20" s="3"/>
      <c r="H20" s="3"/>
      <c r="I20" s="3"/>
      <c r="J20" s="3">
        <v>1</v>
      </c>
      <c r="K20" s="3"/>
      <c r="L20" s="3"/>
      <c r="M20" s="3"/>
      <c r="N20" s="3"/>
      <c r="O20" s="3">
        <f t="shared" si="0"/>
        <v>2</v>
      </c>
      <c r="P20" s="9">
        <f t="shared" si="1"/>
        <v>0.6666666666666666</v>
      </c>
      <c r="Q20" s="9">
        <f t="shared" si="9"/>
        <v>7.9</v>
      </c>
      <c r="R20" s="9">
        <v>4.7</v>
      </c>
      <c r="S20" s="9">
        <v>7.9</v>
      </c>
      <c r="T20" s="10">
        <f t="shared" si="10"/>
        <v>8.566666666666666</v>
      </c>
      <c r="U20" s="8">
        <v>1.4</v>
      </c>
      <c r="V20" s="3"/>
      <c r="W20" s="8">
        <f t="shared" si="6"/>
        <v>1.4</v>
      </c>
      <c r="X20" s="3">
        <v>5</v>
      </c>
      <c r="Y20" s="3"/>
      <c r="Z20" s="8">
        <f t="shared" si="4"/>
        <v>5</v>
      </c>
      <c r="AA20" s="3">
        <f t="shared" si="7"/>
        <v>6.4</v>
      </c>
      <c r="AB20" s="3" t="str">
        <f t="shared" si="8"/>
        <v>ANO</v>
      </c>
      <c r="AC20" s="3">
        <f t="shared" si="5"/>
        <v>14.966666666666667</v>
      </c>
      <c r="AD20" s="3">
        <f t="shared" si="11"/>
        <v>37.41666666666667</v>
      </c>
      <c r="AE20" s="12" t="s">
        <v>65</v>
      </c>
      <c r="AF20" s="14" t="s">
        <v>69</v>
      </c>
    </row>
    <row r="21" spans="1:32" ht="12.75">
      <c r="A21" s="4" t="s">
        <v>19</v>
      </c>
      <c r="E21" s="3"/>
      <c r="F21" s="3"/>
      <c r="G21" s="3"/>
      <c r="H21" s="3"/>
      <c r="I21" s="3"/>
      <c r="J21" s="3"/>
      <c r="K21" s="3"/>
      <c r="L21" s="3"/>
      <c r="M21" s="3">
        <v>1</v>
      </c>
      <c r="N21" s="3"/>
      <c r="O21" s="3">
        <f t="shared" si="0"/>
        <v>1</v>
      </c>
      <c r="P21" s="9">
        <f t="shared" si="1"/>
        <v>0.3333333333333333</v>
      </c>
      <c r="Q21" s="9">
        <f t="shared" si="9"/>
        <v>6.4</v>
      </c>
      <c r="R21" s="9">
        <v>6.4</v>
      </c>
      <c r="T21" s="10">
        <f t="shared" si="10"/>
        <v>6.733333333333333</v>
      </c>
      <c r="U21" s="8">
        <v>0.9</v>
      </c>
      <c r="V21" s="3">
        <v>3.2</v>
      </c>
      <c r="W21" s="8">
        <f t="shared" si="6"/>
        <v>3.2</v>
      </c>
      <c r="X21" s="3">
        <v>1.1</v>
      </c>
      <c r="Y21" s="3">
        <v>1.8</v>
      </c>
      <c r="Z21" s="8">
        <f t="shared" si="4"/>
        <v>1.8</v>
      </c>
      <c r="AA21" s="3">
        <f t="shared" si="7"/>
        <v>5</v>
      </c>
      <c r="AB21" s="3" t="str">
        <f t="shared" si="8"/>
        <v>ANO</v>
      </c>
      <c r="AC21" s="3">
        <f t="shared" si="5"/>
        <v>11.733333333333334</v>
      </c>
      <c r="AD21" s="3">
        <f t="shared" si="11"/>
        <v>29.333333333333336</v>
      </c>
      <c r="AE21" s="12" t="s">
        <v>69</v>
      </c>
      <c r="AF21" s="14" t="s">
        <v>68</v>
      </c>
    </row>
    <row r="22" spans="1:32" ht="12.75">
      <c r="A22" s="4" t="s">
        <v>20</v>
      </c>
      <c r="E22" s="3"/>
      <c r="F22" s="3"/>
      <c r="G22" s="3"/>
      <c r="H22" s="3">
        <v>1</v>
      </c>
      <c r="I22" s="3"/>
      <c r="J22" s="3"/>
      <c r="K22" s="3"/>
      <c r="L22" s="3"/>
      <c r="M22" s="3"/>
      <c r="N22" s="3"/>
      <c r="O22" s="3">
        <f t="shared" si="0"/>
        <v>1</v>
      </c>
      <c r="P22" s="9">
        <f t="shared" si="1"/>
        <v>0.3333333333333333</v>
      </c>
      <c r="Q22" s="9">
        <f t="shared" si="9"/>
        <v>4.7</v>
      </c>
      <c r="R22" s="9">
        <v>3.1</v>
      </c>
      <c r="S22" s="9">
        <v>4.7</v>
      </c>
      <c r="T22" s="10">
        <f t="shared" si="10"/>
        <v>5.033333333333333</v>
      </c>
      <c r="U22" s="6">
        <v>2.2</v>
      </c>
      <c r="V22" s="2">
        <v>1.5</v>
      </c>
      <c r="W22" s="6">
        <f t="shared" si="6"/>
        <v>2.2</v>
      </c>
      <c r="X22" s="2">
        <v>3</v>
      </c>
      <c r="Z22" s="6">
        <f t="shared" si="4"/>
        <v>3</v>
      </c>
      <c r="AA22" s="2">
        <f t="shared" si="7"/>
        <v>5.2</v>
      </c>
      <c r="AB22" s="3" t="str">
        <f t="shared" si="8"/>
        <v>ANO</v>
      </c>
      <c r="AC22" s="2">
        <f t="shared" si="5"/>
        <v>10.233333333333334</v>
      </c>
      <c r="AD22" s="2">
        <f aca="true" t="shared" si="12" ref="AD22:AD31">AC22*50/20</f>
        <v>25.583333333333336</v>
      </c>
      <c r="AE22" s="11" t="s">
        <v>69</v>
      </c>
      <c r="AF22" s="13" t="s">
        <v>67</v>
      </c>
    </row>
    <row r="23" spans="1:32" ht="12.75">
      <c r="A23" s="4" t="s">
        <v>21</v>
      </c>
      <c r="E23" s="3"/>
      <c r="F23" s="3"/>
      <c r="G23" s="3"/>
      <c r="H23" s="3"/>
      <c r="I23" s="3">
        <v>1</v>
      </c>
      <c r="J23" s="3"/>
      <c r="K23" s="3"/>
      <c r="L23" s="3"/>
      <c r="M23" s="3"/>
      <c r="N23" s="3"/>
      <c r="O23" s="3">
        <f t="shared" si="0"/>
        <v>1</v>
      </c>
      <c r="P23" s="9">
        <f t="shared" si="1"/>
        <v>0.3333333333333333</v>
      </c>
      <c r="Q23" s="9">
        <f t="shared" si="9"/>
        <v>6</v>
      </c>
      <c r="R23" s="9">
        <v>6</v>
      </c>
      <c r="T23" s="10">
        <f t="shared" si="10"/>
        <v>6.333333333333333</v>
      </c>
      <c r="U23" s="8">
        <v>2.4</v>
      </c>
      <c r="V23" s="3">
        <v>3.8</v>
      </c>
      <c r="W23" s="8">
        <f t="shared" si="6"/>
        <v>3.8</v>
      </c>
      <c r="X23" s="3">
        <v>4.5</v>
      </c>
      <c r="Y23" s="3"/>
      <c r="Z23" s="8">
        <f t="shared" si="4"/>
        <v>4.5</v>
      </c>
      <c r="AA23" s="3">
        <f t="shared" si="7"/>
        <v>8.3</v>
      </c>
      <c r="AB23" s="3" t="str">
        <f t="shared" si="8"/>
        <v>ANO</v>
      </c>
      <c r="AC23" s="3">
        <f t="shared" si="5"/>
        <v>14.633333333333333</v>
      </c>
      <c r="AD23" s="3">
        <f t="shared" si="12"/>
        <v>36.58333333333333</v>
      </c>
      <c r="AE23" s="12" t="s">
        <v>65</v>
      </c>
      <c r="AF23" s="14" t="s">
        <v>69</v>
      </c>
    </row>
    <row r="24" spans="1:31" ht="12.75">
      <c r="A24" s="5" t="s">
        <v>22</v>
      </c>
      <c r="E24" s="3"/>
      <c r="F24" s="3"/>
      <c r="G24" s="3"/>
      <c r="H24" s="3"/>
      <c r="I24" s="3"/>
      <c r="J24" s="3">
        <v>1</v>
      </c>
      <c r="K24" s="3"/>
      <c r="L24" s="3"/>
      <c r="M24" s="3"/>
      <c r="N24" s="3"/>
      <c r="O24" s="3">
        <f t="shared" si="0"/>
        <v>1</v>
      </c>
      <c r="P24" s="9">
        <f t="shared" si="1"/>
        <v>0.3333333333333333</v>
      </c>
      <c r="Q24" s="9">
        <f t="shared" si="9"/>
        <v>6.5</v>
      </c>
      <c r="R24" s="9">
        <v>6.5</v>
      </c>
      <c r="T24" s="10">
        <f t="shared" si="10"/>
        <v>6.833333333333333</v>
      </c>
      <c r="U24" s="6">
        <v>2.2</v>
      </c>
      <c r="V24" s="2">
        <v>2.6</v>
      </c>
      <c r="W24" s="6">
        <f t="shared" si="6"/>
        <v>2.6</v>
      </c>
      <c r="X24" s="2">
        <v>1.3</v>
      </c>
      <c r="Y24" s="2">
        <v>2.1</v>
      </c>
      <c r="Z24" s="6">
        <f t="shared" si="4"/>
        <v>2.1</v>
      </c>
      <c r="AA24" s="2">
        <f t="shared" si="7"/>
        <v>4.7</v>
      </c>
      <c r="AB24" s="2" t="str">
        <f t="shared" si="8"/>
        <v>NE</v>
      </c>
      <c r="AC24" s="2">
        <f t="shared" si="5"/>
        <v>11.533333333333333</v>
      </c>
      <c r="AD24" s="2">
        <f t="shared" si="12"/>
        <v>28.833333333333332</v>
      </c>
      <c r="AE24" s="11" t="s">
        <v>69</v>
      </c>
    </row>
    <row r="25" spans="1:32" ht="12.75">
      <c r="A25" s="4" t="s">
        <v>23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>
        <f t="shared" si="0"/>
        <v>0</v>
      </c>
      <c r="P25" s="9">
        <f t="shared" si="1"/>
        <v>0</v>
      </c>
      <c r="Q25" s="9">
        <f t="shared" si="9"/>
        <v>5.6</v>
      </c>
      <c r="R25" s="9">
        <v>3.4</v>
      </c>
      <c r="S25" s="9">
        <v>5.6</v>
      </c>
      <c r="T25" s="10">
        <f t="shared" si="10"/>
        <v>5.6</v>
      </c>
      <c r="U25" s="8">
        <v>1.2</v>
      </c>
      <c r="V25" s="3">
        <v>3.7</v>
      </c>
      <c r="W25" s="8">
        <f t="shared" si="6"/>
        <v>3.7</v>
      </c>
      <c r="X25" s="3">
        <v>1.2</v>
      </c>
      <c r="Y25" s="3">
        <v>2.7</v>
      </c>
      <c r="Z25" s="8">
        <f t="shared" si="4"/>
        <v>2.7</v>
      </c>
      <c r="AA25" s="3">
        <f t="shared" si="7"/>
        <v>6.4</v>
      </c>
      <c r="AB25" s="3" t="str">
        <f t="shared" si="8"/>
        <v>ANO</v>
      </c>
      <c r="AC25" s="3">
        <f t="shared" si="5"/>
        <v>12</v>
      </c>
      <c r="AD25" s="3">
        <f t="shared" si="12"/>
        <v>30</v>
      </c>
      <c r="AE25" s="12" t="s">
        <v>68</v>
      </c>
      <c r="AF25" s="14" t="s">
        <v>69</v>
      </c>
    </row>
    <row r="26" spans="1:32" ht="12.75">
      <c r="A26" s="4" t="s">
        <v>24</v>
      </c>
      <c r="E26" s="3"/>
      <c r="F26" s="3"/>
      <c r="G26" s="3"/>
      <c r="H26" s="3"/>
      <c r="I26" s="3"/>
      <c r="J26" s="3"/>
      <c r="K26" s="3">
        <v>1</v>
      </c>
      <c r="L26" s="3"/>
      <c r="M26" s="3">
        <v>1</v>
      </c>
      <c r="N26" s="3"/>
      <c r="O26" s="3">
        <f t="shared" si="0"/>
        <v>2</v>
      </c>
      <c r="P26" s="9">
        <f t="shared" si="1"/>
        <v>0.6666666666666666</v>
      </c>
      <c r="Q26" s="9">
        <f t="shared" si="9"/>
        <v>5</v>
      </c>
      <c r="R26" s="9">
        <v>4.9</v>
      </c>
      <c r="S26" s="9">
        <v>5</v>
      </c>
      <c r="T26" s="10">
        <f t="shared" si="10"/>
        <v>5.666666666666667</v>
      </c>
      <c r="U26" s="8">
        <v>3.1</v>
      </c>
      <c r="V26" s="3"/>
      <c r="W26" s="8">
        <f t="shared" si="6"/>
        <v>3.1</v>
      </c>
      <c r="X26" s="3">
        <v>2.3</v>
      </c>
      <c r="Y26" s="3"/>
      <c r="Z26" s="8">
        <f t="shared" si="4"/>
        <v>2.3</v>
      </c>
      <c r="AA26" s="3">
        <f t="shared" si="7"/>
        <v>5.4</v>
      </c>
      <c r="AB26" s="3" t="str">
        <f t="shared" si="8"/>
        <v>ANO</v>
      </c>
      <c r="AC26" s="3">
        <f t="shared" si="5"/>
        <v>11.066666666666666</v>
      </c>
      <c r="AD26" s="3">
        <f t="shared" si="12"/>
        <v>27.666666666666668</v>
      </c>
      <c r="AE26" s="12" t="s">
        <v>69</v>
      </c>
      <c r="AF26" s="14" t="s">
        <v>68</v>
      </c>
    </row>
    <row r="27" spans="1:32" ht="12.75">
      <c r="A27" s="4" t="s">
        <v>25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>
        <f t="shared" si="0"/>
        <v>0</v>
      </c>
      <c r="P27" s="9">
        <f t="shared" si="1"/>
        <v>0</v>
      </c>
      <c r="Q27" s="9">
        <f t="shared" si="9"/>
        <v>7.3</v>
      </c>
      <c r="R27" s="9">
        <v>4.4</v>
      </c>
      <c r="S27" s="9">
        <v>7.3</v>
      </c>
      <c r="T27" s="10">
        <f t="shared" si="10"/>
        <v>7.3</v>
      </c>
      <c r="U27" s="8">
        <v>3.5</v>
      </c>
      <c r="V27" s="3"/>
      <c r="W27" s="8">
        <f t="shared" si="6"/>
        <v>3.5</v>
      </c>
      <c r="X27" s="3">
        <v>2.8</v>
      </c>
      <c r="Y27" s="3"/>
      <c r="Z27" s="8">
        <f t="shared" si="4"/>
        <v>2.8</v>
      </c>
      <c r="AA27" s="3">
        <f t="shared" si="7"/>
        <v>6.3</v>
      </c>
      <c r="AB27" s="3" t="str">
        <f t="shared" si="8"/>
        <v>ANO</v>
      </c>
      <c r="AC27" s="3">
        <f t="shared" si="5"/>
        <v>13.6</v>
      </c>
      <c r="AD27" s="3">
        <f t="shared" si="12"/>
        <v>34</v>
      </c>
      <c r="AE27" s="12" t="s">
        <v>68</v>
      </c>
      <c r="AF27" s="14" t="s">
        <v>65</v>
      </c>
    </row>
    <row r="28" spans="1:31" ht="12.75">
      <c r="A28" s="5" t="s">
        <v>26</v>
      </c>
      <c r="E28" s="3"/>
      <c r="F28" s="3">
        <v>1</v>
      </c>
      <c r="G28" s="3"/>
      <c r="H28" s="3"/>
      <c r="I28" s="3"/>
      <c r="J28" s="3"/>
      <c r="K28" s="3"/>
      <c r="L28" s="3"/>
      <c r="M28" s="3"/>
      <c r="N28" s="3"/>
      <c r="O28" s="3">
        <f t="shared" si="0"/>
        <v>1</v>
      </c>
      <c r="P28" s="9">
        <f t="shared" si="1"/>
        <v>0.3333333333333333</v>
      </c>
      <c r="Q28" s="9">
        <f t="shared" si="9"/>
        <v>7.1</v>
      </c>
      <c r="R28" s="9">
        <v>3.8</v>
      </c>
      <c r="S28" s="9">
        <v>7.1</v>
      </c>
      <c r="T28" s="10">
        <f t="shared" si="10"/>
        <v>7.433333333333333</v>
      </c>
      <c r="U28" s="6">
        <v>1.6</v>
      </c>
      <c r="V28" s="2">
        <v>1.5</v>
      </c>
      <c r="W28" s="6">
        <f t="shared" si="6"/>
        <v>1.6</v>
      </c>
      <c r="X28" s="2">
        <v>1.1</v>
      </c>
      <c r="Y28" s="2">
        <v>2.8</v>
      </c>
      <c r="Z28" s="6">
        <f t="shared" si="4"/>
        <v>2.8</v>
      </c>
      <c r="AA28" s="2">
        <f t="shared" si="7"/>
        <v>4.4</v>
      </c>
      <c r="AB28" s="2" t="str">
        <f t="shared" si="8"/>
        <v>NE</v>
      </c>
      <c r="AC28" s="2">
        <f t="shared" si="5"/>
        <v>11.833333333333332</v>
      </c>
      <c r="AD28" s="2">
        <f t="shared" si="12"/>
        <v>29.583333333333332</v>
      </c>
      <c r="AE28" s="11" t="s">
        <v>69</v>
      </c>
    </row>
    <row r="29" spans="1:32" ht="12.75">
      <c r="A29" s="4" t="s">
        <v>27</v>
      </c>
      <c r="E29" s="3"/>
      <c r="F29" s="3">
        <v>1</v>
      </c>
      <c r="G29" s="3"/>
      <c r="H29" s="3"/>
      <c r="I29" s="3"/>
      <c r="J29" s="3">
        <v>1</v>
      </c>
      <c r="K29" s="3"/>
      <c r="L29" s="3"/>
      <c r="M29" s="3"/>
      <c r="N29" s="3"/>
      <c r="O29" s="3">
        <f t="shared" si="0"/>
        <v>2</v>
      </c>
      <c r="P29" s="9">
        <f t="shared" si="1"/>
        <v>0.6666666666666666</v>
      </c>
      <c r="Q29" s="9">
        <f t="shared" si="9"/>
        <v>6.3</v>
      </c>
      <c r="R29" s="9">
        <v>6.3</v>
      </c>
      <c r="T29" s="10">
        <f t="shared" si="10"/>
        <v>6.966666666666667</v>
      </c>
      <c r="U29" s="8">
        <v>2.9</v>
      </c>
      <c r="V29" s="3">
        <v>3.7</v>
      </c>
      <c r="W29" s="8">
        <f t="shared" si="6"/>
        <v>3.7</v>
      </c>
      <c r="X29" s="3">
        <v>4.6</v>
      </c>
      <c r="Y29" s="3"/>
      <c r="Z29" s="8">
        <f t="shared" si="4"/>
        <v>4.6</v>
      </c>
      <c r="AA29" s="3">
        <f t="shared" si="7"/>
        <v>8.3</v>
      </c>
      <c r="AB29" s="3" t="str">
        <f t="shared" si="8"/>
        <v>ANO</v>
      </c>
      <c r="AC29" s="3">
        <f t="shared" si="5"/>
        <v>15.266666666666667</v>
      </c>
      <c r="AD29" s="3">
        <f t="shared" si="12"/>
        <v>38.16666666666667</v>
      </c>
      <c r="AE29" s="12" t="s">
        <v>65</v>
      </c>
      <c r="AF29" s="14" t="s">
        <v>69</v>
      </c>
    </row>
    <row r="30" spans="1:32" ht="12.75">
      <c r="A30" s="4" t="s">
        <v>28</v>
      </c>
      <c r="E30" s="3"/>
      <c r="F30" s="3"/>
      <c r="G30" s="3">
        <v>1</v>
      </c>
      <c r="H30" s="3"/>
      <c r="I30" s="3">
        <v>1</v>
      </c>
      <c r="J30" s="3"/>
      <c r="K30" s="3"/>
      <c r="L30" s="3"/>
      <c r="M30" s="3"/>
      <c r="N30" s="3"/>
      <c r="O30" s="3">
        <f t="shared" si="0"/>
        <v>2</v>
      </c>
      <c r="P30" s="9">
        <f t="shared" si="1"/>
        <v>0.6666666666666666</v>
      </c>
      <c r="Q30" s="9">
        <f t="shared" si="9"/>
        <v>4.5</v>
      </c>
      <c r="R30" s="9">
        <v>4.5</v>
      </c>
      <c r="S30" s="9">
        <v>4.4</v>
      </c>
      <c r="T30" s="10">
        <f t="shared" si="10"/>
        <v>5.166666666666667</v>
      </c>
      <c r="U30" s="6">
        <v>2.1</v>
      </c>
      <c r="V30" s="2">
        <v>4</v>
      </c>
      <c r="W30" s="6">
        <f t="shared" si="6"/>
        <v>4</v>
      </c>
      <c r="X30" s="2">
        <v>1.8</v>
      </c>
      <c r="Z30" s="6">
        <f t="shared" si="4"/>
        <v>1.8</v>
      </c>
      <c r="AA30" s="2">
        <f t="shared" si="7"/>
        <v>5.8</v>
      </c>
      <c r="AB30" s="3" t="str">
        <f t="shared" si="8"/>
        <v>ANO</v>
      </c>
      <c r="AC30" s="2">
        <f t="shared" si="5"/>
        <v>10.966666666666667</v>
      </c>
      <c r="AD30" s="2">
        <f t="shared" si="12"/>
        <v>27.416666666666668</v>
      </c>
      <c r="AE30" s="11" t="s">
        <v>69</v>
      </c>
      <c r="AF30" s="13" t="s">
        <v>67</v>
      </c>
    </row>
    <row r="31" spans="1:62" s="3" customFormat="1" ht="12.75">
      <c r="A31" s="5" t="s">
        <v>29</v>
      </c>
      <c r="B31" s="2"/>
      <c r="C31" s="2"/>
      <c r="D31" s="2"/>
      <c r="O31" s="3">
        <f aca="true" t="shared" si="13" ref="O31:O46">SUM(B31:N31)</f>
        <v>0</v>
      </c>
      <c r="P31" s="9">
        <f aca="true" t="shared" si="14" ref="P31:P46">O31/3</f>
        <v>0</v>
      </c>
      <c r="Q31" s="9">
        <f t="shared" si="9"/>
        <v>4</v>
      </c>
      <c r="R31" s="9">
        <v>0.4</v>
      </c>
      <c r="S31" s="9">
        <v>4</v>
      </c>
      <c r="T31" s="10">
        <f t="shared" si="10"/>
        <v>4</v>
      </c>
      <c r="U31" s="6">
        <v>1.5</v>
      </c>
      <c r="V31" s="2">
        <v>2.4</v>
      </c>
      <c r="W31" s="6">
        <f t="shared" si="6"/>
        <v>2.4</v>
      </c>
      <c r="X31" s="2">
        <v>1.2</v>
      </c>
      <c r="Y31" s="2">
        <v>2.1</v>
      </c>
      <c r="Z31" s="6">
        <f t="shared" si="4"/>
        <v>2.1</v>
      </c>
      <c r="AA31" s="2">
        <f t="shared" si="7"/>
        <v>4.5</v>
      </c>
      <c r="AB31" s="2" t="str">
        <f t="shared" si="8"/>
        <v>NE</v>
      </c>
      <c r="AC31" s="2">
        <f t="shared" si="5"/>
        <v>8.5</v>
      </c>
      <c r="AD31" s="2">
        <f t="shared" si="12"/>
        <v>21.25</v>
      </c>
      <c r="AE31" s="11" t="s">
        <v>67</v>
      </c>
      <c r="AF31" s="13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</row>
    <row r="32" spans="1:32" s="26" customFormat="1" ht="12.75">
      <c r="A32" s="25" t="s">
        <v>30</v>
      </c>
      <c r="M32" s="26">
        <v>1</v>
      </c>
      <c r="N32" s="26">
        <v>1</v>
      </c>
      <c r="O32" s="26">
        <f t="shared" si="13"/>
        <v>2</v>
      </c>
      <c r="P32" s="26">
        <f t="shared" si="14"/>
        <v>0.6666666666666666</v>
      </c>
      <c r="Q32" s="26">
        <f t="shared" si="9"/>
        <v>4.7</v>
      </c>
      <c r="R32" s="26">
        <v>1.4</v>
      </c>
      <c r="S32" s="26">
        <v>4.7</v>
      </c>
      <c r="T32" s="25">
        <f t="shared" si="10"/>
        <v>5.366666666666667</v>
      </c>
      <c r="U32" s="27"/>
      <c r="W32" s="27">
        <f t="shared" si="6"/>
        <v>0</v>
      </c>
      <c r="Z32" s="27">
        <f t="shared" si="4"/>
        <v>0</v>
      </c>
      <c r="AA32" s="26">
        <f t="shared" si="7"/>
        <v>0</v>
      </c>
      <c r="AB32" s="26" t="str">
        <f t="shared" si="8"/>
        <v>NE</v>
      </c>
      <c r="AC32" s="26">
        <f t="shared" si="5"/>
        <v>5.366666666666667</v>
      </c>
      <c r="AD32" s="26">
        <f>AC32*50/10</f>
        <v>26.833333333333336</v>
      </c>
      <c r="AE32" s="28" t="s">
        <v>69</v>
      </c>
      <c r="AF32" s="29"/>
    </row>
    <row r="33" spans="1:32" ht="12.75">
      <c r="A33" s="4" t="s">
        <v>31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>
        <f t="shared" si="13"/>
        <v>0</v>
      </c>
      <c r="P33" s="9">
        <f t="shared" si="14"/>
        <v>0</v>
      </c>
      <c r="Q33" s="9">
        <f t="shared" si="9"/>
        <v>6.7</v>
      </c>
      <c r="R33" s="9">
        <v>6.7</v>
      </c>
      <c r="T33" s="10">
        <f t="shared" si="10"/>
        <v>6.7</v>
      </c>
      <c r="U33" s="8">
        <v>2.7</v>
      </c>
      <c r="V33" s="3">
        <v>3.4</v>
      </c>
      <c r="W33" s="8">
        <f t="shared" si="6"/>
        <v>3.4</v>
      </c>
      <c r="X33" s="3">
        <v>3.3</v>
      </c>
      <c r="Y33" s="3"/>
      <c r="Z33" s="8">
        <f t="shared" si="4"/>
        <v>3.3</v>
      </c>
      <c r="AA33" s="3">
        <f t="shared" si="7"/>
        <v>6.699999999999999</v>
      </c>
      <c r="AB33" s="3" t="str">
        <f t="shared" si="8"/>
        <v>ANO</v>
      </c>
      <c r="AC33" s="3">
        <f t="shared" si="5"/>
        <v>13.399999999999999</v>
      </c>
      <c r="AD33" s="3">
        <f aca="true" t="shared" si="15" ref="AD33:AD42">AC33*50/20</f>
        <v>33.49999999999999</v>
      </c>
      <c r="AE33" s="12" t="s">
        <v>68</v>
      </c>
      <c r="AF33" s="14" t="s">
        <v>65</v>
      </c>
    </row>
    <row r="34" spans="1:32" ht="12.75">
      <c r="A34" s="4" t="s">
        <v>32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>
        <f t="shared" si="13"/>
        <v>0</v>
      </c>
      <c r="P34" s="9">
        <f t="shared" si="14"/>
        <v>0</v>
      </c>
      <c r="Q34" s="9">
        <f t="shared" si="9"/>
        <v>5.5</v>
      </c>
      <c r="R34" s="9">
        <v>3.7</v>
      </c>
      <c r="S34" s="9">
        <v>5.5</v>
      </c>
      <c r="T34" s="10">
        <f t="shared" si="10"/>
        <v>5.5</v>
      </c>
      <c r="U34" s="8">
        <v>1.2</v>
      </c>
      <c r="V34" s="3">
        <v>4.3</v>
      </c>
      <c r="W34" s="8">
        <f t="shared" si="6"/>
        <v>4.3</v>
      </c>
      <c r="X34" s="3">
        <v>3.8</v>
      </c>
      <c r="Y34" s="3"/>
      <c r="Z34" s="8">
        <f t="shared" si="4"/>
        <v>3.8</v>
      </c>
      <c r="AA34" s="3">
        <f t="shared" si="7"/>
        <v>8.1</v>
      </c>
      <c r="AB34" s="3" t="str">
        <f t="shared" si="8"/>
        <v>ANO</v>
      </c>
      <c r="AC34" s="3">
        <f t="shared" si="5"/>
        <v>13.6</v>
      </c>
      <c r="AD34" s="3">
        <f t="shared" si="15"/>
        <v>34</v>
      </c>
      <c r="AE34" s="12" t="s">
        <v>68</v>
      </c>
      <c r="AF34" s="14" t="s">
        <v>69</v>
      </c>
    </row>
    <row r="35" spans="1:32" ht="12.75">
      <c r="A35" s="4" t="s">
        <v>33</v>
      </c>
      <c r="E35" s="3"/>
      <c r="F35" s="3"/>
      <c r="G35" s="3"/>
      <c r="H35" s="3">
        <v>1</v>
      </c>
      <c r="I35" s="3">
        <v>1</v>
      </c>
      <c r="J35" s="3"/>
      <c r="K35" s="3"/>
      <c r="L35" s="3"/>
      <c r="M35" s="3"/>
      <c r="N35" s="3"/>
      <c r="O35" s="3">
        <f t="shared" si="13"/>
        <v>2</v>
      </c>
      <c r="P35" s="9">
        <f t="shared" si="14"/>
        <v>0.6666666666666666</v>
      </c>
      <c r="Q35" s="9">
        <f t="shared" si="9"/>
        <v>6.1</v>
      </c>
      <c r="R35" s="9">
        <v>6.1</v>
      </c>
      <c r="T35" s="10">
        <f t="shared" si="10"/>
        <v>6.766666666666667</v>
      </c>
      <c r="U35" s="8">
        <v>2.5</v>
      </c>
      <c r="V35" s="3">
        <v>2</v>
      </c>
      <c r="W35" s="8">
        <f t="shared" si="6"/>
        <v>2.5</v>
      </c>
      <c r="X35" s="3">
        <v>1.4</v>
      </c>
      <c r="Y35" s="3">
        <v>4.1</v>
      </c>
      <c r="Z35" s="8">
        <f t="shared" si="4"/>
        <v>4.1</v>
      </c>
      <c r="AA35" s="3">
        <f t="shared" si="7"/>
        <v>6.6</v>
      </c>
      <c r="AB35" s="3" t="str">
        <f t="shared" si="8"/>
        <v>ANO</v>
      </c>
      <c r="AC35" s="3">
        <f t="shared" si="5"/>
        <v>13.366666666666667</v>
      </c>
      <c r="AD35" s="3">
        <f t="shared" si="15"/>
        <v>33.41666666666667</v>
      </c>
      <c r="AE35" s="12" t="s">
        <v>68</v>
      </c>
      <c r="AF35" s="14" t="s">
        <v>68</v>
      </c>
    </row>
    <row r="36" spans="1:32" ht="12.75">
      <c r="A36" s="4" t="s">
        <v>34</v>
      </c>
      <c r="E36" s="3">
        <v>1</v>
      </c>
      <c r="F36" s="3"/>
      <c r="G36" s="3"/>
      <c r="H36" s="3"/>
      <c r="I36" s="3">
        <v>1</v>
      </c>
      <c r="J36" s="3"/>
      <c r="K36" s="3"/>
      <c r="L36" s="3"/>
      <c r="M36" s="3">
        <v>1</v>
      </c>
      <c r="N36" s="3"/>
      <c r="O36" s="3">
        <f t="shared" si="13"/>
        <v>3</v>
      </c>
      <c r="P36" s="9">
        <f t="shared" si="14"/>
        <v>1</v>
      </c>
      <c r="Q36" s="9">
        <f t="shared" si="9"/>
        <v>7.3</v>
      </c>
      <c r="R36" s="9">
        <v>7.3</v>
      </c>
      <c r="T36" s="10">
        <f t="shared" si="10"/>
        <v>8.3</v>
      </c>
      <c r="U36" s="8">
        <v>3.9</v>
      </c>
      <c r="V36" s="3"/>
      <c r="W36" s="8">
        <f t="shared" si="6"/>
        <v>3.9</v>
      </c>
      <c r="X36" s="3">
        <v>3.7</v>
      </c>
      <c r="Y36" s="3"/>
      <c r="Z36" s="8">
        <f t="shared" si="4"/>
        <v>3.7</v>
      </c>
      <c r="AA36" s="3">
        <f t="shared" si="7"/>
        <v>7.6</v>
      </c>
      <c r="AB36" s="3" t="str">
        <f t="shared" si="8"/>
        <v>ANO</v>
      </c>
      <c r="AC36" s="3">
        <f t="shared" si="5"/>
        <v>15.9</v>
      </c>
      <c r="AD36" s="3">
        <f t="shared" si="15"/>
        <v>39.75</v>
      </c>
      <c r="AE36" s="12" t="s">
        <v>65</v>
      </c>
      <c r="AF36" s="14" t="s">
        <v>65</v>
      </c>
    </row>
    <row r="37" spans="1:32" ht="12.75">
      <c r="A37" s="4" t="s">
        <v>35</v>
      </c>
      <c r="E37" s="3"/>
      <c r="F37" s="3"/>
      <c r="G37" s="3"/>
      <c r="H37" s="3"/>
      <c r="I37" s="3"/>
      <c r="J37" s="3"/>
      <c r="K37" s="3"/>
      <c r="L37" s="3"/>
      <c r="M37" s="3">
        <v>1</v>
      </c>
      <c r="N37" s="3"/>
      <c r="O37" s="3">
        <f t="shared" si="13"/>
        <v>1</v>
      </c>
      <c r="P37" s="9">
        <f t="shared" si="14"/>
        <v>0.3333333333333333</v>
      </c>
      <c r="Q37" s="9">
        <f t="shared" si="9"/>
        <v>6.8</v>
      </c>
      <c r="R37" s="9">
        <v>6.8</v>
      </c>
      <c r="T37" s="10">
        <f t="shared" si="10"/>
        <v>7.133333333333333</v>
      </c>
      <c r="U37" s="8">
        <v>3.7</v>
      </c>
      <c r="V37" s="3"/>
      <c r="W37" s="8">
        <f t="shared" si="6"/>
        <v>3.7</v>
      </c>
      <c r="X37" s="3">
        <v>3.9</v>
      </c>
      <c r="Y37" s="3"/>
      <c r="Z37" s="8">
        <f t="shared" si="4"/>
        <v>3.9</v>
      </c>
      <c r="AA37" s="3">
        <f t="shared" si="7"/>
        <v>7.6</v>
      </c>
      <c r="AB37" s="3" t="str">
        <f t="shared" si="8"/>
        <v>ANO</v>
      </c>
      <c r="AC37" s="3">
        <f t="shared" si="5"/>
        <v>14.733333333333333</v>
      </c>
      <c r="AD37" s="3">
        <f t="shared" si="15"/>
        <v>36.83333333333333</v>
      </c>
      <c r="AE37" s="12" t="s">
        <v>65</v>
      </c>
      <c r="AF37" s="14" t="s">
        <v>69</v>
      </c>
    </row>
    <row r="38" spans="1:32" ht="12.75">
      <c r="A38" s="4" t="s">
        <v>36</v>
      </c>
      <c r="E38" s="3"/>
      <c r="F38" s="3"/>
      <c r="G38" s="3"/>
      <c r="H38" s="3"/>
      <c r="I38" s="3">
        <v>1</v>
      </c>
      <c r="J38" s="3"/>
      <c r="K38" s="3"/>
      <c r="L38" s="3"/>
      <c r="M38" s="3"/>
      <c r="N38" s="3"/>
      <c r="O38" s="3">
        <f t="shared" si="13"/>
        <v>1</v>
      </c>
      <c r="P38" s="9">
        <f t="shared" si="14"/>
        <v>0.3333333333333333</v>
      </c>
      <c r="Q38" s="9">
        <f t="shared" si="9"/>
        <v>5.2</v>
      </c>
      <c r="R38" s="9">
        <v>5.2</v>
      </c>
      <c r="S38" s="9">
        <v>4.9</v>
      </c>
      <c r="T38" s="10">
        <f t="shared" si="10"/>
        <v>5.533333333333333</v>
      </c>
      <c r="U38" s="8">
        <v>1.1</v>
      </c>
      <c r="V38" s="3">
        <v>2.6</v>
      </c>
      <c r="W38" s="8">
        <f t="shared" si="6"/>
        <v>2.6</v>
      </c>
      <c r="X38" s="3">
        <v>2</v>
      </c>
      <c r="Y38" s="3">
        <v>3.6</v>
      </c>
      <c r="Z38" s="8">
        <f t="shared" si="4"/>
        <v>3.6</v>
      </c>
      <c r="AA38" s="3">
        <f t="shared" si="7"/>
        <v>6.2</v>
      </c>
      <c r="AB38" s="3" t="str">
        <f t="shared" si="8"/>
        <v>ANO</v>
      </c>
      <c r="AC38" s="3">
        <f t="shared" si="5"/>
        <v>11.733333333333334</v>
      </c>
      <c r="AD38" s="3">
        <f t="shared" si="15"/>
        <v>29.333333333333336</v>
      </c>
      <c r="AE38" s="12" t="s">
        <v>69</v>
      </c>
      <c r="AF38" s="14" t="s">
        <v>68</v>
      </c>
    </row>
    <row r="39" spans="1:32" ht="12.75">
      <c r="A39" s="4" t="s">
        <v>37</v>
      </c>
      <c r="D39" s="2">
        <v>1</v>
      </c>
      <c r="E39" s="3"/>
      <c r="F39" s="3"/>
      <c r="G39" s="3"/>
      <c r="H39" s="3">
        <v>1</v>
      </c>
      <c r="I39" s="3"/>
      <c r="J39" s="3"/>
      <c r="K39" s="3"/>
      <c r="L39" s="3"/>
      <c r="M39" s="3">
        <v>1</v>
      </c>
      <c r="N39" s="3"/>
      <c r="O39" s="3">
        <f t="shared" si="13"/>
        <v>3</v>
      </c>
      <c r="P39" s="9">
        <f t="shared" si="14"/>
        <v>1</v>
      </c>
      <c r="Q39" s="9">
        <f t="shared" si="9"/>
        <v>8.9</v>
      </c>
      <c r="R39" s="9">
        <v>8.9</v>
      </c>
      <c r="T39" s="10">
        <f t="shared" si="10"/>
        <v>9.9</v>
      </c>
      <c r="U39" s="8">
        <v>2.4</v>
      </c>
      <c r="V39" s="3">
        <v>4</v>
      </c>
      <c r="W39" s="8">
        <f t="shared" si="6"/>
        <v>4</v>
      </c>
      <c r="X39" s="3">
        <v>4.8</v>
      </c>
      <c r="Y39" s="3"/>
      <c r="Z39" s="8">
        <f t="shared" si="4"/>
        <v>4.8</v>
      </c>
      <c r="AA39" s="3">
        <f t="shared" si="7"/>
        <v>8.8</v>
      </c>
      <c r="AB39" s="3" t="str">
        <f t="shared" si="8"/>
        <v>ANO</v>
      </c>
      <c r="AC39" s="3">
        <f t="shared" si="5"/>
        <v>18.700000000000003</v>
      </c>
      <c r="AD39" s="3">
        <f t="shared" si="15"/>
        <v>46.75000000000001</v>
      </c>
      <c r="AE39" s="12" t="s">
        <v>57</v>
      </c>
      <c r="AF39" s="14" t="s">
        <v>65</v>
      </c>
    </row>
    <row r="40" spans="1:32" ht="12.75">
      <c r="A40" s="4" t="s">
        <v>38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>
        <f t="shared" si="13"/>
        <v>0</v>
      </c>
      <c r="P40" s="9">
        <f t="shared" si="14"/>
        <v>0</v>
      </c>
      <c r="Q40" s="9">
        <f t="shared" si="9"/>
        <v>6.2</v>
      </c>
      <c r="R40" s="9">
        <v>2.3</v>
      </c>
      <c r="S40" s="9">
        <v>6.2</v>
      </c>
      <c r="T40" s="10">
        <f t="shared" si="10"/>
        <v>6.2</v>
      </c>
      <c r="U40" s="8">
        <v>2.6</v>
      </c>
      <c r="V40" s="3"/>
      <c r="W40" s="8">
        <f t="shared" si="6"/>
        <v>2.6</v>
      </c>
      <c r="X40" s="3">
        <v>2.1</v>
      </c>
      <c r="Y40" s="3">
        <v>3.6</v>
      </c>
      <c r="Z40" s="8">
        <f t="shared" si="4"/>
        <v>3.6</v>
      </c>
      <c r="AA40" s="3">
        <f t="shared" si="7"/>
        <v>6.2</v>
      </c>
      <c r="AB40" s="3" t="str">
        <f t="shared" si="8"/>
        <v>ANO</v>
      </c>
      <c r="AC40" s="3">
        <f t="shared" si="5"/>
        <v>12.4</v>
      </c>
      <c r="AD40" s="3">
        <f t="shared" si="15"/>
        <v>31</v>
      </c>
      <c r="AE40" s="12" t="s">
        <v>68</v>
      </c>
      <c r="AF40" s="14" t="s">
        <v>68</v>
      </c>
    </row>
    <row r="41" spans="1:31" ht="12.75">
      <c r="A41" s="4" t="s">
        <v>39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>
        <f t="shared" si="13"/>
        <v>0</v>
      </c>
      <c r="P41" s="9">
        <f t="shared" si="14"/>
        <v>0</v>
      </c>
      <c r="Q41" s="9">
        <f t="shared" si="9"/>
        <v>7.4</v>
      </c>
      <c r="R41" s="9">
        <v>7.4</v>
      </c>
      <c r="T41" s="10">
        <f t="shared" si="10"/>
        <v>7.4</v>
      </c>
      <c r="U41" s="6">
        <v>4.7</v>
      </c>
      <c r="W41" s="6">
        <f t="shared" si="6"/>
        <v>4.7</v>
      </c>
      <c r="X41" s="2">
        <v>5</v>
      </c>
      <c r="Z41" s="6">
        <f t="shared" si="4"/>
        <v>5</v>
      </c>
      <c r="AA41" s="2">
        <f t="shared" si="7"/>
        <v>9.7</v>
      </c>
      <c r="AB41" s="3" t="str">
        <f t="shared" si="8"/>
        <v>ANO</v>
      </c>
      <c r="AC41" s="2">
        <f t="shared" si="5"/>
        <v>17.1</v>
      </c>
      <c r="AD41" s="2">
        <f t="shared" si="15"/>
        <v>42.75000000000001</v>
      </c>
      <c r="AE41" s="11" t="s">
        <v>66</v>
      </c>
    </row>
    <row r="42" spans="1:32" ht="12.75">
      <c r="A42" s="4" t="s">
        <v>40</v>
      </c>
      <c r="D42" s="2">
        <v>1</v>
      </c>
      <c r="E42" s="3"/>
      <c r="F42" s="3"/>
      <c r="G42" s="3"/>
      <c r="H42" s="3"/>
      <c r="I42" s="3"/>
      <c r="J42" s="3"/>
      <c r="K42" s="3"/>
      <c r="L42" s="3"/>
      <c r="M42" s="3">
        <v>1</v>
      </c>
      <c r="N42" s="3"/>
      <c r="O42" s="3">
        <f t="shared" si="13"/>
        <v>2</v>
      </c>
      <c r="P42" s="9">
        <f t="shared" si="14"/>
        <v>0.6666666666666666</v>
      </c>
      <c r="Q42" s="9">
        <f t="shared" si="9"/>
        <v>8.2</v>
      </c>
      <c r="R42" s="9">
        <v>8.2</v>
      </c>
      <c r="T42" s="10">
        <f t="shared" si="10"/>
        <v>8.866666666666665</v>
      </c>
      <c r="U42" s="8">
        <v>4</v>
      </c>
      <c r="V42" s="3"/>
      <c r="W42" s="8">
        <f t="shared" si="6"/>
        <v>4</v>
      </c>
      <c r="X42" s="3">
        <v>5</v>
      </c>
      <c r="Y42" s="3"/>
      <c r="Z42" s="8">
        <f aca="true" t="shared" si="16" ref="Z42:Z49">MAX(X42:Y42)</f>
        <v>5</v>
      </c>
      <c r="AA42" s="3">
        <f t="shared" si="7"/>
        <v>9</v>
      </c>
      <c r="AB42" s="3" t="str">
        <f t="shared" si="8"/>
        <v>ANO</v>
      </c>
      <c r="AC42" s="3">
        <f t="shared" si="5"/>
        <v>17.866666666666667</v>
      </c>
      <c r="AD42" s="3">
        <f t="shared" si="15"/>
        <v>44.66666666666667</v>
      </c>
      <c r="AE42" s="12" t="s">
        <v>66</v>
      </c>
      <c r="AF42" s="14" t="s">
        <v>57</v>
      </c>
    </row>
    <row r="43" spans="1:32" s="18" customFormat="1" ht="12.75">
      <c r="A43" s="17" t="s">
        <v>41</v>
      </c>
      <c r="D43" s="18">
        <v>1</v>
      </c>
      <c r="G43" s="18">
        <v>1</v>
      </c>
      <c r="M43" s="18">
        <v>1</v>
      </c>
      <c r="O43" s="18">
        <f t="shared" si="13"/>
        <v>3</v>
      </c>
      <c r="P43" s="19">
        <f t="shared" si="14"/>
        <v>1</v>
      </c>
      <c r="Q43" s="19">
        <f t="shared" si="9"/>
        <v>4.5</v>
      </c>
      <c r="R43" s="19">
        <v>4.5</v>
      </c>
      <c r="S43" s="19"/>
      <c r="T43" s="20">
        <f t="shared" si="10"/>
        <v>5.5</v>
      </c>
      <c r="U43" s="21">
        <v>1.2</v>
      </c>
      <c r="V43" s="24">
        <v>0</v>
      </c>
      <c r="W43" s="21">
        <f t="shared" si="6"/>
        <v>1.2</v>
      </c>
      <c r="Z43" s="21">
        <f t="shared" si="16"/>
        <v>0</v>
      </c>
      <c r="AA43" s="18">
        <f t="shared" si="7"/>
        <v>1.2</v>
      </c>
      <c r="AB43" s="18" t="str">
        <f t="shared" si="8"/>
        <v>NE</v>
      </c>
      <c r="AC43" s="18">
        <f t="shared" si="5"/>
        <v>6.7</v>
      </c>
      <c r="AD43" s="18">
        <f>AC43*50/15</f>
        <v>22.333333333333332</v>
      </c>
      <c r="AE43" s="22" t="s">
        <v>67</v>
      </c>
      <c r="AF43" s="23"/>
    </row>
    <row r="44" spans="1:32" ht="12.75">
      <c r="A44" s="4" t="s">
        <v>42</v>
      </c>
      <c r="D44" s="2">
        <v>1</v>
      </c>
      <c r="E44" s="3"/>
      <c r="F44" s="3"/>
      <c r="G44" s="3"/>
      <c r="H44" s="3">
        <v>1</v>
      </c>
      <c r="I44" s="3"/>
      <c r="J44" s="3"/>
      <c r="K44" s="3"/>
      <c r="L44" s="3"/>
      <c r="M44" s="3">
        <v>1</v>
      </c>
      <c r="N44" s="3"/>
      <c r="O44" s="3">
        <f t="shared" si="13"/>
        <v>3</v>
      </c>
      <c r="P44" s="9">
        <f t="shared" si="14"/>
        <v>1</v>
      </c>
      <c r="Q44" s="9">
        <f t="shared" si="9"/>
        <v>4.7</v>
      </c>
      <c r="R44" s="9">
        <v>4.7</v>
      </c>
      <c r="S44" s="9">
        <v>4.4</v>
      </c>
      <c r="T44" s="10">
        <f t="shared" si="10"/>
        <v>5.7</v>
      </c>
      <c r="U44" s="6">
        <v>0.9</v>
      </c>
      <c r="V44" s="2">
        <v>1.5</v>
      </c>
      <c r="W44" s="6">
        <f t="shared" si="6"/>
        <v>1.5</v>
      </c>
      <c r="X44" s="2">
        <v>1.9</v>
      </c>
      <c r="Y44" s="2">
        <v>3.7</v>
      </c>
      <c r="Z44" s="6">
        <f t="shared" si="16"/>
        <v>3.7</v>
      </c>
      <c r="AA44" s="2">
        <f t="shared" si="7"/>
        <v>5.2</v>
      </c>
      <c r="AB44" s="3" t="str">
        <f t="shared" si="8"/>
        <v>ANO</v>
      </c>
      <c r="AC44" s="2">
        <f t="shared" si="5"/>
        <v>10.9</v>
      </c>
      <c r="AD44" s="2">
        <f aca="true" t="shared" si="17" ref="AD44:AD49">AC44*50/20</f>
        <v>27.25</v>
      </c>
      <c r="AE44" s="11" t="s">
        <v>69</v>
      </c>
      <c r="AF44" s="13" t="s">
        <v>67</v>
      </c>
    </row>
    <row r="45" spans="1:32" ht="12.75">
      <c r="A45" s="4" t="s">
        <v>43</v>
      </c>
      <c r="E45" s="3"/>
      <c r="F45" s="3"/>
      <c r="G45" s="3"/>
      <c r="H45" s="3"/>
      <c r="I45" s="3"/>
      <c r="J45" s="3"/>
      <c r="K45" s="3"/>
      <c r="L45" s="3"/>
      <c r="M45" s="3">
        <v>1</v>
      </c>
      <c r="N45" s="3"/>
      <c r="O45" s="3">
        <f t="shared" si="13"/>
        <v>1</v>
      </c>
      <c r="P45" s="9">
        <f t="shared" si="14"/>
        <v>0.3333333333333333</v>
      </c>
      <c r="Q45" s="9">
        <f t="shared" si="9"/>
        <v>4.7</v>
      </c>
      <c r="R45" s="9">
        <v>4.5</v>
      </c>
      <c r="S45" s="9">
        <v>4.7</v>
      </c>
      <c r="T45" s="10">
        <f t="shared" si="10"/>
        <v>5.033333333333333</v>
      </c>
      <c r="U45" s="8">
        <v>2.1</v>
      </c>
      <c r="V45" s="3">
        <v>2.2</v>
      </c>
      <c r="W45" s="8">
        <f t="shared" si="6"/>
        <v>2.2</v>
      </c>
      <c r="X45" s="3">
        <v>1.6</v>
      </c>
      <c r="Y45" s="3">
        <v>3.1</v>
      </c>
      <c r="Z45" s="8">
        <f t="shared" si="16"/>
        <v>3.1</v>
      </c>
      <c r="AA45" s="3">
        <f t="shared" si="7"/>
        <v>5.300000000000001</v>
      </c>
      <c r="AB45" s="3" t="str">
        <f t="shared" si="8"/>
        <v>ANO</v>
      </c>
      <c r="AC45" s="3">
        <f t="shared" si="5"/>
        <v>10.333333333333334</v>
      </c>
      <c r="AD45" s="3">
        <f t="shared" si="17"/>
        <v>25.833333333333336</v>
      </c>
      <c r="AE45" s="12" t="s">
        <v>69</v>
      </c>
      <c r="AF45" s="14" t="s">
        <v>69</v>
      </c>
    </row>
    <row r="46" spans="1:32" ht="12.75">
      <c r="A46" s="4" t="s">
        <v>44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>
        <f t="shared" si="13"/>
        <v>0</v>
      </c>
      <c r="P46" s="9">
        <f t="shared" si="14"/>
        <v>0</v>
      </c>
      <c r="Q46" s="9">
        <f t="shared" si="9"/>
        <v>5.9</v>
      </c>
      <c r="R46" s="9">
        <v>1.6</v>
      </c>
      <c r="S46" s="9">
        <v>5.9</v>
      </c>
      <c r="T46" s="10">
        <f t="shared" si="10"/>
        <v>5.9</v>
      </c>
      <c r="U46" s="8">
        <v>0.2</v>
      </c>
      <c r="V46" s="3">
        <v>3.5</v>
      </c>
      <c r="W46" s="8">
        <f t="shared" si="6"/>
        <v>3.5</v>
      </c>
      <c r="X46" s="3">
        <v>3.5</v>
      </c>
      <c r="Y46" s="3"/>
      <c r="Z46" s="8">
        <f t="shared" si="16"/>
        <v>3.5</v>
      </c>
      <c r="AA46" s="3">
        <f t="shared" si="7"/>
        <v>7</v>
      </c>
      <c r="AB46" s="3" t="str">
        <f t="shared" si="8"/>
        <v>ANO</v>
      </c>
      <c r="AC46" s="3">
        <f t="shared" si="5"/>
        <v>12.9</v>
      </c>
      <c r="AD46" s="3">
        <f t="shared" si="17"/>
        <v>32.25</v>
      </c>
      <c r="AE46" s="12" t="s">
        <v>68</v>
      </c>
      <c r="AF46" s="14" t="s">
        <v>68</v>
      </c>
    </row>
    <row r="47" spans="1:32" ht="12.75">
      <c r="A47" s="4" t="s">
        <v>54</v>
      </c>
      <c r="U47" s="8">
        <v>1.9</v>
      </c>
      <c r="V47" s="3">
        <v>3.8</v>
      </c>
      <c r="W47" s="8">
        <f t="shared" si="6"/>
        <v>3.8</v>
      </c>
      <c r="X47" s="3">
        <v>0.7</v>
      </c>
      <c r="Y47" s="3">
        <v>4.4</v>
      </c>
      <c r="Z47" s="8">
        <f t="shared" si="16"/>
        <v>4.4</v>
      </c>
      <c r="AA47" s="3">
        <f t="shared" si="7"/>
        <v>8.2</v>
      </c>
      <c r="AB47" s="3" t="str">
        <f t="shared" si="8"/>
        <v>ANO</v>
      </c>
      <c r="AC47" s="3">
        <f>2*AA47</f>
        <v>16.4</v>
      </c>
      <c r="AD47" s="3">
        <f t="shared" si="17"/>
        <v>40.99999999999999</v>
      </c>
      <c r="AE47" s="12" t="s">
        <v>66</v>
      </c>
      <c r="AF47" s="14" t="s">
        <v>69</v>
      </c>
    </row>
    <row r="48" spans="1:32" ht="12.75">
      <c r="A48" s="4" t="s">
        <v>55</v>
      </c>
      <c r="U48" s="8">
        <v>3.5</v>
      </c>
      <c r="V48" s="3"/>
      <c r="W48" s="8">
        <f t="shared" si="6"/>
        <v>3.5</v>
      </c>
      <c r="X48" s="3">
        <v>2.7</v>
      </c>
      <c r="Y48" s="3"/>
      <c r="Z48" s="8">
        <f t="shared" si="16"/>
        <v>2.7</v>
      </c>
      <c r="AA48" s="3">
        <f t="shared" si="7"/>
        <v>6.2</v>
      </c>
      <c r="AB48" s="3" t="str">
        <f t="shared" si="8"/>
        <v>ANO</v>
      </c>
      <c r="AC48" s="3">
        <f>2*AA48</f>
        <v>12.4</v>
      </c>
      <c r="AD48" s="3">
        <f t="shared" si="17"/>
        <v>31</v>
      </c>
      <c r="AE48" s="12" t="s">
        <v>65</v>
      </c>
      <c r="AF48" s="14" t="s">
        <v>68</v>
      </c>
    </row>
    <row r="49" spans="1:32" s="18" customFormat="1" ht="12.75">
      <c r="A49" s="17" t="s">
        <v>70</v>
      </c>
      <c r="P49" s="19"/>
      <c r="Q49" s="19"/>
      <c r="R49" s="19"/>
      <c r="S49" s="19"/>
      <c r="T49" s="20"/>
      <c r="U49" s="21">
        <v>0.4</v>
      </c>
      <c r="W49" s="18">
        <f t="shared" si="6"/>
        <v>0.4</v>
      </c>
      <c r="X49" s="18">
        <v>0.8</v>
      </c>
      <c r="Z49" s="21">
        <f t="shared" si="16"/>
        <v>0.8</v>
      </c>
      <c r="AA49" s="18">
        <f t="shared" si="7"/>
        <v>1.2000000000000002</v>
      </c>
      <c r="AB49" s="18" t="str">
        <f t="shared" si="8"/>
        <v>NE</v>
      </c>
      <c r="AC49" s="18">
        <f>3*AA49</f>
        <v>3.6000000000000005</v>
      </c>
      <c r="AD49" s="18">
        <f t="shared" si="17"/>
        <v>9.000000000000002</v>
      </c>
      <c r="AE49" s="22" t="s">
        <v>67</v>
      </c>
      <c r="AF49" s="23"/>
    </row>
    <row r="50" spans="21:32" ht="12.75">
      <c r="U50" s="6"/>
      <c r="AD50" s="2" t="s">
        <v>57</v>
      </c>
      <c r="AE50" s="11">
        <f>COUNTIF(AE2:AE48,"A")</f>
        <v>5</v>
      </c>
      <c r="AF50" s="11"/>
    </row>
    <row r="51" spans="21:32" ht="12.75">
      <c r="U51" s="6"/>
      <c r="AD51" s="2" t="s">
        <v>66</v>
      </c>
      <c r="AE51" s="11">
        <f>COUNTIF(AE2:AE48,"B")</f>
        <v>6</v>
      </c>
      <c r="AF51" s="11"/>
    </row>
    <row r="52" spans="21:32" ht="12.75">
      <c r="U52" s="6"/>
      <c r="AD52" s="2" t="s">
        <v>65</v>
      </c>
      <c r="AE52" s="11">
        <f>COUNTIF(AE2:AE48,"C")</f>
        <v>11</v>
      </c>
      <c r="AF52" s="11"/>
    </row>
    <row r="53" spans="21:32" ht="12.75">
      <c r="U53" s="6"/>
      <c r="AD53" s="2" t="s">
        <v>68</v>
      </c>
      <c r="AE53" s="11">
        <f>COUNTIF(AE2:AE48,"D")</f>
        <v>10</v>
      </c>
      <c r="AF53" s="11"/>
    </row>
    <row r="54" spans="30:32" ht="12.75">
      <c r="AD54" s="2" t="s">
        <v>69</v>
      </c>
      <c r="AE54" s="11">
        <f>COUNTIF(AE2:AE48,"E")</f>
        <v>12</v>
      </c>
      <c r="AF54" s="11"/>
    </row>
    <row r="55" spans="30:32" ht="12.75">
      <c r="AD55" s="2" t="s">
        <v>67</v>
      </c>
      <c r="AE55" s="11">
        <f>COUNTIF(AE2:AE48,"F")</f>
        <v>3</v>
      </c>
      <c r="AF55" s="11"/>
    </row>
    <row r="56" spans="31:32" ht="12.75">
      <c r="AE56" s="11" t="s">
        <v>57</v>
      </c>
      <c r="AF56" s="11">
        <f>COUNTIF(AF2:AF54,"A")</f>
        <v>4</v>
      </c>
    </row>
    <row r="57" spans="31:32" ht="12.75">
      <c r="AE57" s="11" t="s">
        <v>66</v>
      </c>
      <c r="AF57" s="11">
        <f>COUNTIF(AF2:AF54,"B")</f>
        <v>1</v>
      </c>
    </row>
    <row r="58" spans="31:32" ht="12.75">
      <c r="AE58" s="11" t="s">
        <v>65</v>
      </c>
      <c r="AF58" s="11">
        <f>COUNTIF(AF2:AF54,"C")</f>
        <v>7</v>
      </c>
    </row>
    <row r="59" spans="31:32" ht="12.75">
      <c r="AE59" s="11" t="s">
        <v>68</v>
      </c>
      <c r="AF59" s="11">
        <f>COUNTIF(AF2:AF54,"D")</f>
        <v>10</v>
      </c>
    </row>
    <row r="60" spans="31:32" ht="12.75">
      <c r="AE60" s="11" t="s">
        <v>69</v>
      </c>
      <c r="AF60" s="11">
        <f>COUNTIF(AF2:AF54,"E")</f>
        <v>12</v>
      </c>
    </row>
    <row r="61" spans="31:32" ht="12.75">
      <c r="AE61" s="11" t="s">
        <v>67</v>
      </c>
      <c r="AF61" s="11">
        <f>COUNTIF(AF2:AF54,"F")</f>
        <v>3</v>
      </c>
    </row>
  </sheetData>
  <printOptions/>
  <pageMargins left="0.77" right="0.25" top="0.59" bottom="0.44" header="0.3" footer="0.1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Přírodovědecká fakulta MUNI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pribylova</dc:creator>
  <cp:keywords/>
  <dc:description/>
  <cp:lastModifiedBy>pribylova</cp:lastModifiedBy>
  <cp:lastPrinted>2006-10-17T06:20:00Z</cp:lastPrinted>
  <dcterms:created xsi:type="dcterms:W3CDTF">2006-10-03T11:17:34Z</dcterms:created>
  <dcterms:modified xsi:type="dcterms:W3CDTF">2007-06-25T12:25:03Z</dcterms:modified>
  <cp:category/>
  <cp:version/>
  <cp:contentType/>
  <cp:contentStatus/>
</cp:coreProperties>
</file>