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5EA63397-033A-4627-BEBE-E3A3788D9792}" xr6:coauthVersionLast="47" xr6:coauthVersionMax="47" xr10:uidLastSave="{00000000-0000-0000-0000-000000000000}"/>
  <bookViews>
    <workbookView xWindow="-120" yWindow="-120" windowWidth="29040" windowHeight="15720" activeTab="6" xr2:uid="{2209479B-C9D3-4B3A-BA44-167052BA07C4}"/>
  </bookViews>
  <sheets>
    <sheet name="List1" sheetId="1" r:id="rId1"/>
    <sheet name="Regrese" sheetId="2" r:id="rId2"/>
    <sheet name="Regrese (2)" sheetId="3" r:id="rId3"/>
    <sheet name="Parcial" sheetId="4" r:id="rId4"/>
    <sheet name="Faktor" sheetId="5" r:id="rId5"/>
    <sheet name="Kvadry" sheetId="6" r:id="rId6"/>
    <sheet name="3 faktory nekorel." sheetId="7" r:id="rId7"/>
    <sheet name="3 faktory korel." sheetId="8" r:id="rId8"/>
  </sheets>
  <definedNames>
    <definedName name="solver_adj" localSheetId="7" hidden="1">'3 faktory korel.'!$O$3:$Q$12,'3 faktory korel.'!$T$11,'3 faktory korel.'!$T$12,'3 faktory korel.'!$U$12</definedName>
    <definedName name="solver_adj" localSheetId="6" hidden="1">'3 faktory nekorel.'!$O$3:$Q$12</definedName>
    <definedName name="solver_adj" localSheetId="3" hidden="1">Parcial!#REF!</definedName>
    <definedName name="solver_adj" localSheetId="2" hidden="1">'Regrese (2)'!$O$4:$O$6</definedName>
    <definedName name="solver_cvg" localSheetId="7" hidden="1">0.0001</definedName>
    <definedName name="solver_cvg" localSheetId="6" hidden="1">0.0001</definedName>
    <definedName name="solver_cvg" localSheetId="3" hidden="1">0.0001</definedName>
    <definedName name="solver_cvg" localSheetId="2" hidden="1">0.0001</definedName>
    <definedName name="solver_drv" localSheetId="7" hidden="1">1</definedName>
    <definedName name="solver_drv" localSheetId="6" hidden="1">1</definedName>
    <definedName name="solver_drv" localSheetId="3" hidden="1">1</definedName>
    <definedName name="solver_drv" localSheetId="2" hidden="1">1</definedName>
    <definedName name="solver_eng" localSheetId="7" hidden="1">1</definedName>
    <definedName name="solver_eng" localSheetId="6" hidden="1">1</definedName>
    <definedName name="solver_eng" localSheetId="3" hidden="1">1</definedName>
    <definedName name="solver_eng" localSheetId="2" hidden="1">1</definedName>
    <definedName name="solver_est" localSheetId="7" hidden="1">1</definedName>
    <definedName name="solver_est" localSheetId="6" hidden="1">1</definedName>
    <definedName name="solver_est" localSheetId="3" hidden="1">1</definedName>
    <definedName name="solver_est" localSheetId="2" hidden="1">1</definedName>
    <definedName name="solver_itr" localSheetId="7" hidden="1">2147483647</definedName>
    <definedName name="solver_itr" localSheetId="6" hidden="1">2147483647</definedName>
    <definedName name="solver_itr" localSheetId="3" hidden="1">2147483647</definedName>
    <definedName name="solver_itr" localSheetId="2" hidden="1">2147483647</definedName>
    <definedName name="solver_mip" localSheetId="7" hidden="1">2147483647</definedName>
    <definedName name="solver_mip" localSheetId="6" hidden="1">2147483647</definedName>
    <definedName name="solver_mip" localSheetId="3" hidden="1">2147483647</definedName>
    <definedName name="solver_mip" localSheetId="2" hidden="1">2147483647</definedName>
    <definedName name="solver_mni" localSheetId="7" hidden="1">30</definedName>
    <definedName name="solver_mni" localSheetId="6" hidden="1">30</definedName>
    <definedName name="solver_mni" localSheetId="3" hidden="1">30</definedName>
    <definedName name="solver_mni" localSheetId="2" hidden="1">30</definedName>
    <definedName name="solver_mrt" localSheetId="7" hidden="1">0.075</definedName>
    <definedName name="solver_mrt" localSheetId="6" hidden="1">0.075</definedName>
    <definedName name="solver_mrt" localSheetId="3" hidden="1">0.075</definedName>
    <definedName name="solver_mrt" localSheetId="2" hidden="1">0.075</definedName>
    <definedName name="solver_msl" localSheetId="7" hidden="1">2</definedName>
    <definedName name="solver_msl" localSheetId="6" hidden="1">2</definedName>
    <definedName name="solver_msl" localSheetId="3" hidden="1">2</definedName>
    <definedName name="solver_msl" localSheetId="2" hidden="1">2</definedName>
    <definedName name="solver_neg" localSheetId="7" hidden="1">2</definedName>
    <definedName name="solver_neg" localSheetId="6" hidden="1">2</definedName>
    <definedName name="solver_neg" localSheetId="3" hidden="1">2</definedName>
    <definedName name="solver_neg" localSheetId="2" hidden="1">2</definedName>
    <definedName name="solver_nod" localSheetId="7" hidden="1">2147483647</definedName>
    <definedName name="solver_nod" localSheetId="6" hidden="1">2147483647</definedName>
    <definedName name="solver_nod" localSheetId="3" hidden="1">2147483647</definedName>
    <definedName name="solver_nod" localSheetId="2" hidden="1">2147483647</definedName>
    <definedName name="solver_num" localSheetId="7" hidden="1">0</definedName>
    <definedName name="solver_num" localSheetId="6" hidden="1">0</definedName>
    <definedName name="solver_num" localSheetId="3" hidden="1">0</definedName>
    <definedName name="solver_num" localSheetId="2" hidden="1">0</definedName>
    <definedName name="solver_nwt" localSheetId="7" hidden="1">1</definedName>
    <definedName name="solver_nwt" localSheetId="6" hidden="1">1</definedName>
    <definedName name="solver_nwt" localSheetId="3" hidden="1">1</definedName>
    <definedName name="solver_nwt" localSheetId="2" hidden="1">1</definedName>
    <definedName name="solver_opt" localSheetId="7" hidden="1">'3 faktory korel.'!$O$15</definedName>
    <definedName name="solver_opt" localSheetId="6" hidden="1">'3 faktory nekorel.'!$O$15</definedName>
    <definedName name="solver_opt" localSheetId="3" hidden="1">Parcial!#REF!</definedName>
    <definedName name="solver_opt" localSheetId="2" hidden="1">'Regrese (2)'!$O$8</definedName>
    <definedName name="solver_pre" localSheetId="7" hidden="1">0.000001</definedName>
    <definedName name="solver_pre" localSheetId="6" hidden="1">0.000001</definedName>
    <definedName name="solver_pre" localSheetId="3" hidden="1">0.000001</definedName>
    <definedName name="solver_pre" localSheetId="2" hidden="1">0.000001</definedName>
    <definedName name="solver_rbv" localSheetId="7" hidden="1">1</definedName>
    <definedName name="solver_rbv" localSheetId="6" hidden="1">1</definedName>
    <definedName name="solver_rbv" localSheetId="3" hidden="1">1</definedName>
    <definedName name="solver_rbv" localSheetId="2" hidden="1">1</definedName>
    <definedName name="solver_rlx" localSheetId="7" hidden="1">2</definedName>
    <definedName name="solver_rlx" localSheetId="6" hidden="1">2</definedName>
    <definedName name="solver_rlx" localSheetId="3" hidden="1">2</definedName>
    <definedName name="solver_rlx" localSheetId="2" hidden="1">2</definedName>
    <definedName name="solver_rsd" localSheetId="7" hidden="1">0</definedName>
    <definedName name="solver_rsd" localSheetId="6" hidden="1">0</definedName>
    <definedName name="solver_rsd" localSheetId="3" hidden="1">0</definedName>
    <definedName name="solver_rsd" localSheetId="2" hidden="1">0</definedName>
    <definedName name="solver_scl" localSheetId="7" hidden="1">1</definedName>
    <definedName name="solver_scl" localSheetId="6" hidden="1">1</definedName>
    <definedName name="solver_scl" localSheetId="3" hidden="1">1</definedName>
    <definedName name="solver_scl" localSheetId="2" hidden="1">1</definedName>
    <definedName name="solver_sho" localSheetId="7" hidden="1">2</definedName>
    <definedName name="solver_sho" localSheetId="6" hidden="1">2</definedName>
    <definedName name="solver_sho" localSheetId="3" hidden="1">2</definedName>
    <definedName name="solver_sho" localSheetId="2" hidden="1">2</definedName>
    <definedName name="solver_ssz" localSheetId="7" hidden="1">100</definedName>
    <definedName name="solver_ssz" localSheetId="6" hidden="1">100</definedName>
    <definedName name="solver_ssz" localSheetId="3" hidden="1">100</definedName>
    <definedName name="solver_ssz" localSheetId="2" hidden="1">100</definedName>
    <definedName name="solver_tim" localSheetId="7" hidden="1">2147483647</definedName>
    <definedName name="solver_tim" localSheetId="6" hidden="1">2147483647</definedName>
    <definedName name="solver_tim" localSheetId="3" hidden="1">2147483647</definedName>
    <definedName name="solver_tim" localSheetId="2" hidden="1">2147483647</definedName>
    <definedName name="solver_tol" localSheetId="7" hidden="1">0.01</definedName>
    <definedName name="solver_tol" localSheetId="6" hidden="1">0.01</definedName>
    <definedName name="solver_tol" localSheetId="3" hidden="1">0.01</definedName>
    <definedName name="solver_tol" localSheetId="2" hidden="1">0.01</definedName>
    <definedName name="solver_typ" localSheetId="7" hidden="1">2</definedName>
    <definedName name="solver_typ" localSheetId="6" hidden="1">2</definedName>
    <definedName name="solver_typ" localSheetId="3" hidden="1">2</definedName>
    <definedName name="solver_typ" localSheetId="2" hidden="1">2</definedName>
    <definedName name="solver_val" localSheetId="7" hidden="1">0</definedName>
    <definedName name="solver_val" localSheetId="6" hidden="1">0</definedName>
    <definedName name="solver_val" localSheetId="3" hidden="1">0</definedName>
    <definedName name="solver_val" localSheetId="2" hidden="1">0</definedName>
    <definedName name="solver_ver" localSheetId="7" hidden="1">3</definedName>
    <definedName name="solver_ver" localSheetId="6" hidden="1">3</definedName>
    <definedName name="solver_ver" localSheetId="3" hidden="1">3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8" l="1"/>
  <c r="V10" i="8"/>
  <c r="U10" i="8"/>
  <c r="T3" i="8" a="1"/>
  <c r="W5" i="8" s="1"/>
  <c r="T9" i="7" a="1"/>
  <c r="T9" i="7" s="1"/>
  <c r="U11" i="7"/>
  <c r="T12" i="7"/>
  <c r="V12" i="7"/>
  <c r="U15" i="7"/>
  <c r="T16" i="7"/>
  <c r="V16" i="7"/>
  <c r="B27" i="7" a="1"/>
  <c r="T3" i="7" a="1"/>
  <c r="T3" i="7" s="1"/>
  <c r="AO12" i="6"/>
  <c r="AN12" i="6"/>
  <c r="AM12" i="6"/>
  <c r="AL12" i="6"/>
  <c r="AK12" i="6"/>
  <c r="AJ12" i="6"/>
  <c r="AI12" i="6"/>
  <c r="AH12" i="6"/>
  <c r="AG12" i="6"/>
  <c r="AF12" i="6"/>
  <c r="AO11" i="6"/>
  <c r="AN11" i="6"/>
  <c r="AM11" i="6"/>
  <c r="AL11" i="6"/>
  <c r="AK11" i="6"/>
  <c r="AJ11" i="6"/>
  <c r="AI11" i="6"/>
  <c r="AH11" i="6"/>
  <c r="AG11" i="6"/>
  <c r="AF11" i="6"/>
  <c r="AO10" i="6"/>
  <c r="AN10" i="6"/>
  <c r="AM10" i="6"/>
  <c r="AL10" i="6"/>
  <c r="AK10" i="6"/>
  <c r="AJ10" i="6"/>
  <c r="AI10" i="6"/>
  <c r="AH10" i="6"/>
  <c r="AG10" i="6"/>
  <c r="AF10" i="6"/>
  <c r="AO9" i="6"/>
  <c r="AN9" i="6"/>
  <c r="AM9" i="6"/>
  <c r="AL9" i="6"/>
  <c r="AK9" i="6"/>
  <c r="AJ9" i="6"/>
  <c r="AI9" i="6"/>
  <c r="AH9" i="6"/>
  <c r="AG9" i="6"/>
  <c r="AF9" i="6"/>
  <c r="AO8" i="6"/>
  <c r="AN8" i="6"/>
  <c r="AM8" i="6"/>
  <c r="AL8" i="6"/>
  <c r="AK8" i="6"/>
  <c r="AJ8" i="6"/>
  <c r="AI8" i="6"/>
  <c r="AH8" i="6"/>
  <c r="AG8" i="6"/>
  <c r="AF8" i="6"/>
  <c r="AG7" i="6"/>
  <c r="AH7" i="6"/>
  <c r="AI7" i="6"/>
  <c r="AJ7" i="6"/>
  <c r="AK7" i="6"/>
  <c r="AL7" i="6"/>
  <c r="AM7" i="6"/>
  <c r="AN7" i="6"/>
  <c r="AO7" i="6"/>
  <c r="AF7" i="6"/>
  <c r="AG6" i="6"/>
  <c r="AH6" i="6"/>
  <c r="AI6" i="6"/>
  <c r="AJ6" i="6"/>
  <c r="AK6" i="6"/>
  <c r="AL6" i="6"/>
  <c r="AM6" i="6"/>
  <c r="AN6" i="6"/>
  <c r="AO6" i="6"/>
  <c r="AF6" i="6"/>
  <c r="AG5" i="6"/>
  <c r="AH5" i="6"/>
  <c r="AI5" i="6"/>
  <c r="AJ5" i="6"/>
  <c r="AK5" i="6"/>
  <c r="AL5" i="6"/>
  <c r="AM5" i="6"/>
  <c r="AN5" i="6"/>
  <c r="AO5" i="6"/>
  <c r="AF5" i="6"/>
  <c r="AG4" i="6"/>
  <c r="AH4" i="6"/>
  <c r="AI4" i="6"/>
  <c r="AJ4" i="6"/>
  <c r="AK4" i="6"/>
  <c r="AL4" i="6"/>
  <c r="AM4" i="6"/>
  <c r="AN4" i="6"/>
  <c r="AO4" i="6"/>
  <c r="AF4" i="6"/>
  <c r="AO3" i="6"/>
  <c r="AG3" i="6"/>
  <c r="AH3" i="6"/>
  <c r="AI3" i="6"/>
  <c r="AJ3" i="6"/>
  <c r="AK3" i="6"/>
  <c r="AL3" i="6"/>
  <c r="AM3" i="6"/>
  <c r="AN3" i="6"/>
  <c r="AF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B101" i="6"/>
  <c r="C101" i="6"/>
  <c r="D101" i="6"/>
  <c r="B102" i="6"/>
  <c r="C102" i="6"/>
  <c r="D102" i="6"/>
  <c r="D3" i="6"/>
  <c r="C3" i="6"/>
  <c r="B3" i="6"/>
  <c r="M82" i="5" a="1"/>
  <c r="N82" i="5" s="1"/>
  <c r="S75" i="5" a="1"/>
  <c r="S75" i="5" s="1"/>
  <c r="F53" i="5" a="1"/>
  <c r="G53" i="5" s="1"/>
  <c r="F50" i="5" a="1"/>
  <c r="G50" i="5" s="1"/>
  <c r="L32" i="5" a="1"/>
  <c r="L32" i="5" s="1"/>
  <c r="B19" i="5" a="1"/>
  <c r="B19" i="5" s="1"/>
  <c r="O5" i="5" a="1"/>
  <c r="S5" i="5" s="1"/>
  <c r="R12" i="4"/>
  <c r="R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" i="4"/>
  <c r="D28" i="4"/>
  <c r="D27" i="4"/>
  <c r="C28" i="4"/>
  <c r="C27" i="4"/>
  <c r="D23" i="4"/>
  <c r="B28" i="4"/>
  <c r="B27" i="4"/>
  <c r="C23" i="4"/>
  <c r="G8" i="4" s="1"/>
  <c r="B23" i="4"/>
  <c r="E13" i="4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J26" i="3"/>
  <c r="M26" i="3" s="1"/>
  <c r="O26" i="3" s="1"/>
  <c r="J25" i="3"/>
  <c r="K25" i="3" s="1"/>
  <c r="C23" i="3"/>
  <c r="G11" i="3" s="1"/>
  <c r="B23" i="3"/>
  <c r="E13" i="3" s="1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Y10" i="8" l="1" a="1"/>
  <c r="Y10" i="8" s="1"/>
  <c r="X3" i="8"/>
  <c r="Z3" i="8"/>
  <c r="W3" i="8"/>
  <c r="AC3" i="8"/>
  <c r="W4" i="8"/>
  <c r="Y4" i="8"/>
  <c r="Z4" i="8"/>
  <c r="AB4" i="8"/>
  <c r="U5" i="8"/>
  <c r="Y5" i="8"/>
  <c r="AA5" i="8"/>
  <c r="U3" i="8"/>
  <c r="AB5" i="8"/>
  <c r="T3" i="8"/>
  <c r="V4" i="8"/>
  <c r="X5" i="8"/>
  <c r="V3" i="8"/>
  <c r="X4" i="8"/>
  <c r="Z5" i="8"/>
  <c r="Y3" i="8"/>
  <c r="AA4" i="8"/>
  <c r="AC5" i="8"/>
  <c r="AA3" i="8"/>
  <c r="AC4" i="8"/>
  <c r="AB3" i="8"/>
  <c r="T5" i="8"/>
  <c r="T4" i="8"/>
  <c r="V5" i="8"/>
  <c r="U4" i="8"/>
  <c r="U16" i="7"/>
  <c r="U12" i="7"/>
  <c r="V15" i="7"/>
  <c r="V11" i="7"/>
  <c r="T15" i="7"/>
  <c r="T11" i="7"/>
  <c r="V18" i="7"/>
  <c r="V14" i="7"/>
  <c r="V10" i="7"/>
  <c r="U18" i="7"/>
  <c r="U14" i="7"/>
  <c r="U10" i="7"/>
  <c r="T18" i="7"/>
  <c r="T14" i="7"/>
  <c r="T10" i="7"/>
  <c r="V17" i="7"/>
  <c r="V13" i="7"/>
  <c r="V9" i="7"/>
  <c r="U17" i="7"/>
  <c r="U13" i="7"/>
  <c r="U9" i="7"/>
  <c r="T17" i="7"/>
  <c r="T13" i="7"/>
  <c r="U4" i="7"/>
  <c r="V5" i="7"/>
  <c r="T4" i="7"/>
  <c r="W5" i="7"/>
  <c r="U5" i="7"/>
  <c r="AC3" i="7"/>
  <c r="T5" i="7"/>
  <c r="AB3" i="7"/>
  <c r="AC4" i="7"/>
  <c r="AA3" i="7"/>
  <c r="Z3" i="7"/>
  <c r="AC5" i="7"/>
  <c r="AA4" i="7"/>
  <c r="Y3" i="7"/>
  <c r="AB4" i="7"/>
  <c r="AB5" i="7"/>
  <c r="Z4" i="7"/>
  <c r="X3" i="7"/>
  <c r="AA5" i="7"/>
  <c r="Y4" i="7"/>
  <c r="W3" i="7"/>
  <c r="Z5" i="7"/>
  <c r="X4" i="7"/>
  <c r="V3" i="7"/>
  <c r="Y5" i="7"/>
  <c r="W4" i="7"/>
  <c r="U3" i="7"/>
  <c r="X5" i="7"/>
  <c r="V4" i="7"/>
  <c r="H6" i="6"/>
  <c r="J40" i="6"/>
  <c r="I6" i="6"/>
  <c r="E54" i="6"/>
  <c r="H75" i="6"/>
  <c r="E35" i="6"/>
  <c r="E31" i="6"/>
  <c r="H7" i="6"/>
  <c r="G95" i="6"/>
  <c r="M51" i="6"/>
  <c r="L30" i="6"/>
  <c r="G33" i="6"/>
  <c r="L29" i="6"/>
  <c r="E4" i="6"/>
  <c r="G70" i="6"/>
  <c r="M94" i="6"/>
  <c r="G66" i="6"/>
  <c r="G58" i="6"/>
  <c r="G46" i="6"/>
  <c r="J102" i="6"/>
  <c r="H102" i="6"/>
  <c r="E98" i="6"/>
  <c r="I66" i="6"/>
  <c r="F54" i="6"/>
  <c r="G34" i="6"/>
  <c r="G22" i="6"/>
  <c r="J77" i="6"/>
  <c r="M65" i="6"/>
  <c r="G57" i="6"/>
  <c r="G41" i="6"/>
  <c r="L41" i="6"/>
  <c r="L5" i="6"/>
  <c r="J28" i="6"/>
  <c r="G47" i="6"/>
  <c r="F35" i="6"/>
  <c r="I55" i="6"/>
  <c r="G31" i="6"/>
  <c r="E49" i="6"/>
  <c r="N3" i="6"/>
  <c r="E72" i="6"/>
  <c r="M52" i="6"/>
  <c r="E30" i="6"/>
  <c r="M30" i="6"/>
  <c r="I92" i="6"/>
  <c r="I80" i="6"/>
  <c r="F22" i="6"/>
  <c r="L18" i="6"/>
  <c r="L40" i="6"/>
  <c r="L17" i="6"/>
  <c r="K29" i="6"/>
  <c r="F101" i="6"/>
  <c r="F42" i="6"/>
  <c r="M31" i="6"/>
  <c r="E12" i="6"/>
  <c r="K101" i="6"/>
  <c r="I53" i="6"/>
  <c r="F23" i="6"/>
  <c r="H96" i="6"/>
  <c r="L84" i="6"/>
  <c r="M39" i="6"/>
  <c r="M29" i="6"/>
  <c r="M18" i="6"/>
  <c r="E77" i="6"/>
  <c r="G42" i="6"/>
  <c r="J91" i="6"/>
  <c r="G87" i="6"/>
  <c r="F53" i="6"/>
  <c r="E42" i="6"/>
  <c r="H95" i="6"/>
  <c r="F41" i="6"/>
  <c r="G38" i="6"/>
  <c r="L35" i="6"/>
  <c r="F25" i="6"/>
  <c r="G9" i="6"/>
  <c r="F6" i="6"/>
  <c r="G98" i="6"/>
  <c r="F90" i="6"/>
  <c r="E84" i="6"/>
  <c r="I71" i="6"/>
  <c r="I59" i="6"/>
  <c r="N12" i="6"/>
  <c r="N82" i="6"/>
  <c r="M71" i="6"/>
  <c r="J55" i="6"/>
  <c r="H8" i="6"/>
  <c r="N101" i="6"/>
  <c r="J93" i="6"/>
  <c r="G89" i="6"/>
  <c r="N77" i="6"/>
  <c r="K54" i="6"/>
  <c r="G23" i="6"/>
  <c r="M15" i="6"/>
  <c r="I11" i="6"/>
  <c r="I93" i="6"/>
  <c r="I89" i="6"/>
  <c r="F85" i="6"/>
  <c r="M77" i="6"/>
  <c r="M42" i="6"/>
  <c r="F92" i="6"/>
  <c r="K84" i="6"/>
  <c r="G77" i="6"/>
  <c r="J42" i="6"/>
  <c r="J92" i="6"/>
  <c r="J88" i="6"/>
  <c r="J95" i="6"/>
  <c r="L80" i="6"/>
  <c r="F77" i="6"/>
  <c r="J66" i="6"/>
  <c r="J52" i="6"/>
  <c r="G40" i="6"/>
  <c r="J36" i="6"/>
  <c r="M27" i="6"/>
  <c r="G17" i="6"/>
  <c r="J81" i="6"/>
  <c r="J67" i="6"/>
  <c r="E50" i="6"/>
  <c r="K102" i="6"/>
  <c r="G52" i="6"/>
  <c r="H45" i="6"/>
  <c r="E36" i="6"/>
  <c r="E23" i="6"/>
  <c r="I81" i="6"/>
  <c r="E56" i="6"/>
  <c r="F10" i="6"/>
  <c r="E73" i="6"/>
  <c r="G10" i="6"/>
  <c r="H42" i="6"/>
  <c r="H9" i="6"/>
  <c r="F21" i="6"/>
  <c r="N94" i="6"/>
  <c r="E83" i="6"/>
  <c r="J79" i="6"/>
  <c r="J69" i="6"/>
  <c r="N66" i="6"/>
  <c r="E62" i="6"/>
  <c r="F58" i="6"/>
  <c r="E52" i="6"/>
  <c r="H44" i="6"/>
  <c r="N41" i="6"/>
  <c r="H32" i="6"/>
  <c r="G19" i="6"/>
  <c r="J5" i="6"/>
  <c r="E64" i="6"/>
  <c r="G99" i="6"/>
  <c r="G101" i="6"/>
  <c r="K90" i="6"/>
  <c r="F79" i="6"/>
  <c r="G76" i="6"/>
  <c r="J54" i="6"/>
  <c r="J31" i="6"/>
  <c r="E19" i="6"/>
  <c r="J56" i="6"/>
  <c r="G24" i="6"/>
  <c r="F24" i="6"/>
  <c r="F97" i="6"/>
  <c r="K89" i="6"/>
  <c r="I8" i="6"/>
  <c r="N89" i="6"/>
  <c r="J68" i="6"/>
  <c r="F34" i="6"/>
  <c r="L31" i="6"/>
  <c r="N22" i="6"/>
  <c r="K18" i="6"/>
  <c r="L7" i="6"/>
  <c r="F67" i="6"/>
  <c r="E85" i="6"/>
  <c r="H82" i="6"/>
  <c r="G75" i="6"/>
  <c r="M64" i="6"/>
  <c r="N42" i="6"/>
  <c r="M40" i="6"/>
  <c r="L28" i="6"/>
  <c r="E24" i="6"/>
  <c r="I18" i="6"/>
  <c r="K7" i="6"/>
  <c r="N69" i="6"/>
  <c r="E65" i="6"/>
  <c r="H46" i="6"/>
  <c r="J43" i="6"/>
  <c r="M41" i="6"/>
  <c r="E27" i="6"/>
  <c r="E76" i="6"/>
  <c r="H92" i="6"/>
  <c r="M87" i="6"/>
  <c r="G72" i="6"/>
  <c r="G69" i="6"/>
  <c r="K66" i="6"/>
  <c r="H64" i="6"/>
  <c r="E61" i="6"/>
  <c r="G45" i="6"/>
  <c r="F43" i="6"/>
  <c r="E39" i="6"/>
  <c r="I35" i="6"/>
  <c r="J33" i="6"/>
  <c r="L20" i="6"/>
  <c r="E17" i="6"/>
  <c r="F13" i="6"/>
  <c r="L9" i="6"/>
  <c r="N7" i="6"/>
  <c r="I101" i="6"/>
  <c r="M90" i="6"/>
  <c r="L89" i="6"/>
  <c r="F72" i="6"/>
  <c r="G64" i="6"/>
  <c r="H57" i="6"/>
  <c r="G48" i="6"/>
  <c r="I33" i="6"/>
  <c r="M7" i="6"/>
  <c r="I32" i="6"/>
  <c r="G29" i="6"/>
  <c r="E26" i="6"/>
  <c r="E20" i="6"/>
  <c r="J16" i="6"/>
  <c r="F9" i="6"/>
  <c r="I7" i="6"/>
  <c r="G6" i="6"/>
  <c r="J101" i="6"/>
  <c r="N87" i="6"/>
  <c r="G83" i="6"/>
  <c r="E80" i="6"/>
  <c r="L71" i="6"/>
  <c r="I69" i="6"/>
  <c r="G60" i="6"/>
  <c r="E48" i="6"/>
  <c r="L42" i="6"/>
  <c r="E41" i="6"/>
  <c r="F31" i="6"/>
  <c r="E29" i="6"/>
  <c r="M19" i="6"/>
  <c r="G18" i="6"/>
  <c r="N16" i="6"/>
  <c r="F71" i="6"/>
  <c r="F60" i="6"/>
  <c r="I54" i="6"/>
  <c r="L47" i="6"/>
  <c r="L44" i="6"/>
  <c r="F37" i="6"/>
  <c r="N30" i="6"/>
  <c r="E25" i="6"/>
  <c r="L19" i="6"/>
  <c r="F18" i="6"/>
  <c r="G7" i="6"/>
  <c r="G5" i="6"/>
  <c r="K19" i="6"/>
  <c r="M17" i="6"/>
  <c r="G100" i="6"/>
  <c r="K96" i="6"/>
  <c r="G94" i="6"/>
  <c r="M89" i="6"/>
  <c r="N76" i="6"/>
  <c r="E68" i="6"/>
  <c r="K65" i="6"/>
  <c r="G63" i="6"/>
  <c r="M59" i="6"/>
  <c r="H55" i="6"/>
  <c r="E47" i="6"/>
  <c r="H37" i="6"/>
  <c r="M34" i="6"/>
  <c r="E32" i="6"/>
  <c r="H19" i="6"/>
  <c r="G11" i="6"/>
  <c r="K8" i="6"/>
  <c r="N100" i="6"/>
  <c r="E96" i="6"/>
  <c r="H94" i="6"/>
  <c r="L91" i="6"/>
  <c r="E89" i="6"/>
  <c r="G82" i="6"/>
  <c r="M76" i="6"/>
  <c r="E71" i="6"/>
  <c r="K67" i="6"/>
  <c r="J65" i="6"/>
  <c r="N63" i="6"/>
  <c r="F59" i="6"/>
  <c r="E55" i="6"/>
  <c r="J53" i="6"/>
  <c r="K43" i="6"/>
  <c r="N40" i="6"/>
  <c r="H34" i="6"/>
  <c r="N31" i="6"/>
  <c r="F30" i="6"/>
  <c r="K17" i="6"/>
  <c r="E11" i="6"/>
  <c r="J8" i="6"/>
  <c r="I102" i="6"/>
  <c r="M99" i="6"/>
  <c r="F96" i="6"/>
  <c r="L90" i="6"/>
  <c r="G88" i="6"/>
  <c r="G78" i="6"/>
  <c r="L76" i="6"/>
  <c r="I65" i="6"/>
  <c r="L55" i="6"/>
  <c r="F46" i="6"/>
  <c r="H43" i="6"/>
  <c r="N33" i="6"/>
  <c r="I19" i="6"/>
  <c r="J17" i="6"/>
  <c r="G14" i="6"/>
  <c r="N6" i="6"/>
  <c r="J4" i="6"/>
  <c r="L88" i="6"/>
  <c r="I78" i="6"/>
  <c r="K72" i="6"/>
  <c r="N52" i="6"/>
  <c r="J46" i="6"/>
  <c r="E43" i="6"/>
  <c r="H33" i="6"/>
  <c r="J10" i="6"/>
  <c r="L8" i="6"/>
  <c r="M6" i="6"/>
  <c r="J48" i="6"/>
  <c r="L102" i="6"/>
  <c r="H88" i="6"/>
  <c r="I83" i="6"/>
  <c r="L79" i="6"/>
  <c r="J70" i="6"/>
  <c r="L66" i="6"/>
  <c r="L65" i="6"/>
  <c r="J64" i="6"/>
  <c r="E59" i="6"/>
  <c r="H54" i="6"/>
  <c r="G53" i="6"/>
  <c r="M46" i="6"/>
  <c r="I44" i="6"/>
  <c r="N29" i="6"/>
  <c r="E21" i="6"/>
  <c r="N19" i="6"/>
  <c r="N18" i="6"/>
  <c r="E13" i="6"/>
  <c r="J7" i="6"/>
  <c r="J6" i="6"/>
  <c r="I5" i="6"/>
  <c r="G16" i="6"/>
  <c r="F102" i="6"/>
  <c r="G96" i="6"/>
  <c r="J90" i="6"/>
  <c r="F89" i="6"/>
  <c r="E88" i="6"/>
  <c r="M82" i="6"/>
  <c r="H80" i="6"/>
  <c r="M78" i="6"/>
  <c r="L77" i="6"/>
  <c r="J76" i="6"/>
  <c r="E74" i="6"/>
  <c r="H69" i="6"/>
  <c r="I67" i="6"/>
  <c r="H66" i="6"/>
  <c r="G65" i="6"/>
  <c r="K60" i="6"/>
  <c r="N58" i="6"/>
  <c r="I57" i="6"/>
  <c r="G54" i="6"/>
  <c r="E53" i="6"/>
  <c r="N51" i="6"/>
  <c r="M47" i="6"/>
  <c r="E44" i="6"/>
  <c r="K42" i="6"/>
  <c r="K41" i="6"/>
  <c r="E37" i="6"/>
  <c r="G35" i="6"/>
  <c r="K31" i="6"/>
  <c r="K30" i="6"/>
  <c r="J29" i="6"/>
  <c r="E28" i="6"/>
  <c r="L24" i="6"/>
  <c r="J22" i="6"/>
  <c r="K20" i="6"/>
  <c r="J19" i="6"/>
  <c r="J18" i="6"/>
  <c r="I17" i="6"/>
  <c r="G12" i="6"/>
  <c r="H10" i="6"/>
  <c r="E7" i="6"/>
  <c r="E5" i="6"/>
  <c r="E102" i="6"/>
  <c r="F94" i="6"/>
  <c r="H90" i="6"/>
  <c r="L78" i="6"/>
  <c r="K77" i="6"/>
  <c r="H76" i="6"/>
  <c r="H67" i="6"/>
  <c r="F66" i="6"/>
  <c r="F65" i="6"/>
  <c r="E60" i="6"/>
  <c r="M58" i="6"/>
  <c r="I56" i="6"/>
  <c r="F55" i="6"/>
  <c r="J41" i="6"/>
  <c r="J30" i="6"/>
  <c r="I29" i="6"/>
  <c r="J20" i="6"/>
  <c r="F12" i="6"/>
  <c r="N4" i="6"/>
  <c r="E101" i="6"/>
  <c r="E99" i="6"/>
  <c r="M95" i="6"/>
  <c r="J94" i="6"/>
  <c r="K92" i="6"/>
  <c r="G84" i="6"/>
  <c r="F82" i="6"/>
  <c r="J80" i="6"/>
  <c r="K78" i="6"/>
  <c r="G71" i="6"/>
  <c r="E67" i="6"/>
  <c r="E66" i="6"/>
  <c r="M63" i="6"/>
  <c r="L60" i="6"/>
  <c r="H56" i="6"/>
  <c r="N54" i="6"/>
  <c r="N53" i="6"/>
  <c r="G50" i="6"/>
  <c r="F47" i="6"/>
  <c r="N45" i="6"/>
  <c r="I42" i="6"/>
  <c r="I41" i="6"/>
  <c r="K36" i="6"/>
  <c r="N34" i="6"/>
  <c r="I31" i="6"/>
  <c r="I30" i="6"/>
  <c r="H22" i="6"/>
  <c r="I20" i="6"/>
  <c r="H18" i="6"/>
  <c r="G15" i="6"/>
  <c r="F11" i="6"/>
  <c r="I9" i="6"/>
  <c r="N8" i="6"/>
  <c r="E6" i="6"/>
  <c r="M4" i="6"/>
  <c r="E38" i="6"/>
  <c r="J21" i="6"/>
  <c r="N78" i="6"/>
  <c r="F61" i="6"/>
  <c r="M102" i="6"/>
  <c r="L95" i="6"/>
  <c r="K91" i="6"/>
  <c r="E90" i="6"/>
  <c r="F84" i="6"/>
  <c r="J82" i="6"/>
  <c r="J78" i="6"/>
  <c r="I77" i="6"/>
  <c r="F73" i="6"/>
  <c r="L67" i="6"/>
  <c r="L56" i="6"/>
  <c r="M54" i="6"/>
  <c r="M53" i="6"/>
  <c r="L52" i="6"/>
  <c r="I43" i="6"/>
  <c r="E40" i="6"/>
  <c r="K32" i="6"/>
  <c r="H31" i="6"/>
  <c r="H30" i="6"/>
  <c r="G27" i="6"/>
  <c r="M23" i="6"/>
  <c r="L21" i="6"/>
  <c r="H20" i="6"/>
  <c r="E15" i="6"/>
  <c r="E8" i="6"/>
  <c r="F7" i="6"/>
  <c r="N5" i="6"/>
  <c r="L4" i="6"/>
  <c r="H70" i="6"/>
  <c r="G28" i="6"/>
  <c r="M100" i="6"/>
  <c r="N88" i="6"/>
  <c r="M83" i="6"/>
  <c r="K79" i="6"/>
  <c r="H78" i="6"/>
  <c r="N70" i="6"/>
  <c r="J58" i="6"/>
  <c r="L54" i="6"/>
  <c r="L53" i="6"/>
  <c r="G36" i="6"/>
  <c r="I21" i="6"/>
  <c r="F20" i="6"/>
  <c r="M5" i="6"/>
  <c r="E100" i="6"/>
  <c r="G74" i="6"/>
  <c r="F48" i="6"/>
  <c r="J44" i="6"/>
  <c r="L100" i="6"/>
  <c r="F95" i="6"/>
  <c r="H93" i="6"/>
  <c r="I91" i="6"/>
  <c r="M88" i="6"/>
  <c r="L83" i="6"/>
  <c r="F78" i="6"/>
  <c r="M70" i="6"/>
  <c r="I68" i="6"/>
  <c r="N64" i="6"/>
  <c r="K53" i="6"/>
  <c r="H21" i="6"/>
  <c r="G59" i="6"/>
  <c r="J57" i="6"/>
  <c r="E16" i="6"/>
  <c r="M101" i="6"/>
  <c r="J100" i="6"/>
  <c r="E95" i="6"/>
  <c r="G93" i="6"/>
  <c r="E91" i="6"/>
  <c r="I90" i="6"/>
  <c r="G86" i="6"/>
  <c r="F83" i="6"/>
  <c r="H81" i="6"/>
  <c r="I79" i="6"/>
  <c r="E78" i="6"/>
  <c r="M75" i="6"/>
  <c r="L72" i="6"/>
  <c r="H68" i="6"/>
  <c r="N65" i="6"/>
  <c r="L59" i="6"/>
  <c r="H58" i="6"/>
  <c r="K55" i="6"/>
  <c r="F49" i="6"/>
  <c r="I47" i="6"/>
  <c r="J45" i="6"/>
  <c r="L43" i="6"/>
  <c r="G39" i="6"/>
  <c r="F36" i="6"/>
  <c r="J34" i="6"/>
  <c r="J32" i="6"/>
  <c r="G30" i="6"/>
  <c r="N28" i="6"/>
  <c r="N26" i="6"/>
  <c r="I23" i="6"/>
  <c r="G21" i="6"/>
  <c r="E18" i="6"/>
  <c r="M16" i="6"/>
  <c r="E14" i="6"/>
  <c r="L6" i="6"/>
  <c r="K5" i="6"/>
  <c r="G4" i="6"/>
  <c r="G51" i="6"/>
  <c r="N102" i="6"/>
  <c r="L101" i="6"/>
  <c r="E97" i="6"/>
  <c r="M91" i="6"/>
  <c r="E86" i="6"/>
  <c r="G81" i="6"/>
  <c r="E79" i="6"/>
  <c r="F70" i="6"/>
  <c r="L68" i="6"/>
  <c r="M66" i="6"/>
  <c r="L64" i="6"/>
  <c r="G62" i="6"/>
  <c r="N57" i="6"/>
  <c r="K48" i="6"/>
  <c r="N46" i="6"/>
  <c r="I45" i="6"/>
  <c r="M35" i="6"/>
  <c r="M28" i="6"/>
  <c r="F19" i="6"/>
  <c r="N17" i="6"/>
  <c r="L16" i="6"/>
  <c r="N10" i="6"/>
  <c r="J9" i="6"/>
  <c r="K6" i="6"/>
  <c r="N74" i="6"/>
  <c r="K100" i="6"/>
  <c r="L99" i="6"/>
  <c r="M98" i="6"/>
  <c r="N97" i="6"/>
  <c r="E94" i="6"/>
  <c r="F93" i="6"/>
  <c r="G92" i="6"/>
  <c r="H91" i="6"/>
  <c r="J89" i="6"/>
  <c r="K88" i="6"/>
  <c r="L87" i="6"/>
  <c r="M86" i="6"/>
  <c r="N85" i="6"/>
  <c r="E82" i="6"/>
  <c r="F81" i="6"/>
  <c r="G80" i="6"/>
  <c r="H79" i="6"/>
  <c r="K76" i="6"/>
  <c r="L75" i="6"/>
  <c r="M74" i="6"/>
  <c r="N73" i="6"/>
  <c r="E70" i="6"/>
  <c r="F69" i="6"/>
  <c r="G68" i="6"/>
  <c r="K64" i="6"/>
  <c r="L63" i="6"/>
  <c r="M62" i="6"/>
  <c r="N61" i="6"/>
  <c r="E58" i="6"/>
  <c r="F57" i="6"/>
  <c r="G56" i="6"/>
  <c r="K52" i="6"/>
  <c r="L51" i="6"/>
  <c r="M50" i="6"/>
  <c r="N49" i="6"/>
  <c r="E46" i="6"/>
  <c r="F45" i="6"/>
  <c r="G44" i="6"/>
  <c r="K40" i="6"/>
  <c r="L39" i="6"/>
  <c r="M38" i="6"/>
  <c r="N37" i="6"/>
  <c r="E34" i="6"/>
  <c r="F33" i="6"/>
  <c r="G32" i="6"/>
  <c r="K28" i="6"/>
  <c r="L27" i="6"/>
  <c r="M26" i="6"/>
  <c r="N25" i="6"/>
  <c r="E22" i="6"/>
  <c r="G20" i="6"/>
  <c r="K16" i="6"/>
  <c r="L15" i="6"/>
  <c r="M14" i="6"/>
  <c r="N13" i="6"/>
  <c r="E10" i="6"/>
  <c r="G8" i="6"/>
  <c r="K4" i="6"/>
  <c r="N75" i="6"/>
  <c r="N86" i="6"/>
  <c r="N38" i="6"/>
  <c r="K99" i="6"/>
  <c r="L98" i="6"/>
  <c r="M97" i="6"/>
  <c r="N96" i="6"/>
  <c r="E93" i="6"/>
  <c r="G91" i="6"/>
  <c r="K87" i="6"/>
  <c r="L86" i="6"/>
  <c r="M85" i="6"/>
  <c r="N84" i="6"/>
  <c r="E81" i="6"/>
  <c r="F80" i="6"/>
  <c r="G79" i="6"/>
  <c r="K75" i="6"/>
  <c r="L74" i="6"/>
  <c r="M73" i="6"/>
  <c r="N72" i="6"/>
  <c r="E69" i="6"/>
  <c r="F68" i="6"/>
  <c r="G67" i="6"/>
  <c r="K63" i="6"/>
  <c r="L62" i="6"/>
  <c r="M61" i="6"/>
  <c r="N60" i="6"/>
  <c r="E57" i="6"/>
  <c r="F56" i="6"/>
  <c r="G55" i="6"/>
  <c r="K51" i="6"/>
  <c r="L50" i="6"/>
  <c r="M49" i="6"/>
  <c r="N48" i="6"/>
  <c r="E45" i="6"/>
  <c r="F44" i="6"/>
  <c r="G43" i="6"/>
  <c r="K39" i="6"/>
  <c r="L38" i="6"/>
  <c r="M37" i="6"/>
  <c r="N36" i="6"/>
  <c r="E33" i="6"/>
  <c r="F32" i="6"/>
  <c r="K27" i="6"/>
  <c r="L26" i="6"/>
  <c r="M25" i="6"/>
  <c r="N24" i="6"/>
  <c r="K15" i="6"/>
  <c r="L14" i="6"/>
  <c r="M13" i="6"/>
  <c r="E9" i="6"/>
  <c r="F8" i="6"/>
  <c r="N99" i="6"/>
  <c r="N14" i="6"/>
  <c r="G102" i="6"/>
  <c r="H101" i="6"/>
  <c r="I100" i="6"/>
  <c r="J99" i="6"/>
  <c r="K98" i="6"/>
  <c r="L97" i="6"/>
  <c r="M96" i="6"/>
  <c r="N95" i="6"/>
  <c r="E92" i="6"/>
  <c r="F91" i="6"/>
  <c r="G90" i="6"/>
  <c r="H89" i="6"/>
  <c r="I88" i="6"/>
  <c r="J87" i="6"/>
  <c r="K86" i="6"/>
  <c r="L85" i="6"/>
  <c r="M84" i="6"/>
  <c r="N83" i="6"/>
  <c r="H77" i="6"/>
  <c r="I76" i="6"/>
  <c r="J75" i="6"/>
  <c r="K74" i="6"/>
  <c r="L73" i="6"/>
  <c r="M72" i="6"/>
  <c r="N71" i="6"/>
  <c r="H65" i="6"/>
  <c r="I64" i="6"/>
  <c r="J63" i="6"/>
  <c r="K62" i="6"/>
  <c r="L61" i="6"/>
  <c r="M60" i="6"/>
  <c r="N59" i="6"/>
  <c r="H53" i="6"/>
  <c r="I52" i="6"/>
  <c r="J51" i="6"/>
  <c r="K50" i="6"/>
  <c r="L49" i="6"/>
  <c r="M48" i="6"/>
  <c r="N47" i="6"/>
  <c r="H41" i="6"/>
  <c r="I40" i="6"/>
  <c r="J39" i="6"/>
  <c r="K38" i="6"/>
  <c r="L37" i="6"/>
  <c r="M36" i="6"/>
  <c r="N35" i="6"/>
  <c r="H29" i="6"/>
  <c r="I28" i="6"/>
  <c r="J27" i="6"/>
  <c r="K26" i="6"/>
  <c r="L25" i="6"/>
  <c r="M24" i="6"/>
  <c r="N23" i="6"/>
  <c r="H17" i="6"/>
  <c r="I16" i="6"/>
  <c r="J15" i="6"/>
  <c r="K14" i="6"/>
  <c r="L13" i="6"/>
  <c r="M12" i="6"/>
  <c r="N11" i="6"/>
  <c r="H5" i="6"/>
  <c r="I4" i="6"/>
  <c r="N98" i="6"/>
  <c r="H100" i="6"/>
  <c r="I99" i="6"/>
  <c r="J98" i="6"/>
  <c r="K97" i="6"/>
  <c r="L96" i="6"/>
  <c r="I87" i="6"/>
  <c r="J86" i="6"/>
  <c r="K85" i="6"/>
  <c r="I75" i="6"/>
  <c r="J74" i="6"/>
  <c r="K73" i="6"/>
  <c r="I63" i="6"/>
  <c r="J62" i="6"/>
  <c r="K61" i="6"/>
  <c r="H52" i="6"/>
  <c r="I51" i="6"/>
  <c r="J50" i="6"/>
  <c r="K49" i="6"/>
  <c r="L48" i="6"/>
  <c r="H40" i="6"/>
  <c r="I39" i="6"/>
  <c r="J38" i="6"/>
  <c r="K37" i="6"/>
  <c r="L36" i="6"/>
  <c r="H28" i="6"/>
  <c r="I27" i="6"/>
  <c r="J26" i="6"/>
  <c r="K25" i="6"/>
  <c r="H16" i="6"/>
  <c r="I15" i="6"/>
  <c r="J14" i="6"/>
  <c r="K13" i="6"/>
  <c r="L12" i="6"/>
  <c r="M11" i="6"/>
  <c r="H4" i="6"/>
  <c r="J97" i="6"/>
  <c r="H87" i="6"/>
  <c r="I74" i="6"/>
  <c r="I62" i="6"/>
  <c r="J61" i="6"/>
  <c r="H51" i="6"/>
  <c r="I50" i="6"/>
  <c r="J49" i="6"/>
  <c r="H39" i="6"/>
  <c r="I38" i="6"/>
  <c r="J37" i="6"/>
  <c r="F29" i="6"/>
  <c r="H27" i="6"/>
  <c r="I26" i="6"/>
  <c r="J25" i="6"/>
  <c r="K24" i="6"/>
  <c r="L23" i="6"/>
  <c r="M22" i="6"/>
  <c r="N21" i="6"/>
  <c r="F17" i="6"/>
  <c r="H15" i="6"/>
  <c r="I14" i="6"/>
  <c r="J13" i="6"/>
  <c r="K12" i="6"/>
  <c r="L11" i="6"/>
  <c r="M10" i="6"/>
  <c r="N9" i="6"/>
  <c r="F5" i="6"/>
  <c r="N50" i="6"/>
  <c r="I98" i="6"/>
  <c r="F100" i="6"/>
  <c r="H98" i="6"/>
  <c r="I97" i="6"/>
  <c r="J96" i="6"/>
  <c r="K95" i="6"/>
  <c r="L94" i="6"/>
  <c r="M93" i="6"/>
  <c r="N92" i="6"/>
  <c r="F88" i="6"/>
  <c r="H86" i="6"/>
  <c r="I85" i="6"/>
  <c r="J84" i="6"/>
  <c r="K83" i="6"/>
  <c r="L82" i="6"/>
  <c r="M81" i="6"/>
  <c r="N80" i="6"/>
  <c r="F76" i="6"/>
  <c r="H74" i="6"/>
  <c r="I73" i="6"/>
  <c r="J72" i="6"/>
  <c r="K71" i="6"/>
  <c r="L70" i="6"/>
  <c r="M69" i="6"/>
  <c r="N68" i="6"/>
  <c r="F64" i="6"/>
  <c r="H62" i="6"/>
  <c r="I61" i="6"/>
  <c r="J60" i="6"/>
  <c r="K59" i="6"/>
  <c r="L58" i="6"/>
  <c r="M57" i="6"/>
  <c r="N56" i="6"/>
  <c r="F52" i="6"/>
  <c r="H50" i="6"/>
  <c r="I49" i="6"/>
  <c r="K47" i="6"/>
  <c r="L46" i="6"/>
  <c r="M45" i="6"/>
  <c r="N44" i="6"/>
  <c r="F40" i="6"/>
  <c r="H38" i="6"/>
  <c r="I37" i="6"/>
  <c r="K35" i="6"/>
  <c r="L34" i="6"/>
  <c r="M33" i="6"/>
  <c r="N32" i="6"/>
  <c r="F28" i="6"/>
  <c r="H26" i="6"/>
  <c r="I25" i="6"/>
  <c r="J24" i="6"/>
  <c r="K23" i="6"/>
  <c r="L22" i="6"/>
  <c r="M21" i="6"/>
  <c r="N20" i="6"/>
  <c r="F16" i="6"/>
  <c r="H14" i="6"/>
  <c r="I13" i="6"/>
  <c r="J12" i="6"/>
  <c r="K11" i="6"/>
  <c r="L10" i="6"/>
  <c r="M9" i="6"/>
  <c r="F4" i="6"/>
  <c r="N15" i="6"/>
  <c r="N62" i="6"/>
  <c r="J85" i="6"/>
  <c r="J73" i="6"/>
  <c r="H63" i="6"/>
  <c r="L3" i="6"/>
  <c r="F99" i="6"/>
  <c r="H97" i="6"/>
  <c r="I96" i="6"/>
  <c r="K94" i="6"/>
  <c r="L93" i="6"/>
  <c r="M92" i="6"/>
  <c r="N91" i="6"/>
  <c r="F87" i="6"/>
  <c r="H85" i="6"/>
  <c r="I84" i="6"/>
  <c r="J83" i="6"/>
  <c r="K82" i="6"/>
  <c r="L81" i="6"/>
  <c r="M80" i="6"/>
  <c r="N79" i="6"/>
  <c r="F75" i="6"/>
  <c r="H73" i="6"/>
  <c r="I72" i="6"/>
  <c r="J71" i="6"/>
  <c r="K70" i="6"/>
  <c r="L69" i="6"/>
  <c r="M68" i="6"/>
  <c r="N67" i="6"/>
  <c r="F63" i="6"/>
  <c r="H61" i="6"/>
  <c r="I60" i="6"/>
  <c r="J59" i="6"/>
  <c r="K58" i="6"/>
  <c r="L57" i="6"/>
  <c r="M56" i="6"/>
  <c r="N55" i="6"/>
  <c r="F51" i="6"/>
  <c r="H49" i="6"/>
  <c r="I48" i="6"/>
  <c r="J47" i="6"/>
  <c r="K46" i="6"/>
  <c r="L45" i="6"/>
  <c r="M44" i="6"/>
  <c r="N43" i="6"/>
  <c r="F39" i="6"/>
  <c r="I36" i="6"/>
  <c r="J35" i="6"/>
  <c r="K34" i="6"/>
  <c r="L33" i="6"/>
  <c r="M32" i="6"/>
  <c r="F27" i="6"/>
  <c r="G26" i="6"/>
  <c r="H25" i="6"/>
  <c r="I24" i="6"/>
  <c r="J23" i="6"/>
  <c r="K22" i="6"/>
  <c r="M20" i="6"/>
  <c r="F15" i="6"/>
  <c r="H13" i="6"/>
  <c r="I12" i="6"/>
  <c r="J11" i="6"/>
  <c r="K10" i="6"/>
  <c r="M8" i="6"/>
  <c r="N39" i="6"/>
  <c r="N27" i="6"/>
  <c r="H99" i="6"/>
  <c r="I86" i="6"/>
  <c r="N81" i="6"/>
  <c r="F98" i="6"/>
  <c r="G97" i="6"/>
  <c r="I95" i="6"/>
  <c r="K93" i="6"/>
  <c r="L92" i="6"/>
  <c r="N90" i="6"/>
  <c r="E87" i="6"/>
  <c r="F86" i="6"/>
  <c r="G85" i="6"/>
  <c r="H84" i="6"/>
  <c r="K81" i="6"/>
  <c r="M79" i="6"/>
  <c r="E75" i="6"/>
  <c r="F74" i="6"/>
  <c r="G73" i="6"/>
  <c r="H72" i="6"/>
  <c r="K69" i="6"/>
  <c r="M67" i="6"/>
  <c r="E63" i="6"/>
  <c r="F62" i="6"/>
  <c r="G61" i="6"/>
  <c r="H60" i="6"/>
  <c r="K57" i="6"/>
  <c r="M55" i="6"/>
  <c r="E51" i="6"/>
  <c r="F50" i="6"/>
  <c r="G49" i="6"/>
  <c r="H48" i="6"/>
  <c r="K45" i="6"/>
  <c r="M43" i="6"/>
  <c r="F38" i="6"/>
  <c r="G37" i="6"/>
  <c r="H36" i="6"/>
  <c r="K33" i="6"/>
  <c r="L32" i="6"/>
  <c r="F26" i="6"/>
  <c r="G25" i="6"/>
  <c r="H24" i="6"/>
  <c r="K21" i="6"/>
  <c r="F14" i="6"/>
  <c r="G13" i="6"/>
  <c r="H12" i="6"/>
  <c r="K9" i="6"/>
  <c r="N93" i="6"/>
  <c r="I94" i="6"/>
  <c r="H83" i="6"/>
  <c r="I82" i="6"/>
  <c r="K80" i="6"/>
  <c r="H71" i="6"/>
  <c r="I70" i="6"/>
  <c r="K68" i="6"/>
  <c r="H59" i="6"/>
  <c r="I58" i="6"/>
  <c r="K56" i="6"/>
  <c r="H47" i="6"/>
  <c r="I46" i="6"/>
  <c r="K44" i="6"/>
  <c r="H35" i="6"/>
  <c r="I34" i="6"/>
  <c r="H23" i="6"/>
  <c r="I22" i="6"/>
  <c r="H11" i="6"/>
  <c r="I10" i="6"/>
  <c r="M3" i="6"/>
  <c r="I3" i="6"/>
  <c r="J3" i="6"/>
  <c r="K3" i="6"/>
  <c r="H3" i="6"/>
  <c r="F3" i="6"/>
  <c r="G3" i="6"/>
  <c r="E3" i="6"/>
  <c r="N85" i="5"/>
  <c r="M83" i="5"/>
  <c r="M86" i="5"/>
  <c r="M82" i="5"/>
  <c r="O85" i="5"/>
  <c r="M85" i="5"/>
  <c r="O84" i="5"/>
  <c r="N84" i="5"/>
  <c r="M84" i="5"/>
  <c r="O83" i="5"/>
  <c r="N83" i="5"/>
  <c r="O86" i="5"/>
  <c r="O82" i="5"/>
  <c r="N86" i="5"/>
  <c r="S77" i="5"/>
  <c r="U77" i="5"/>
  <c r="T77" i="5"/>
  <c r="W76" i="5"/>
  <c r="V76" i="5"/>
  <c r="U76" i="5"/>
  <c r="V77" i="5"/>
  <c r="T76" i="5"/>
  <c r="S76" i="5"/>
  <c r="W75" i="5"/>
  <c r="V75" i="5"/>
  <c r="W77" i="5"/>
  <c r="U75" i="5"/>
  <c r="T75" i="5"/>
  <c r="J57" i="5"/>
  <c r="H55" i="5"/>
  <c r="F53" i="5"/>
  <c r="I57" i="5"/>
  <c r="G55" i="5"/>
  <c r="H57" i="5"/>
  <c r="F55" i="5"/>
  <c r="G57" i="5"/>
  <c r="H54" i="5"/>
  <c r="I56" i="5"/>
  <c r="G54" i="5"/>
  <c r="J54" i="5"/>
  <c r="I54" i="5"/>
  <c r="J56" i="5"/>
  <c r="H56" i="5"/>
  <c r="G56" i="5"/>
  <c r="J53" i="5"/>
  <c r="F57" i="5"/>
  <c r="F54" i="5"/>
  <c r="F56" i="5"/>
  <c r="I53" i="5"/>
  <c r="J55" i="5"/>
  <c r="H53" i="5"/>
  <c r="I55" i="5"/>
  <c r="I50" i="5"/>
  <c r="F50" i="5"/>
  <c r="J51" i="5"/>
  <c r="I51" i="5"/>
  <c r="H51" i="5"/>
  <c r="G51" i="5"/>
  <c r="F51" i="5"/>
  <c r="J50" i="5"/>
  <c r="H50" i="5"/>
  <c r="M32" i="5"/>
  <c r="P33" i="5"/>
  <c r="M33" i="5"/>
  <c r="L33" i="5"/>
  <c r="P32" i="5"/>
  <c r="O33" i="5"/>
  <c r="N33" i="5"/>
  <c r="O32" i="5"/>
  <c r="N32" i="5"/>
  <c r="C21" i="5"/>
  <c r="E22" i="5"/>
  <c r="D22" i="5"/>
  <c r="B20" i="5"/>
  <c r="D23" i="5"/>
  <c r="C23" i="5"/>
  <c r="B23" i="5"/>
  <c r="C22" i="5"/>
  <c r="F19" i="5"/>
  <c r="E23" i="5"/>
  <c r="D20" i="5"/>
  <c r="C20" i="5"/>
  <c r="B22" i="5"/>
  <c r="E19" i="5"/>
  <c r="B21" i="5"/>
  <c r="F20" i="5"/>
  <c r="E20" i="5"/>
  <c r="F22" i="5"/>
  <c r="F21" i="5"/>
  <c r="D19" i="5"/>
  <c r="E21" i="5"/>
  <c r="C19" i="5"/>
  <c r="F23" i="5"/>
  <c r="D21" i="5"/>
  <c r="R5" i="5"/>
  <c r="Q5" i="5"/>
  <c r="P5" i="5"/>
  <c r="O5" i="5"/>
  <c r="G19" i="4"/>
  <c r="E21" i="4"/>
  <c r="G3" i="4"/>
  <c r="E5" i="4"/>
  <c r="E10" i="4"/>
  <c r="G18" i="4"/>
  <c r="E20" i="4"/>
  <c r="G13" i="4"/>
  <c r="E15" i="4"/>
  <c r="G5" i="4"/>
  <c r="E7" i="4"/>
  <c r="G10" i="4"/>
  <c r="G20" i="4"/>
  <c r="E2" i="4"/>
  <c r="G15" i="4"/>
  <c r="E17" i="4"/>
  <c r="G7" i="4"/>
  <c r="G12" i="4"/>
  <c r="E14" i="4"/>
  <c r="E12" i="4"/>
  <c r="G2" i="4"/>
  <c r="E4" i="4"/>
  <c r="E9" i="4"/>
  <c r="G17" i="4"/>
  <c r="E19" i="4"/>
  <c r="G4" i="4"/>
  <c r="E6" i="4"/>
  <c r="G9" i="4"/>
  <c r="E11" i="4"/>
  <c r="G14" i="4"/>
  <c r="E16" i="4"/>
  <c r="G6" i="4"/>
  <c r="E8" i="4"/>
  <c r="G21" i="4"/>
  <c r="E3" i="4"/>
  <c r="G11" i="4"/>
  <c r="G16" i="4"/>
  <c r="E18" i="4"/>
  <c r="K26" i="3"/>
  <c r="G3" i="3"/>
  <c r="G13" i="3"/>
  <c r="E15" i="3"/>
  <c r="O8" i="3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Z11" i="8" l="1"/>
  <c r="Z19" i="8"/>
  <c r="AA11" i="8"/>
  <c r="Z18" i="8"/>
  <c r="AA17" i="8"/>
  <c r="Z15" i="8"/>
  <c r="Y14" i="8"/>
  <c r="AA15" i="8"/>
  <c r="Y17" i="8"/>
  <c r="Y18" i="8"/>
  <c r="AA19" i="8"/>
  <c r="AA16" i="8"/>
  <c r="AA10" i="8"/>
  <c r="Y12" i="8"/>
  <c r="AA13" i="8"/>
  <c r="AA14" i="8"/>
  <c r="Y16" i="8"/>
  <c r="Z14" i="8"/>
  <c r="AA18" i="8"/>
  <c r="Z12" i="8"/>
  <c r="Y13" i="8"/>
  <c r="Y11" i="8"/>
  <c r="Z16" i="8"/>
  <c r="AA12" i="8"/>
  <c r="Y15" i="8"/>
  <c r="Z13" i="8"/>
  <c r="Z10" i="8"/>
  <c r="Y19" i="8"/>
  <c r="Z17" i="8"/>
  <c r="B15" i="7" a="1"/>
  <c r="C15" i="7" s="1"/>
  <c r="C27" i="7" s="1"/>
  <c r="Q82" i="5" a="1"/>
  <c r="B24" i="4"/>
  <c r="F2" i="4" s="1"/>
  <c r="C24" i="4"/>
  <c r="H8" i="4" s="1"/>
  <c r="B24" i="3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B15" i="8" l="1" a="1"/>
  <c r="C15" i="8" s="1"/>
  <c r="F19" i="7"/>
  <c r="F31" i="7" s="1"/>
  <c r="D24" i="7"/>
  <c r="D36" i="7" s="1"/>
  <c r="C19" i="7"/>
  <c r="C31" i="7" s="1"/>
  <c r="J21" i="7"/>
  <c r="J33" i="7" s="1"/>
  <c r="H19" i="7"/>
  <c r="H31" i="7" s="1"/>
  <c r="F23" i="7"/>
  <c r="F35" i="7" s="1"/>
  <c r="B21" i="7"/>
  <c r="B33" i="7" s="1"/>
  <c r="C21" i="7"/>
  <c r="C33" i="7" s="1"/>
  <c r="K20" i="7"/>
  <c r="K32" i="7" s="1"/>
  <c r="B24" i="7"/>
  <c r="B36" i="7" s="1"/>
  <c r="E21" i="7"/>
  <c r="E33" i="7" s="1"/>
  <c r="E23" i="7"/>
  <c r="E35" i="7" s="1"/>
  <c r="K21" i="7"/>
  <c r="K33" i="7" s="1"/>
  <c r="H17" i="7"/>
  <c r="H29" i="7" s="1"/>
  <c r="G16" i="7"/>
  <c r="G28" i="7" s="1"/>
  <c r="J17" i="7"/>
  <c r="J29" i="7" s="1"/>
  <c r="I18" i="7"/>
  <c r="I30" i="7" s="1"/>
  <c r="G20" i="7"/>
  <c r="G32" i="7" s="1"/>
  <c r="G18" i="7"/>
  <c r="G30" i="7" s="1"/>
  <c r="E18" i="7"/>
  <c r="E30" i="7" s="1"/>
  <c r="F24" i="7"/>
  <c r="F36" i="7" s="1"/>
  <c r="H15" i="7"/>
  <c r="H27" i="7" s="1"/>
  <c r="K22" i="7"/>
  <c r="K34" i="7" s="1"/>
  <c r="D16" i="7"/>
  <c r="D28" i="7" s="1"/>
  <c r="C16" i="7"/>
  <c r="C28" i="7" s="1"/>
  <c r="B23" i="7"/>
  <c r="B35" i="7" s="1"/>
  <c r="C18" i="7"/>
  <c r="C30" i="7" s="1"/>
  <c r="H18" i="7"/>
  <c r="H30" i="7" s="1"/>
  <c r="G15" i="7"/>
  <c r="G27" i="7" s="1"/>
  <c r="B18" i="7"/>
  <c r="B30" i="7" s="1"/>
  <c r="J20" i="7"/>
  <c r="J32" i="7" s="1"/>
  <c r="D22" i="7"/>
  <c r="D34" i="7" s="1"/>
  <c r="E19" i="7"/>
  <c r="E31" i="7" s="1"/>
  <c r="D23" i="7"/>
  <c r="D35" i="7" s="1"/>
  <c r="J24" i="7"/>
  <c r="J36" i="7" s="1"/>
  <c r="H22" i="7"/>
  <c r="H34" i="7" s="1"/>
  <c r="F20" i="7"/>
  <c r="F32" i="7" s="1"/>
  <c r="F15" i="7"/>
  <c r="F27" i="7" s="1"/>
  <c r="I24" i="7"/>
  <c r="I36" i="7" s="1"/>
  <c r="B22" i="7"/>
  <c r="B34" i="7" s="1"/>
  <c r="J15" i="7"/>
  <c r="J27" i="7" s="1"/>
  <c r="B15" i="7"/>
  <c r="B27" i="7" s="1"/>
  <c r="F17" i="7"/>
  <c r="F29" i="7" s="1"/>
  <c r="B17" i="7"/>
  <c r="B29" i="7" s="1"/>
  <c r="E24" i="7"/>
  <c r="E36" i="7" s="1"/>
  <c r="D15" i="7"/>
  <c r="D27" i="7" s="1"/>
  <c r="K18" i="7"/>
  <c r="K30" i="7" s="1"/>
  <c r="D20" i="7"/>
  <c r="D32" i="7" s="1"/>
  <c r="I22" i="7"/>
  <c r="I34" i="7" s="1"/>
  <c r="I15" i="7"/>
  <c r="I27" i="7" s="1"/>
  <c r="D18" i="7"/>
  <c r="D30" i="7" s="1"/>
  <c r="K15" i="7"/>
  <c r="K27" i="7" s="1"/>
  <c r="B16" i="7"/>
  <c r="B28" i="7" s="1"/>
  <c r="E20" i="7"/>
  <c r="E32" i="7" s="1"/>
  <c r="E15" i="7"/>
  <c r="E27" i="7" s="1"/>
  <c r="C20" i="7"/>
  <c r="C32" i="7" s="1"/>
  <c r="B20" i="7"/>
  <c r="B32" i="7" s="1"/>
  <c r="G17" i="7"/>
  <c r="G29" i="7" s="1"/>
  <c r="I20" i="7"/>
  <c r="I32" i="7" s="1"/>
  <c r="G24" i="7"/>
  <c r="G36" i="7" s="1"/>
  <c r="C22" i="7"/>
  <c r="C34" i="7" s="1"/>
  <c r="D17" i="7"/>
  <c r="D29" i="7" s="1"/>
  <c r="J18" i="7"/>
  <c r="J30" i="7" s="1"/>
  <c r="F22" i="7"/>
  <c r="F34" i="7" s="1"/>
  <c r="H20" i="7"/>
  <c r="H32" i="7" s="1"/>
  <c r="H24" i="7"/>
  <c r="H36" i="7" s="1"/>
  <c r="F18" i="7"/>
  <c r="F30" i="7" s="1"/>
  <c r="C17" i="7"/>
  <c r="C29" i="7" s="1"/>
  <c r="E22" i="7"/>
  <c r="E34" i="7" s="1"/>
  <c r="E16" i="7"/>
  <c r="E28" i="7" s="1"/>
  <c r="H23" i="7"/>
  <c r="H35" i="7" s="1"/>
  <c r="H16" i="7"/>
  <c r="H28" i="7" s="1"/>
  <c r="B19" i="7"/>
  <c r="B31" i="7" s="1"/>
  <c r="F21" i="7"/>
  <c r="F33" i="7" s="1"/>
  <c r="J23" i="7"/>
  <c r="J35" i="7" s="1"/>
  <c r="I23" i="7"/>
  <c r="I35" i="7" s="1"/>
  <c r="D21" i="7"/>
  <c r="D33" i="7" s="1"/>
  <c r="I21" i="7"/>
  <c r="I33" i="7" s="1"/>
  <c r="I19" i="7"/>
  <c r="I31" i="7" s="1"/>
  <c r="E17" i="7"/>
  <c r="E29" i="7" s="1"/>
  <c r="J22" i="7"/>
  <c r="J34" i="7" s="1"/>
  <c r="G23" i="7"/>
  <c r="G35" i="7" s="1"/>
  <c r="G19" i="7"/>
  <c r="G31" i="7" s="1"/>
  <c r="G22" i="7"/>
  <c r="G34" i="7" s="1"/>
  <c r="I16" i="7"/>
  <c r="I28" i="7" s="1"/>
  <c r="H21" i="7"/>
  <c r="H33" i="7" s="1"/>
  <c r="C23" i="7"/>
  <c r="C35" i="7" s="1"/>
  <c r="J19" i="7"/>
  <c r="J31" i="7" s="1"/>
  <c r="K19" i="7"/>
  <c r="K31" i="7" s="1"/>
  <c r="F16" i="7"/>
  <c r="F28" i="7" s="1"/>
  <c r="I17" i="7"/>
  <c r="I29" i="7" s="1"/>
  <c r="G21" i="7"/>
  <c r="G33" i="7" s="1"/>
  <c r="K23" i="7"/>
  <c r="K35" i="7" s="1"/>
  <c r="J16" i="7"/>
  <c r="J28" i="7" s="1"/>
  <c r="D19" i="7"/>
  <c r="D31" i="7" s="1"/>
  <c r="K17" i="7"/>
  <c r="K29" i="7" s="1"/>
  <c r="K24" i="7"/>
  <c r="K36" i="7" s="1"/>
  <c r="K16" i="7"/>
  <c r="K28" i="7" s="1"/>
  <c r="C24" i="7"/>
  <c r="C36" i="7" s="1"/>
  <c r="R82" i="5"/>
  <c r="S86" i="5"/>
  <c r="Q86" i="5"/>
  <c r="U84" i="5"/>
  <c r="Q84" i="5"/>
  <c r="T83" i="5"/>
  <c r="S83" i="5"/>
  <c r="U85" i="5"/>
  <c r="Q85" i="5"/>
  <c r="T85" i="5"/>
  <c r="T82" i="5"/>
  <c r="R83" i="5"/>
  <c r="U86" i="5"/>
  <c r="S85" i="5"/>
  <c r="S84" i="5"/>
  <c r="Q83" i="5"/>
  <c r="Q82" i="5"/>
  <c r="R85" i="5"/>
  <c r="T86" i="5"/>
  <c r="U82" i="5"/>
  <c r="R84" i="5"/>
  <c r="R86" i="5"/>
  <c r="S82" i="5"/>
  <c r="U83" i="5"/>
  <c r="T84" i="5"/>
  <c r="H6" i="4"/>
  <c r="H20" i="4"/>
  <c r="F12" i="4"/>
  <c r="F5" i="4"/>
  <c r="F17" i="4"/>
  <c r="F16" i="4"/>
  <c r="H15" i="4"/>
  <c r="F21" i="4"/>
  <c r="F19" i="4"/>
  <c r="F20" i="4"/>
  <c r="F8" i="4"/>
  <c r="F3" i="4"/>
  <c r="F6" i="4"/>
  <c r="F4" i="4"/>
  <c r="F10" i="4"/>
  <c r="F9" i="4"/>
  <c r="H4" i="4"/>
  <c r="H21" i="4"/>
  <c r="F18" i="4"/>
  <c r="H2" i="4"/>
  <c r="H9" i="4"/>
  <c r="F13" i="4"/>
  <c r="H18" i="4"/>
  <c r="F14" i="4"/>
  <c r="F7" i="4"/>
  <c r="H17" i="4"/>
  <c r="H13" i="4"/>
  <c r="H3" i="4"/>
  <c r="H14" i="4"/>
  <c r="H19" i="4"/>
  <c r="H11" i="4"/>
  <c r="H12" i="4"/>
  <c r="F15" i="4"/>
  <c r="H7" i="4"/>
  <c r="H5" i="4"/>
  <c r="H10" i="4"/>
  <c r="H16" i="4"/>
  <c r="F11" i="4"/>
  <c r="H13" i="3"/>
  <c r="H11" i="3"/>
  <c r="I11" i="3" s="1"/>
  <c r="H3" i="3"/>
  <c r="I3" i="3" s="1"/>
  <c r="H10" i="3"/>
  <c r="I10" i="3" s="1"/>
  <c r="H2" i="3"/>
  <c r="H19" i="3"/>
  <c r="I19" i="3" s="1"/>
  <c r="H17" i="3"/>
  <c r="I17" i="3" s="1"/>
  <c r="H18" i="3"/>
  <c r="I18" i="3" s="1"/>
  <c r="H16" i="3"/>
  <c r="I16" i="3"/>
  <c r="H4" i="3"/>
  <c r="I4" i="3" s="1"/>
  <c r="H15" i="3"/>
  <c r="H6" i="3"/>
  <c r="H9" i="3"/>
  <c r="I9" i="3" s="1"/>
  <c r="H21" i="3"/>
  <c r="I21" i="3" s="1"/>
  <c r="H12" i="3"/>
  <c r="I12" i="3" s="1"/>
  <c r="H14" i="3"/>
  <c r="I14" i="3" s="1"/>
  <c r="H8" i="3"/>
  <c r="I8" i="3"/>
  <c r="F15" i="3"/>
  <c r="F13" i="3"/>
  <c r="I13" i="3" s="1"/>
  <c r="H7" i="3"/>
  <c r="I7" i="3"/>
  <c r="H5" i="3"/>
  <c r="I5" i="3" s="1"/>
  <c r="H20" i="3"/>
  <c r="I20" i="3" s="1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E20" i="8" l="1"/>
  <c r="B24" i="8"/>
  <c r="D18" i="8"/>
  <c r="C17" i="8"/>
  <c r="H22" i="8"/>
  <c r="D15" i="8"/>
  <c r="G16" i="8"/>
  <c r="C21" i="8"/>
  <c r="F15" i="8"/>
  <c r="E22" i="8"/>
  <c r="G20" i="8"/>
  <c r="H23" i="8"/>
  <c r="D24" i="8"/>
  <c r="E23" i="8"/>
  <c r="C23" i="8"/>
  <c r="F20" i="8"/>
  <c r="B22" i="8"/>
  <c r="B16" i="8"/>
  <c r="K23" i="8"/>
  <c r="F17" i="8"/>
  <c r="G23" i="8"/>
  <c r="I15" i="8"/>
  <c r="C18" i="8"/>
  <c r="G17" i="8"/>
  <c r="F19" i="8"/>
  <c r="H16" i="8"/>
  <c r="E24" i="8"/>
  <c r="E18" i="8"/>
  <c r="J19" i="8"/>
  <c r="D23" i="8"/>
  <c r="D19" i="8"/>
  <c r="G15" i="8"/>
  <c r="D17" i="8"/>
  <c r="E19" i="8"/>
  <c r="I18" i="8"/>
  <c r="J24" i="8"/>
  <c r="I16" i="8"/>
  <c r="C24" i="8"/>
  <c r="J22" i="8"/>
  <c r="H18" i="8"/>
  <c r="B23" i="8"/>
  <c r="B20" i="8"/>
  <c r="C22" i="8"/>
  <c r="K17" i="8"/>
  <c r="E15" i="8"/>
  <c r="K21" i="8"/>
  <c r="E21" i="8"/>
  <c r="G18" i="8"/>
  <c r="B21" i="8"/>
  <c r="H24" i="8"/>
  <c r="J20" i="8"/>
  <c r="D20" i="8"/>
  <c r="J21" i="8"/>
  <c r="G24" i="8"/>
  <c r="J18" i="8"/>
  <c r="B18" i="8"/>
  <c r="K24" i="8"/>
  <c r="B17" i="8"/>
  <c r="I23" i="8"/>
  <c r="I22" i="8"/>
  <c r="I20" i="8"/>
  <c r="E16" i="8"/>
  <c r="C20" i="8"/>
  <c r="K22" i="8"/>
  <c r="K19" i="8"/>
  <c r="J23" i="8"/>
  <c r="K15" i="8"/>
  <c r="C19" i="8"/>
  <c r="K16" i="8"/>
  <c r="H19" i="8"/>
  <c r="H17" i="8"/>
  <c r="B19" i="8"/>
  <c r="I19" i="8"/>
  <c r="D21" i="8"/>
  <c r="H21" i="8"/>
  <c r="D22" i="8"/>
  <c r="H20" i="8"/>
  <c r="K20" i="8"/>
  <c r="K18" i="8"/>
  <c r="J16" i="8"/>
  <c r="C16" i="8"/>
  <c r="B15" i="8"/>
  <c r="G22" i="8"/>
  <c r="J15" i="8"/>
  <c r="F22" i="8"/>
  <c r="F23" i="8"/>
  <c r="G19" i="8"/>
  <c r="F16" i="8"/>
  <c r="J17" i="8"/>
  <c r="I21" i="8"/>
  <c r="F24" i="8"/>
  <c r="F21" i="8"/>
  <c r="D16" i="8"/>
  <c r="I24" i="8"/>
  <c r="G21" i="8"/>
  <c r="F18" i="8"/>
  <c r="I17" i="8"/>
  <c r="H15" i="8"/>
  <c r="E17" i="8"/>
  <c r="B27" i="8" a="1"/>
  <c r="O15" i="7"/>
  <c r="Q5" i="4"/>
  <c r="Q7" i="4" s="1"/>
  <c r="Q12" i="4"/>
  <c r="Q14" i="4" s="1"/>
  <c r="H23" i="4"/>
  <c r="I15" i="3"/>
  <c r="I6" i="3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K36" i="8" l="1"/>
  <c r="I35" i="8"/>
  <c r="G34" i="8"/>
  <c r="E33" i="8"/>
  <c r="C32" i="8"/>
  <c r="K30" i="8"/>
  <c r="I29" i="8"/>
  <c r="G28" i="8"/>
  <c r="E27" i="8"/>
  <c r="J36" i="8"/>
  <c r="H35" i="8"/>
  <c r="F34" i="8"/>
  <c r="D33" i="8"/>
  <c r="B32" i="8"/>
  <c r="J30" i="8"/>
  <c r="H29" i="8"/>
  <c r="F28" i="8"/>
  <c r="D27" i="8"/>
  <c r="I36" i="8"/>
  <c r="G35" i="8"/>
  <c r="E34" i="8"/>
  <c r="C33" i="8"/>
  <c r="K31" i="8"/>
  <c r="I30" i="8"/>
  <c r="G29" i="8"/>
  <c r="E28" i="8"/>
  <c r="C27" i="8"/>
  <c r="H36" i="8"/>
  <c r="F35" i="8"/>
  <c r="D34" i="8"/>
  <c r="B33" i="8"/>
  <c r="J31" i="8"/>
  <c r="H30" i="8"/>
  <c r="F29" i="8"/>
  <c r="D28" i="8"/>
  <c r="B27" i="8"/>
  <c r="D35" i="8"/>
  <c r="J32" i="8"/>
  <c r="H31" i="8"/>
  <c r="D29" i="8"/>
  <c r="G36" i="8"/>
  <c r="E35" i="8"/>
  <c r="C34" i="8"/>
  <c r="K32" i="8"/>
  <c r="I31" i="8"/>
  <c r="G30" i="8"/>
  <c r="E29" i="8"/>
  <c r="C28" i="8"/>
  <c r="F36" i="8"/>
  <c r="B34" i="8"/>
  <c r="F30" i="8"/>
  <c r="B28" i="8"/>
  <c r="E36" i="8"/>
  <c r="C35" i="8"/>
  <c r="K33" i="8"/>
  <c r="I32" i="8"/>
  <c r="G31" i="8"/>
  <c r="E30" i="8"/>
  <c r="C29" i="8"/>
  <c r="K27" i="8"/>
  <c r="E32" i="8"/>
  <c r="D36" i="8"/>
  <c r="B35" i="8"/>
  <c r="J33" i="8"/>
  <c r="H32" i="8"/>
  <c r="F31" i="8"/>
  <c r="D30" i="8"/>
  <c r="B29" i="8"/>
  <c r="J27" i="8"/>
  <c r="G33" i="8"/>
  <c r="C31" i="8"/>
  <c r="K29" i="8"/>
  <c r="I28" i="8"/>
  <c r="G27" i="8"/>
  <c r="C36" i="8"/>
  <c r="K34" i="8"/>
  <c r="I33" i="8"/>
  <c r="G32" i="8"/>
  <c r="E31" i="8"/>
  <c r="C30" i="8"/>
  <c r="K28" i="8"/>
  <c r="I27" i="8"/>
  <c r="I34" i="8"/>
  <c r="B36" i="8"/>
  <c r="J34" i="8"/>
  <c r="H33" i="8"/>
  <c r="F32" i="8"/>
  <c r="D31" i="8"/>
  <c r="B30" i="8"/>
  <c r="J28" i="8"/>
  <c r="H27" i="8"/>
  <c r="K35" i="8"/>
  <c r="J35" i="8"/>
  <c r="H34" i="8"/>
  <c r="F33" i="8"/>
  <c r="D32" i="8"/>
  <c r="B31" i="8"/>
  <c r="J29" i="8"/>
  <c r="H28" i="8"/>
  <c r="F27" i="8"/>
  <c r="J7" i="4"/>
  <c r="L7" i="4" s="1"/>
  <c r="J19" i="4"/>
  <c r="L19" i="4" s="1"/>
  <c r="J8" i="4"/>
  <c r="L8" i="4" s="1"/>
  <c r="J20" i="4"/>
  <c r="L20" i="4" s="1"/>
  <c r="J15" i="4"/>
  <c r="L15" i="4" s="1"/>
  <c r="J16" i="4"/>
  <c r="L16" i="4" s="1"/>
  <c r="J5" i="4"/>
  <c r="L5" i="4" s="1"/>
  <c r="J9" i="4"/>
  <c r="L9" i="4" s="1"/>
  <c r="J21" i="4"/>
  <c r="L21" i="4" s="1"/>
  <c r="J10" i="4"/>
  <c r="L10" i="4" s="1"/>
  <c r="J2" i="4"/>
  <c r="L2" i="4" s="1"/>
  <c r="J13" i="4"/>
  <c r="L13" i="4" s="1"/>
  <c r="J3" i="4"/>
  <c r="L3" i="4" s="1"/>
  <c r="J4" i="4"/>
  <c r="L4" i="4" s="1"/>
  <c r="J17" i="4"/>
  <c r="L17" i="4" s="1"/>
  <c r="J11" i="4"/>
  <c r="L11" i="4" s="1"/>
  <c r="J12" i="4"/>
  <c r="L12" i="4" s="1"/>
  <c r="J14" i="4"/>
  <c r="L14" i="4" s="1"/>
  <c r="J6" i="4"/>
  <c r="L6" i="4" s="1"/>
  <c r="J18" i="4"/>
  <c r="L18" i="4" s="1"/>
  <c r="K13" i="4"/>
  <c r="M13" i="4" s="1"/>
  <c r="K16" i="4"/>
  <c r="M16" i="4" s="1"/>
  <c r="K5" i="4"/>
  <c r="M5" i="4" s="1"/>
  <c r="K17" i="4"/>
  <c r="M17" i="4" s="1"/>
  <c r="K6" i="4"/>
  <c r="M6" i="4" s="1"/>
  <c r="K18" i="4"/>
  <c r="M18" i="4" s="1"/>
  <c r="K10" i="4"/>
  <c r="M10" i="4" s="1"/>
  <c r="K2" i="4"/>
  <c r="M2" i="4" s="1"/>
  <c r="K11" i="4"/>
  <c r="M11" i="4" s="1"/>
  <c r="K12" i="4"/>
  <c r="M12" i="4" s="1"/>
  <c r="K14" i="4"/>
  <c r="M14" i="4" s="1"/>
  <c r="K3" i="4"/>
  <c r="M3" i="4" s="1"/>
  <c r="K15" i="4"/>
  <c r="M15" i="4" s="1"/>
  <c r="K4" i="4"/>
  <c r="M4" i="4" s="1"/>
  <c r="K7" i="4"/>
  <c r="M7" i="4" s="1"/>
  <c r="K19" i="4"/>
  <c r="M19" i="4" s="1"/>
  <c r="K8" i="4"/>
  <c r="M8" i="4" s="1"/>
  <c r="K20" i="4"/>
  <c r="M20" i="4" s="1"/>
  <c r="K9" i="4"/>
  <c r="M9" i="4" s="1"/>
  <c r="K21" i="4"/>
  <c r="M21" i="4" s="1"/>
  <c r="Q20" i="4"/>
  <c r="I25" i="3"/>
  <c r="L25" i="3" s="1"/>
  <c r="M25" i="3"/>
  <c r="O25" i="3" s="1"/>
  <c r="M25" i="2"/>
  <c r="O25" i="2" s="1"/>
  <c r="L25" i="2"/>
  <c r="I7" i="1"/>
  <c r="I16" i="1"/>
  <c r="I6" i="1"/>
  <c r="I14" i="1"/>
  <c r="I18" i="1"/>
  <c r="I23" i="1"/>
  <c r="O23" i="1" s="1"/>
  <c r="O15" i="8" l="1"/>
  <c r="Q16" i="4"/>
  <c r="I29" i="3"/>
  <c r="K29" i="3" s="1"/>
</calcChain>
</file>

<file path=xl/sharedStrings.xml><?xml version="1.0" encoding="utf-8"?>
<sst xmlns="http://schemas.openxmlformats.org/spreadsheetml/2006/main" count="700" uniqueCount="197">
  <si>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</si>
  <si>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</si>
  <si>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</si>
  <si>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</si>
  <si>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</si>
  <si>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</si>
  <si>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</si>
  <si>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</si>
  <si>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</si>
  <si>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</si>
  <si>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</si>
  <si>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</si>
  <si>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</si>
  <si>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</si>
  <si>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</si>
  <si>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</si>
  <si>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</si>
  <si>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</si>
  <si>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</si>
  <si>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</si>
  <si>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</si>
  <si>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</si>
  <si>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</si>
  <si>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</si>
  <si>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</si>
  <si>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</si>
  <si>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</si>
  <si>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</si>
  <si>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</si>
  <si>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</si>
  <si>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</si>
  <si>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</si>
  <si>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</si>
  <si>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</si>
  <si>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</si>
  <si>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</si>
  <si>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</si>
  <si>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</si>
  <si>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</si>
  <si>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</si>
  <si>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</si>
  <si>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</si>
  <si>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</si>
  <si>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</si>
  <si>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</si>
  <si>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</si>
  <si>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</si>
  <si>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</si>
  <si>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</si>
  <si>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</si>
  <si>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</si>
  <si>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</si>
  <si>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</si>
  <si>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</si>
  <si>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</si>
  <si>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</si>
  <si>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</si>
  <si>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</si>
  <si>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</si>
  <si>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</si>
  <si>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</si>
  <si>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</si>
  <si>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</si>
  <si>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</si>
  <si>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</si>
  <si>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zPi</t>
  </si>
  <si>
    <t>1. model</t>
  </si>
  <si>
    <t>V = bV * P</t>
  </si>
  <si>
    <t>bV</t>
  </si>
  <si>
    <t>zVi.stř. (z P)</t>
  </si>
  <si>
    <t>2. model</t>
  </si>
  <si>
    <t>H = bH * P</t>
  </si>
  <si>
    <t>bH</t>
  </si>
  <si>
    <t>zHi.stř. (z P)</t>
  </si>
  <si>
    <t>rVH.P</t>
  </si>
  <si>
    <t>eVi</t>
  </si>
  <si>
    <t>eHi</t>
  </si>
  <si>
    <t>Kontrola</t>
  </si>
  <si>
    <t>vzorec</t>
  </si>
  <si>
    <t>Maticové násobení</t>
  </si>
  <si>
    <t>b3</t>
  </si>
  <si>
    <t>b4</t>
  </si>
  <si>
    <t>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</si>
  <si>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</si>
  <si>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</si>
  <si>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</si>
  <si>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b1 b1</t>
  </si>
  <si>
    <t>b1 b2</t>
  </si>
  <si>
    <t>b1 b3</t>
  </si>
  <si>
    <t>b1 b4</t>
  </si>
  <si>
    <t>b1 b5</t>
  </si>
  <si>
    <t>b2 b1</t>
  </si>
  <si>
    <t>b2 b2</t>
  </si>
  <si>
    <t>b2 b3</t>
  </si>
  <si>
    <t>b2 b4</t>
  </si>
  <si>
    <t>b2 b5</t>
  </si>
  <si>
    <t>b3 b1</t>
  </si>
  <si>
    <t>b3 b2</t>
  </si>
  <si>
    <t>b3 b3</t>
  </si>
  <si>
    <t>b3 b4</t>
  </si>
  <si>
    <t>b3 b5</t>
  </si>
  <si>
    <t>b4 b1</t>
  </si>
  <si>
    <t>b4 b2</t>
  </si>
  <si>
    <t>b4 b3</t>
  </si>
  <si>
    <t>b4 b4</t>
  </si>
  <si>
    <t>b4 b5</t>
  </si>
  <si>
    <t>b5 b1</t>
  </si>
  <si>
    <t>b5 b2</t>
  </si>
  <si>
    <t>b5 b3</t>
  </si>
  <si>
    <t>b5 b4</t>
  </si>
  <si>
    <t>b5 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</si>
  <si>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x B</t>
    </r>
  </si>
  <si>
    <t>b1 b1 + b2 b2 + b3 b3 + b4 b4 + b5 b5</t>
  </si>
  <si>
    <t>B</t>
  </si>
  <si>
    <t>Implikované korelace</t>
  </si>
  <si>
    <t>2faktorové řešení s nekorelovanými faktory (nákres chybí)</t>
  </si>
  <si>
    <t>r12^</t>
  </si>
  <si>
    <t xml:space="preserve">r12^ = </t>
  </si>
  <si>
    <t>b11*b12 + b21*b22</t>
  </si>
  <si>
    <t xml:space="preserve">r13^ = </t>
  </si>
  <si>
    <t>b11*b13 + b21*b23</t>
  </si>
  <si>
    <t xml:space="preserve">r2k^ = </t>
  </si>
  <si>
    <t>b12*b1k + b22*b2k</t>
  </si>
  <si>
    <t>B - matice faktorových nábojů</t>
  </si>
  <si>
    <t>tzn. regresních koeficientů mezi faktory a proměnnými</t>
  </si>
  <si>
    <t>řádek pro každou proměnnou</t>
  </si>
  <si>
    <t>sloupec pro každý faktor</t>
  </si>
  <si>
    <t>b11</t>
  </si>
  <si>
    <t>b12</t>
  </si>
  <si>
    <t>b13</t>
  </si>
  <si>
    <t>b14</t>
  </si>
  <si>
    <t>b15</t>
  </si>
  <si>
    <t>b21</t>
  </si>
  <si>
    <t>b22</t>
  </si>
  <si>
    <t>b23</t>
  </si>
  <si>
    <t>b24</t>
  </si>
  <si>
    <t>b25</t>
  </si>
  <si>
    <t>b11*b11+b21*b21</t>
  </si>
  <si>
    <t>b11*b12+b21*b22</t>
  </si>
  <si>
    <t>b11*b13+b21*b23</t>
  </si>
  <si>
    <t>b13*b14+b23*b24</t>
  </si>
  <si>
    <t>r11^</t>
  </si>
  <si>
    <t>r13^</t>
  </si>
  <si>
    <t>r34^</t>
  </si>
  <si>
    <r>
      <t xml:space="preserve">2faktorové řešení s </t>
    </r>
    <r>
      <rPr>
        <b/>
        <sz val="11"/>
        <color theme="1"/>
        <rFont val="Calibri"/>
        <family val="2"/>
        <charset val="238"/>
        <scheme val="minor"/>
      </rPr>
      <t>korelovanými</t>
    </r>
    <r>
      <rPr>
        <sz val="11"/>
        <color theme="1"/>
        <rFont val="Calibri"/>
        <family val="2"/>
        <charset val="238"/>
        <scheme val="minor"/>
      </rPr>
      <t xml:space="preserve"> faktory (nákres chybí)</t>
    </r>
  </si>
  <si>
    <t>b11*b12 + b21*b22 + b11*rF12*b22 + b12*rF12*b21</t>
  </si>
  <si>
    <t>b11*b13 + b21*b23 + b11*rF12*b23 + b13*rF12*b21</t>
  </si>
  <si>
    <t>b12*b1k + b22*b2k + b12*rF12*b2k + b1k*rF12*b22</t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</si>
  <si>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=B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=</t>
    </r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</si>
  <si>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B </t>
    </r>
    <r>
      <rPr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=</t>
    </r>
  </si>
  <si>
    <t>F1</t>
  </si>
  <si>
    <t>F2</t>
  </si>
  <si>
    <t>F3</t>
  </si>
  <si>
    <t>X</t>
  </si>
  <si>
    <t>X1</t>
  </si>
  <si>
    <t>X2</t>
  </si>
  <si>
    <t>X3</t>
  </si>
  <si>
    <t>X4</t>
  </si>
  <si>
    <t>X5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</si>
  <si>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</si>
  <si>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Příklad násobení</t>
  </si>
  <si>
    <t>Mezivýpočet</t>
  </si>
  <si>
    <t>B x F</t>
  </si>
  <si>
    <t>Finální výpočet</t>
  </si>
  <si>
    <r>
      <t>B x F x 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</si>
  <si>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Y</t>
  </si>
  <si>
    <t>Z</t>
  </si>
  <si>
    <t>oXY</t>
  </si>
  <si>
    <t>oXZ</t>
  </si>
  <si>
    <t>xYZ</t>
  </si>
  <si>
    <t>sXY</t>
  </si>
  <si>
    <t>sXZ</t>
  </si>
  <si>
    <t>sYZ</t>
  </si>
  <si>
    <t>uXY</t>
  </si>
  <si>
    <t>uXZ</t>
  </si>
  <si>
    <t>uYZ</t>
  </si>
  <si>
    <t>V</t>
  </si>
  <si>
    <t>Generování dat (mění se při každém přepočtu listu)</t>
  </si>
  <si>
    <t>Jedna z variant vygenerovaných (simulovaných) dat</t>
  </si>
  <si>
    <t>vstupní korelační matice</t>
  </si>
  <si>
    <t>R.stř</t>
  </si>
  <si>
    <t>faktorové náboje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</si>
  <si>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</si>
  <si>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R.rez</t>
  </si>
  <si>
    <t>řešení 1</t>
  </si>
  <si>
    <t>zdroj náhodných hodnot</t>
  </si>
  <si>
    <t>řešení 2</t>
  </si>
  <si>
    <t>řešení 3</t>
  </si>
  <si>
    <r>
      <rPr>
        <b/>
        <sz val="11"/>
        <color theme="1"/>
        <rFont val="Calibri"/>
        <family val="2"/>
        <charset val="238"/>
        <scheme val="minor"/>
      </rPr>
      <t>R.stř</t>
    </r>
    <r>
      <rPr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theme="1"/>
        <rFont val="Calibri"/>
        <family val="2"/>
        <charset val="238"/>
        <scheme val="minor"/>
      </rPr>
      <t>B F 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</si>
  <si>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/>
  </si>
  <si>
    <t>Component</t>
  </si>
  <si>
    <t>1</t>
  </si>
  <si>
    <t>2</t>
  </si>
  <si>
    <t>3</t>
  </si>
  <si>
    <t>Extraction Method: Principal Component Analysis. 
 Rotation Method: Varimax with Kaiser Normalization.</t>
  </si>
  <si>
    <t>a. Rotation converged in 6 iterations.</t>
  </si>
  <si>
    <r>
      <t>Rotated Component Matrix</t>
    </r>
    <r>
      <rPr>
        <b/>
        <vertAlign val="superscript"/>
        <sz val="14"/>
        <color indexed="60"/>
        <rFont val="Arial Bold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</si>
</sst>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###0.000"/>
  </numFmts>
  <fonts count="10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perscript"/>
      <sz val="14"/>
      <color indexed="60"/>
      <name val="Arial Bold"/>
    </font>
    <font>
      <b/>
      <sz val="14"/>
      <color indexed="60"/>
      <name val="Arial Bold"/>
    </font>
    <font>
      <sz val="12"/>
      <color indexed="62"/>
      <name val="Arial"/>
      <family val="2"/>
      <charset val="238"/>
    </font>
    <font>
      <sz val="12"/>
      <color indexed="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2" fillId="2" borderId="0" xfId="0" applyFon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" xfId="0" applyFill="1" applyBorder="1"/>
    <xf numFmtId="0" fontId="0" fillId="2" borderId="15" xfId="0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0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5" xfId="0" applyFont="1" applyFill="1" applyBorder="1"/>
    <xf numFmtId="0" fontId="3" fillId="0" borderId="0" xfId="0" applyFont="1"/>
    <xf numFmtId="0" fontId="0" fillId="0" borderId="0" xfId="0" applyFont="1"/>
    <xf numFmtId="0" fontId="7" fillId="0" borderId="0" xfId="1" applyFont="1" applyBorder="1" applyAlignment="1">
      <alignment horizontal="center" vertical="center" wrapText="1"/>
    </xf>
    <xf numFmtId="0" fontId="5" fillId="0" borderId="0" xfId="1"/>
    <xf numFmtId="0" fontId="8" fillId="0" borderId="0" xfId="1" applyFont="1" applyBorder="1" applyAlignment="1">
      <alignment horizontal="left" wrapText="1"/>
    </xf>
    <xf numFmtId="0" fontId="8" fillId="0" borderId="25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27" xfId="1" applyFont="1" applyBorder="1" applyAlignment="1">
      <alignment horizontal="center" wrapText="1"/>
    </xf>
    <xf numFmtId="0" fontId="8" fillId="0" borderId="28" xfId="1" applyFont="1" applyBorder="1" applyAlignment="1">
      <alignment horizontal="left" wrapText="1"/>
    </xf>
    <xf numFmtId="0" fontId="8" fillId="0" borderId="29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3" borderId="32" xfId="1" applyFont="1" applyFill="1" applyBorder="1" applyAlignment="1">
      <alignment horizontal="left" vertical="top" wrapText="1"/>
    </xf>
    <xf numFmtId="168" fontId="9" fillId="4" borderId="33" xfId="1" applyNumberFormat="1" applyFont="1" applyFill="1" applyBorder="1" applyAlignment="1">
      <alignment horizontal="right" vertical="top"/>
    </xf>
    <xf numFmtId="168" fontId="9" fillId="4" borderId="34" xfId="1" applyNumberFormat="1" applyFont="1" applyFill="1" applyBorder="1" applyAlignment="1">
      <alignment horizontal="right" vertical="top"/>
    </xf>
    <xf numFmtId="168" fontId="9" fillId="4" borderId="35" xfId="1" applyNumberFormat="1" applyFont="1" applyFill="1" applyBorder="1" applyAlignment="1">
      <alignment horizontal="right" vertical="top"/>
    </xf>
    <xf numFmtId="0" fontId="8" fillId="3" borderId="36" xfId="1" applyFont="1" applyFill="1" applyBorder="1" applyAlignment="1">
      <alignment horizontal="left" vertical="top" wrapText="1"/>
    </xf>
    <xf numFmtId="168" fontId="9" fillId="4" borderId="37" xfId="1" applyNumberFormat="1" applyFont="1" applyFill="1" applyBorder="1" applyAlignment="1">
      <alignment horizontal="right" vertical="top"/>
    </xf>
    <xf numFmtId="168" fontId="9" fillId="4" borderId="38" xfId="1" applyNumberFormat="1" applyFont="1" applyFill="1" applyBorder="1" applyAlignment="1">
      <alignment horizontal="right" vertical="top"/>
    </xf>
    <xf numFmtId="168" fontId="9" fillId="4" borderId="39" xfId="1" applyNumberFormat="1" applyFont="1" applyFill="1" applyBorder="1" applyAlignment="1">
      <alignment horizontal="right" vertical="top"/>
    </xf>
    <xf numFmtId="0" fontId="8" fillId="3" borderId="40" xfId="1" applyFont="1" applyFill="1" applyBorder="1" applyAlignment="1">
      <alignment horizontal="left" vertical="top" wrapText="1"/>
    </xf>
    <xf numFmtId="168" fontId="9" fillId="4" borderId="41" xfId="1" applyNumberFormat="1" applyFont="1" applyFill="1" applyBorder="1" applyAlignment="1">
      <alignment horizontal="right" vertical="top"/>
    </xf>
    <xf numFmtId="168" fontId="9" fillId="4" borderId="42" xfId="1" applyNumberFormat="1" applyFont="1" applyFill="1" applyBorder="1" applyAlignment="1">
      <alignment horizontal="right" vertical="top"/>
    </xf>
    <xf numFmtId="168" fontId="9" fillId="4" borderId="43" xfId="1" applyNumberFormat="1" applyFont="1" applyFill="1" applyBorder="1" applyAlignment="1">
      <alignment horizontal="right" vertical="top"/>
    </xf>
    <xf numFmtId="0" fontId="9" fillId="0" borderId="0" xfId="1" applyFont="1" applyBorder="1" applyAlignment="1">
      <alignment horizontal="left" vertical="top" wrapText="1"/>
    </xf>
  </cellXfs>
  <cellStyles count="2">
    <cellStyle name="Normální" xfId="0" builtinId="0"/>
    <cellStyle name="Normální_3 faktory nekorel." xfId="1" xr:uid="{9DC906B2-32FF-4698-BC15-71095E6CB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DBD-9C2A-88F85E55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671"/>
        <c:axId val="1991951839"/>
      </c:scatterChart>
      <c:valAx>
        <c:axId val="1991952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1839"/>
        <c:crosses val="autoZero"/>
        <c:crossBetween val="midCat"/>
      </c:valAx>
      <c:valAx>
        <c:axId val="19919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1-403F-84DC-27C865A6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65151"/>
        <c:axId val="1991949759"/>
      </c:scatterChart>
      <c:valAx>
        <c:axId val="1991965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9759"/>
        <c:crosses val="autoZero"/>
        <c:crossBetween val="midCat"/>
      </c:valAx>
      <c:valAx>
        <c:axId val="19919497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9-498F-B960-10E93843F982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9-498F-B960-10E93843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9327"/>
        <c:axId val="1991965983"/>
      </c:scatterChart>
      <c:valAx>
        <c:axId val="199195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983"/>
        <c:crosses val="autoZero"/>
        <c:crossBetween val="midCat"/>
      </c:valAx>
      <c:valAx>
        <c:axId val="19919659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93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A-4561-BB82-F999554A711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A-4561-BB82-F999554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255"/>
        <c:axId val="1991947679"/>
      </c:scatterChart>
      <c:valAx>
        <c:axId val="199195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7679"/>
        <c:crosses val="autoZero"/>
        <c:crossBetween val="midCat"/>
      </c:valAx>
      <c:valAx>
        <c:axId val="1991947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(2)'!$X$27:$X$46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'Regrese (2)'!$Y$27:$Y$46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E-4B6E-BC8A-834A456A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3919"/>
        <c:axId val="1991965151"/>
      </c:scatterChart>
      <c:valAx>
        <c:axId val="199195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  <c:valAx>
        <c:axId val="19919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3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277867</xdr:colOff>
      <xdr:row>1</xdr:row>
      <xdr:rowOff>76200</xdr:rowOff>
    </xdr:from>
    <xdr:to>
      <xdr:col>39</xdr:col>
      <xdr:colOff>277867</xdr:colOff>
      <xdr:row>11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07CFFC-2D97-410C-A410-91AF278B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277867</xdr:colOff>
      <xdr:row>3</xdr:row>
      <xdr:rowOff>76200</xdr:rowOff>
    </xdr:from>
    <xdr:to>
      <xdr:col>40</xdr:col>
      <xdr:colOff>277867</xdr:colOff>
      <xdr:row>13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2D2131-E8FC-49EC-9A64-69AC7DDFA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277867</xdr:colOff>
      <xdr:row>5</xdr:row>
      <xdr:rowOff>76200</xdr:rowOff>
    </xdr:from>
    <xdr:to>
      <xdr:col>41</xdr:col>
      <xdr:colOff>277868</xdr:colOff>
      <xdr:row>15</xdr:row>
      <xdr:rowOff>73244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36EE356-A66F-41A6-AAFF-A3541E7B0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277867</xdr:colOff>
      <xdr:row>7</xdr:row>
      <xdr:rowOff>76200</xdr:rowOff>
    </xdr:from>
    <xdr:to>
      <xdr:col>42</xdr:col>
      <xdr:colOff>277868</xdr:colOff>
      <xdr:row>17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C5AF01E-FF14-4F7A-B233-D938D4BD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335018</xdr:colOff>
      <xdr:row>8</xdr:row>
      <xdr:rowOff>158969</xdr:rowOff>
    </xdr:from>
    <xdr:to>
      <xdr:col>43</xdr:col>
      <xdr:colOff>335017</xdr:colOff>
      <xdr:row>18</xdr:row>
      <xdr:rowOff>149444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4D2C1F3-96EF-4A4B-9825-34A697E5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>
      <c r="B26" t="s">
        <v>7</v>
      </c>
    </row>
    <row r="27" spans="1:21">
      <c r="A27" t="s">
        <v>4</v>
      </c>
      <c r="B27">
        <f>AVERAGE(B2:B21)</f>
        <v>172.7</v>
      </c>
    </row>
    <row r="28" spans="1:21">
      <c r="A28" t="s">
        <v>5</v>
      </c>
      <c r="B28">
        <f>STDEV(B2:B21)</f>
        <v>13.996616132404816</v>
      </c>
    </row>
    <row r="29" spans="1:21">
      <c r="Q29" t="s">
        <v>23</v>
      </c>
    </row>
    <row r="30" spans="1:21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>
      <c r="A23" t="s">
        <v>4</v>
      </c>
      <c r="B23">
        <f>SUM(B2:B21)/COUNT(B2:B21)</f>
        <v>172.7</v>
      </c>
      <c r="C23">
        <f>SUM(C2:C21)/COUNT(C2:C21)</f>
        <v>75.25</v>
      </c>
    </row>
    <row r="24" spans="1:1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>
      <c r="A28" t="s">
        <v>5</v>
      </c>
      <c r="B28">
        <f>STDEV(B2:B21)</f>
        <v>13.996616132404816</v>
      </c>
    </row>
    <row r="29" spans="1:1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>
      <c r="H30" t="s">
        <v>32</v>
      </c>
    </row>
    <row r="34" spans="8:10">
      <c r="H34" t="s">
        <v>24</v>
      </c>
      <c r="J34" t="s">
        <v>14</v>
      </c>
    </row>
    <row r="36" spans="8:10">
      <c r="J36" t="s">
        <v>25</v>
      </c>
    </row>
    <row r="38" spans="8:10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AA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1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24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  <c r="S2" t="s">
        <v>37</v>
      </c>
    </row>
    <row r="3" spans="1:24" ht="15.75" thickBot="1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24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  <c r="S4" s="4" t="s">
        <v>38</v>
      </c>
      <c r="T4" s="4"/>
    </row>
    <row r="5" spans="1:24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  <c r="S5" s="1" t="s">
        <v>39</v>
      </c>
      <c r="T5" s="1">
        <v>0.59323300944128088</v>
      </c>
    </row>
    <row r="6" spans="1:24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  <c r="S6" s="1" t="s">
        <v>40</v>
      </c>
      <c r="T6" s="1">
        <v>0.3519254034907589</v>
      </c>
    </row>
    <row r="7" spans="1:24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  <c r="S7" s="1" t="s">
        <v>41</v>
      </c>
      <c r="T7" s="1">
        <v>0.2756813333132011</v>
      </c>
    </row>
    <row r="8" spans="1:24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  <c r="S8" s="1" t="s">
        <v>42</v>
      </c>
      <c r="T8" s="1">
        <v>13.5127723863935</v>
      </c>
    </row>
    <row r="9" spans="1:24" ht="15.75" thickBot="1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  <c r="S9" s="2" t="s">
        <v>43</v>
      </c>
      <c r="T9" s="2">
        <v>20</v>
      </c>
    </row>
    <row r="10" spans="1:24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24" ht="15.75" thickBot="1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  <c r="S11" t="s">
        <v>44</v>
      </c>
    </row>
    <row r="12" spans="1:24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  <c r="S12" s="3"/>
      <c r="T12" s="3" t="s">
        <v>49</v>
      </c>
      <c r="U12" s="3" t="s">
        <v>35</v>
      </c>
      <c r="V12" s="3" t="s">
        <v>50</v>
      </c>
      <c r="W12" s="3" t="s">
        <v>51</v>
      </c>
      <c r="X12" s="3" t="s">
        <v>52</v>
      </c>
    </row>
    <row r="13" spans="1:24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  <c r="S13" s="1" t="s">
        <v>45</v>
      </c>
      <c r="T13" s="1">
        <v>2</v>
      </c>
      <c r="U13" s="1">
        <v>1685.6347013698623</v>
      </c>
      <c r="V13" s="1">
        <v>842.81735068493117</v>
      </c>
      <c r="W13" s="1">
        <v>4.6157740880201219</v>
      </c>
      <c r="X13" s="1">
        <v>2.5050274208156267E-2</v>
      </c>
    </row>
    <row r="14" spans="1:24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  <c r="S14" s="1" t="s">
        <v>46</v>
      </c>
      <c r="T14" s="1">
        <v>17</v>
      </c>
      <c r="U14" s="1">
        <v>3104.1152986301377</v>
      </c>
      <c r="V14" s="1">
        <v>182.59501756647867</v>
      </c>
      <c r="W14" s="1"/>
      <c r="X14" s="1"/>
    </row>
    <row r="15" spans="1:24" ht="15.75" thickBot="1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  <c r="S15" s="2" t="s">
        <v>47</v>
      </c>
      <c r="T15" s="2">
        <v>19</v>
      </c>
      <c r="U15" s="2">
        <v>4789.75</v>
      </c>
      <c r="V15" s="2"/>
      <c r="W15" s="2"/>
      <c r="X15" s="2"/>
    </row>
    <row r="16" spans="1:24" ht="15.75" thickBot="1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27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  <c r="S17" s="3"/>
      <c r="T17" s="3" t="s">
        <v>53</v>
      </c>
      <c r="U17" s="3" t="s">
        <v>42</v>
      </c>
      <c r="V17" s="3" t="s">
        <v>54</v>
      </c>
      <c r="W17" s="3" t="s">
        <v>55</v>
      </c>
      <c r="X17" s="3" t="s">
        <v>56</v>
      </c>
      <c r="Y17" s="3" t="s">
        <v>57</v>
      </c>
      <c r="Z17" s="3" t="s">
        <v>58</v>
      </c>
      <c r="AA17" s="3" t="s">
        <v>59</v>
      </c>
    </row>
    <row r="18" spans="1:27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  <c r="S18" s="1" t="s">
        <v>48</v>
      </c>
      <c r="T18" s="1">
        <v>-40.76912876712327</v>
      </c>
      <c r="U18" s="1">
        <v>38.440225416186259</v>
      </c>
      <c r="V18" s="1">
        <v>-1.0605850596796023</v>
      </c>
      <c r="W18" s="1">
        <v>0.30371493163823771</v>
      </c>
      <c r="X18" s="1">
        <v>-121.87091516561725</v>
      </c>
      <c r="Y18" s="1">
        <v>40.332657631370701</v>
      </c>
      <c r="Z18" s="1">
        <v>-121.87091516561725</v>
      </c>
      <c r="AA18" s="1">
        <v>40.332657631370701</v>
      </c>
    </row>
    <row r="19" spans="1:27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  <c r="S19" s="1" t="s">
        <v>1</v>
      </c>
      <c r="T19" s="1">
        <v>0.67956164383561635</v>
      </c>
      <c r="U19" s="1">
        <v>0.22366499996645467</v>
      </c>
      <c r="V19" s="1">
        <v>3.0383012270026026</v>
      </c>
      <c r="W19" s="1">
        <v>7.4224761247987216E-3</v>
      </c>
      <c r="X19" s="1">
        <v>0.20766974269030197</v>
      </c>
      <c r="Y19" s="1">
        <v>1.1514535449809307</v>
      </c>
      <c r="Z19" s="1">
        <v>0.20766974269030197</v>
      </c>
      <c r="AA19" s="1">
        <v>1.1514535449809307</v>
      </c>
    </row>
    <row r="20" spans="1:27" ht="15.75" thickBot="1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  <c r="S20" s="2" t="s">
        <v>3</v>
      </c>
      <c r="T20" s="2">
        <v>-2.682334246575341</v>
      </c>
      <c r="U20" s="2">
        <v>6.1025715414412014</v>
      </c>
      <c r="V20" s="2">
        <v>-0.43954163066507418</v>
      </c>
      <c r="W20" s="2">
        <v>0.66580549657130328</v>
      </c>
      <c r="X20" s="2">
        <v>-15.557634749550266</v>
      </c>
      <c r="Y20" s="2">
        <v>10.192966256399584</v>
      </c>
      <c r="Z20" s="2">
        <v>-15.557634749550266</v>
      </c>
      <c r="AA20" s="2">
        <v>10.192966256399584</v>
      </c>
    </row>
    <row r="21" spans="1:27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27">
      <c r="A23" t="s">
        <v>4</v>
      </c>
      <c r="B23">
        <f>SUM(B2:B21)/COUNT(B2:B21)</f>
        <v>172.7</v>
      </c>
      <c r="C23">
        <f>SUM(C2:C21)/COUNT(C2:C21)</f>
        <v>75.25</v>
      </c>
    </row>
    <row r="24" spans="1:27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  <c r="S24" t="s">
        <v>60</v>
      </c>
      <c r="X24" t="s">
        <v>62</v>
      </c>
    </row>
    <row r="25" spans="1:27" ht="15.75" thickBot="1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27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  <c r="S26" s="3" t="s">
        <v>43</v>
      </c>
      <c r="T26" s="3" t="s">
        <v>64</v>
      </c>
      <c r="U26" s="3" t="s">
        <v>46</v>
      </c>
      <c r="V26" s="3" t="s">
        <v>61</v>
      </c>
      <c r="X26" s="3" t="s">
        <v>63</v>
      </c>
      <c r="Y26" s="3" t="s">
        <v>2</v>
      </c>
    </row>
    <row r="27" spans="1:27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  <c r="S27" s="1">
        <v>1</v>
      </c>
      <c r="T27" s="1">
        <v>73.433139726027392</v>
      </c>
      <c r="U27" s="1">
        <v>11.566860273972608</v>
      </c>
      <c r="V27" s="1">
        <v>0.90494746491612654</v>
      </c>
      <c r="X27" s="1">
        <v>2.5</v>
      </c>
      <c r="Y27" s="1">
        <v>52</v>
      </c>
    </row>
    <row r="28" spans="1:27">
      <c r="A28" t="s">
        <v>5</v>
      </c>
      <c r="B28">
        <f>STDEV(B2:B21)</f>
        <v>13.996616132404816</v>
      </c>
      <c r="S28" s="1">
        <v>2</v>
      </c>
      <c r="T28" s="1">
        <v>74.756350684931505</v>
      </c>
      <c r="U28" s="1">
        <v>-15.756350684931505</v>
      </c>
      <c r="V28" s="1">
        <v>-1.2327173728157379</v>
      </c>
      <c r="X28" s="1">
        <v>7.5</v>
      </c>
      <c r="Y28" s="1">
        <v>55</v>
      </c>
    </row>
    <row r="29" spans="1:27">
      <c r="H29" t="s">
        <v>31</v>
      </c>
      <c r="I29">
        <f>PEARSON(C2:C21,J2:J21)</f>
        <v>0.59323300866824502</v>
      </c>
      <c r="K29">
        <f>I29*I29</f>
        <v>0.35192540257357807</v>
      </c>
      <c r="S29" s="1">
        <v>3</v>
      </c>
      <c r="T29" s="1">
        <v>60.48555616438356</v>
      </c>
      <c r="U29" s="1">
        <v>25.51444383561644</v>
      </c>
      <c r="V29" s="1">
        <v>1.9961537289199096</v>
      </c>
      <c r="X29" s="1">
        <v>12.5</v>
      </c>
      <c r="Y29" s="1">
        <v>57</v>
      </c>
    </row>
    <row r="30" spans="1:27">
      <c r="H30" t="s">
        <v>32</v>
      </c>
      <c r="S30" s="1">
        <v>4</v>
      </c>
      <c r="T30" s="1">
        <v>76.151386301369868</v>
      </c>
      <c r="U30" s="1">
        <v>2.8486136986301318</v>
      </c>
      <c r="V30" s="1">
        <v>0.22286477782577502</v>
      </c>
      <c r="X30" s="1">
        <v>17.5</v>
      </c>
      <c r="Y30" s="1">
        <v>59</v>
      </c>
    </row>
    <row r="31" spans="1:27">
      <c r="S31" s="1">
        <v>5</v>
      </c>
      <c r="T31" s="1">
        <v>82.267441095890419</v>
      </c>
      <c r="U31" s="1">
        <v>3.732558904109581</v>
      </c>
      <c r="V31" s="1">
        <v>0.29202131243208962</v>
      </c>
      <c r="X31" s="1">
        <v>22.5</v>
      </c>
      <c r="Y31" s="1">
        <v>60</v>
      </c>
    </row>
    <row r="32" spans="1:27">
      <c r="S32" s="1">
        <v>6</v>
      </c>
      <c r="T32" s="1">
        <v>69.31985753424658</v>
      </c>
      <c r="U32" s="1">
        <v>-12.31985753424658</v>
      </c>
      <c r="V32" s="1">
        <v>-0.96385912682208352</v>
      </c>
      <c r="X32" s="1">
        <v>27.5</v>
      </c>
      <c r="Y32" s="1">
        <v>63</v>
      </c>
    </row>
    <row r="33" spans="1:25">
      <c r="S33" s="1">
        <v>7</v>
      </c>
      <c r="T33" s="1">
        <v>80.228756164383569</v>
      </c>
      <c r="U33" s="1">
        <v>-7.2287561643835687</v>
      </c>
      <c r="V33" s="1">
        <v>-0.5655505824839554</v>
      </c>
      <c r="X33" s="1">
        <v>32.5</v>
      </c>
      <c r="Y33" s="1">
        <v>65</v>
      </c>
    </row>
    <row r="34" spans="1:25">
      <c r="H34" t="s">
        <v>24</v>
      </c>
      <c r="J34" t="s">
        <v>14</v>
      </c>
      <c r="S34" s="1">
        <v>8</v>
      </c>
      <c r="T34" s="1">
        <v>85.665249315068493</v>
      </c>
      <c r="U34" s="1">
        <v>10.334750684931507</v>
      </c>
      <c r="V34" s="1">
        <v>0.80855186380296007</v>
      </c>
      <c r="X34" s="1">
        <v>37.5</v>
      </c>
      <c r="Y34" s="1">
        <v>68</v>
      </c>
    </row>
    <row r="35" spans="1:25">
      <c r="S35" s="1">
        <v>9</v>
      </c>
      <c r="T35" s="1">
        <v>63.883364383561648</v>
      </c>
      <c r="U35" s="1">
        <v>-8.8833643835616485</v>
      </c>
      <c r="V35" s="1">
        <v>-0.6950008808284287</v>
      </c>
      <c r="X35" s="1">
        <v>42.5</v>
      </c>
      <c r="Y35" s="1">
        <v>70</v>
      </c>
    </row>
    <row r="36" spans="1:25">
      <c r="J36" t="s">
        <v>25</v>
      </c>
      <c r="S36" s="1">
        <v>10</v>
      </c>
      <c r="T36" s="1">
        <v>70.035331506849317</v>
      </c>
      <c r="U36" s="1">
        <v>-7.0353315068493174</v>
      </c>
      <c r="V36" s="1">
        <v>-0.55041776775792661</v>
      </c>
      <c r="X36" s="1">
        <v>47.5</v>
      </c>
      <c r="Y36" s="1">
        <v>73</v>
      </c>
    </row>
    <row r="37" spans="1:25">
      <c r="S37" s="1">
        <v>11</v>
      </c>
      <c r="T37" s="1">
        <v>97.861446575342455</v>
      </c>
      <c r="U37" s="1">
        <v>-4.8614465753424554</v>
      </c>
      <c r="V37" s="1">
        <v>-0.38034122051950692</v>
      </c>
      <c r="X37" s="1">
        <v>52.5</v>
      </c>
      <c r="Y37" s="1">
        <v>74</v>
      </c>
    </row>
    <row r="38" spans="1:25">
      <c r="J38" t="s">
        <v>26</v>
      </c>
      <c r="S38" s="1">
        <v>12</v>
      </c>
      <c r="T38" s="1">
        <v>61.880591780821909</v>
      </c>
      <c r="U38" s="1">
        <v>-9.8805917808219093</v>
      </c>
      <c r="V38" s="1">
        <v>-0.77302018630289859</v>
      </c>
      <c r="X38" s="1">
        <v>57.5</v>
      </c>
      <c r="Y38" s="1">
        <v>79</v>
      </c>
    </row>
    <row r="39" spans="1:25">
      <c r="S39" s="1">
        <v>13</v>
      </c>
      <c r="T39" s="1">
        <v>74.792263013698644</v>
      </c>
      <c r="U39" s="1">
        <v>5.2077369863013558</v>
      </c>
      <c r="V39" s="1">
        <v>0.4074336744870859</v>
      </c>
      <c r="X39" s="1">
        <v>62.5</v>
      </c>
      <c r="Y39" s="1">
        <v>80</v>
      </c>
    </row>
    <row r="40" spans="1:25">
      <c r="A40" t="s">
        <v>0</v>
      </c>
      <c r="B40" t="s">
        <v>1</v>
      </c>
      <c r="C40" t="s">
        <v>3</v>
      </c>
      <c r="D40" t="s">
        <v>2</v>
      </c>
      <c r="S40" s="1">
        <v>14</v>
      </c>
      <c r="T40" s="1">
        <v>84.949775342465756</v>
      </c>
      <c r="U40" s="1">
        <v>25.050224657534244</v>
      </c>
      <c r="V40" s="1">
        <v>1.959834973577441</v>
      </c>
      <c r="X40" s="1">
        <v>67.5</v>
      </c>
      <c r="Y40" s="1">
        <v>85</v>
      </c>
    </row>
    <row r="41" spans="1:25">
      <c r="A41">
        <v>1</v>
      </c>
      <c r="B41">
        <v>172</v>
      </c>
      <c r="C41">
        <v>1</v>
      </c>
      <c r="D41">
        <v>85</v>
      </c>
      <c r="S41" s="1">
        <v>15</v>
      </c>
      <c r="T41" s="1">
        <v>71.394454794520541</v>
      </c>
      <c r="U41" s="1">
        <v>-1.3944547945205414</v>
      </c>
      <c r="V41" s="1">
        <v>-0.10909687688378231</v>
      </c>
      <c r="X41" s="1">
        <v>72.5</v>
      </c>
      <c r="Y41" s="1">
        <v>86</v>
      </c>
    </row>
    <row r="42" spans="1:25">
      <c r="A42">
        <v>2</v>
      </c>
      <c r="B42">
        <v>170</v>
      </c>
      <c r="C42">
        <v>0</v>
      </c>
      <c r="D42">
        <v>59</v>
      </c>
      <c r="S42" s="1">
        <v>16</v>
      </c>
      <c r="T42" s="1">
        <v>76.795035616438355</v>
      </c>
      <c r="U42" s="1">
        <v>-11.795035616438355</v>
      </c>
      <c r="V42" s="1">
        <v>-0.92279904199321605</v>
      </c>
      <c r="X42" s="1">
        <v>77.5</v>
      </c>
      <c r="Y42" s="1">
        <v>86</v>
      </c>
    </row>
    <row r="43" spans="1:25">
      <c r="A43">
        <v>3</v>
      </c>
      <c r="B43">
        <v>149</v>
      </c>
      <c r="C43">
        <v>0</v>
      </c>
      <c r="D43">
        <v>86</v>
      </c>
      <c r="S43" s="1">
        <v>17</v>
      </c>
      <c r="T43" s="1">
        <v>87.668021917808204</v>
      </c>
      <c r="U43" s="1">
        <v>-13.668021917808204</v>
      </c>
      <c r="V43" s="1">
        <v>-1.0693344167708652</v>
      </c>
      <c r="X43" s="1">
        <v>82.5</v>
      </c>
      <c r="Y43" s="1">
        <v>93</v>
      </c>
    </row>
    <row r="44" spans="1:25">
      <c r="A44">
        <v>4</v>
      </c>
      <c r="B44">
        <v>176</v>
      </c>
      <c r="C44">
        <v>1</v>
      </c>
      <c r="D44">
        <v>79</v>
      </c>
      <c r="S44" s="1">
        <v>18</v>
      </c>
      <c r="T44" s="1">
        <v>63.883364383561648</v>
      </c>
      <c r="U44" s="1">
        <v>-3.8833643835616485</v>
      </c>
      <c r="V44" s="1">
        <v>-0.30381976361876922</v>
      </c>
      <c r="X44" s="1">
        <v>87.5</v>
      </c>
      <c r="Y44" s="1">
        <v>94</v>
      </c>
    </row>
    <row r="45" spans="1:25">
      <c r="A45">
        <v>5</v>
      </c>
      <c r="B45">
        <v>185</v>
      </c>
      <c r="C45">
        <v>1</v>
      </c>
      <c r="D45">
        <v>86</v>
      </c>
      <c r="S45" s="1">
        <v>19</v>
      </c>
      <c r="T45" s="1">
        <v>76.151386301369868</v>
      </c>
      <c r="U45" s="1">
        <v>-8.1513863013698682</v>
      </c>
      <c r="V45" s="1">
        <v>-0.63773368003547581</v>
      </c>
      <c r="X45" s="1">
        <v>92.5</v>
      </c>
      <c r="Y45" s="1">
        <v>96</v>
      </c>
    </row>
    <row r="46" spans="1:25" ht="15.75" thickBot="1">
      <c r="A46">
        <v>6</v>
      </c>
      <c r="B46">
        <v>162</v>
      </c>
      <c r="C46">
        <v>0</v>
      </c>
      <c r="D46">
        <v>57</v>
      </c>
      <c r="S46" s="2">
        <v>20</v>
      </c>
      <c r="T46" s="2">
        <v>73.397227397260281</v>
      </c>
      <c r="U46" s="2">
        <v>20.602772602739719</v>
      </c>
      <c r="V46" s="2">
        <v>1.6118831208712574</v>
      </c>
      <c r="X46" s="2">
        <v>97.5</v>
      </c>
      <c r="Y46" s="2">
        <v>110</v>
      </c>
    </row>
    <row r="47" spans="1:25">
      <c r="A47">
        <v>7</v>
      </c>
      <c r="B47">
        <v>182</v>
      </c>
      <c r="C47">
        <v>1</v>
      </c>
      <c r="D47">
        <v>73</v>
      </c>
    </row>
    <row r="48" spans="1:25">
      <c r="A48">
        <v>8</v>
      </c>
      <c r="B48">
        <v>190</v>
      </c>
      <c r="C48">
        <v>1</v>
      </c>
      <c r="D48">
        <v>96</v>
      </c>
    </row>
    <row r="49" spans="1:4">
      <c r="A49">
        <v>9</v>
      </c>
      <c r="B49">
        <v>154</v>
      </c>
      <c r="C49">
        <v>0</v>
      </c>
      <c r="D49">
        <v>55</v>
      </c>
    </row>
    <row r="50" spans="1:4">
      <c r="A50">
        <v>10</v>
      </c>
      <c r="B50">
        <v>167</v>
      </c>
      <c r="C50">
        <v>1</v>
      </c>
      <c r="D50">
        <v>63</v>
      </c>
    </row>
    <row r="51" spans="1:4">
      <c r="A51">
        <v>11</v>
      </c>
      <c r="B51">
        <v>204</v>
      </c>
      <c r="C51">
        <v>0</v>
      </c>
      <c r="D51">
        <v>93</v>
      </c>
    </row>
    <row r="52" spans="1:4">
      <c r="A52">
        <v>12</v>
      </c>
      <c r="B52">
        <v>155</v>
      </c>
      <c r="C52">
        <v>1</v>
      </c>
      <c r="D52">
        <v>52</v>
      </c>
    </row>
    <row r="53" spans="1:4">
      <c r="A53">
        <v>13</v>
      </c>
      <c r="B53">
        <v>174</v>
      </c>
      <c r="C53">
        <v>1</v>
      </c>
      <c r="D53">
        <v>80</v>
      </c>
    </row>
    <row r="54" spans="1:4">
      <c r="A54">
        <v>14</v>
      </c>
      <c r="B54">
        <v>185</v>
      </c>
      <c r="C54">
        <v>0</v>
      </c>
      <c r="D54">
        <v>110</v>
      </c>
    </row>
    <row r="55" spans="1:4">
      <c r="A55">
        <v>15</v>
      </c>
      <c r="B55">
        <v>169</v>
      </c>
      <c r="C55">
        <v>1</v>
      </c>
      <c r="D55">
        <v>70</v>
      </c>
    </row>
    <row r="56" spans="1:4">
      <c r="A56">
        <v>16</v>
      </c>
      <c r="B56">
        <v>173</v>
      </c>
      <c r="C56">
        <v>0</v>
      </c>
      <c r="D56">
        <v>65</v>
      </c>
    </row>
    <row r="57" spans="1:4">
      <c r="A57">
        <v>17</v>
      </c>
      <c r="B57">
        <v>189</v>
      </c>
      <c r="C57">
        <v>0</v>
      </c>
      <c r="D57">
        <v>74</v>
      </c>
    </row>
    <row r="58" spans="1:4">
      <c r="A58">
        <v>18</v>
      </c>
      <c r="B58">
        <v>154</v>
      </c>
      <c r="C58">
        <v>0</v>
      </c>
      <c r="D58">
        <v>60</v>
      </c>
    </row>
    <row r="59" spans="1:4">
      <c r="A59">
        <v>19</v>
      </c>
      <c r="B59">
        <v>176</v>
      </c>
      <c r="C59">
        <v>1</v>
      </c>
      <c r="D59">
        <v>68</v>
      </c>
    </row>
    <row r="60" spans="1:4">
      <c r="A60">
        <v>20</v>
      </c>
      <c r="B60">
        <v>168</v>
      </c>
      <c r="C60">
        <v>0</v>
      </c>
      <c r="D60">
        <v>94</v>
      </c>
    </row>
  </sheetData>
  <sortState xmlns:xlrd2="http://schemas.microsoft.com/office/spreadsheetml/2017/richdata2" ref="Y27:Y46">
    <sortCondition ref="Y27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A8F7-D766-4E70-996C-EBE3FAF85E21}">
  <dimension ref="A1:R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RowHeight="15"/>
  <cols>
    <col min="1" max="1" width="3.140625" bestFit="1" customWidth="1"/>
    <col min="2" max="2" width="7.5703125" bestFit="1" customWidth="1"/>
    <col min="3" max="3" width="11.140625" bestFit="1" customWidth="1"/>
    <col min="17" max="17" width="13.425781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65</v>
      </c>
      <c r="J1" t="s">
        <v>69</v>
      </c>
      <c r="K1" t="s">
        <v>73</v>
      </c>
      <c r="L1" t="s">
        <v>75</v>
      </c>
      <c r="M1" t="s">
        <v>76</v>
      </c>
    </row>
    <row r="2" spans="1:18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(D2-AVERAGE($D$2:$D$21))/STDEV($D$2:$D$21)</f>
        <v>0.97467943448089656</v>
      </c>
      <c r="J2">
        <f>I2*$Q$7</f>
        <v>0.13574709644291388</v>
      </c>
      <c r="K2">
        <f>I2*$Q$14</f>
        <v>-3.1491284956911641E-3</v>
      </c>
      <c r="L2">
        <f>F2-J2</f>
        <v>-0.18575918460609186</v>
      </c>
      <c r="M2">
        <f>H2-K2</f>
        <v>0.61722918515545966</v>
      </c>
      <c r="P2" s="5" t="s">
        <v>66</v>
      </c>
    </row>
    <row r="3" spans="1:18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(D3-AVERAGE($D$2:$D$21))/STDEV($D$2:$D$21)</f>
        <v>-0.97467943448089656</v>
      </c>
      <c r="J3">
        <f t="shared" ref="J3:J21" si="5">I3*$Q$7</f>
        <v>-0.13574709644291388</v>
      </c>
      <c r="K3">
        <f t="shared" ref="K3:K21" si="6">I3*$Q$14</f>
        <v>3.1491284956911641E-3</v>
      </c>
      <c r="L3">
        <f t="shared" ref="L3:L21" si="7">F3-J3</f>
        <v>-5.7156672186489149E-2</v>
      </c>
      <c r="M3">
        <f t="shared" ref="M3:M21" si="8">H3-K3</f>
        <v>-1.0266158895953055</v>
      </c>
      <c r="P3" t="s">
        <v>67</v>
      </c>
    </row>
    <row r="4" spans="1:18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-0.97467943448089656</v>
      </c>
      <c r="J4">
        <f t="shared" si="5"/>
        <v>-0.13574709644291388</v>
      </c>
      <c r="K4">
        <f t="shared" si="6"/>
        <v>3.1491284956911641E-3</v>
      </c>
      <c r="L4">
        <f t="shared" si="7"/>
        <v>-1.5575193170818524</v>
      </c>
      <c r="M4">
        <f t="shared" si="8"/>
        <v>0.6739134980778998</v>
      </c>
    </row>
    <row r="5" spans="1:18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0.97467943448089656</v>
      </c>
      <c r="J5">
        <f t="shared" si="5"/>
        <v>0.13574709644291388</v>
      </c>
      <c r="K5">
        <f t="shared" si="6"/>
        <v>-3.1491284956911641E-3</v>
      </c>
      <c r="L5">
        <f t="shared" si="7"/>
        <v>0.10002417632635832</v>
      </c>
      <c r="M5">
        <f t="shared" si="8"/>
        <v>0.23933376567252521</v>
      </c>
      <c r="P5" t="s">
        <v>18</v>
      </c>
      <c r="Q5">
        <f>PEARSON(F2:F21,I2:I21)</f>
        <v>0.13927358230884523</v>
      </c>
      <c r="R5">
        <f>PEARSON(B2:B21,D2:D21)</f>
        <v>0.13927358230884518</v>
      </c>
    </row>
    <row r="6" spans="1:18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0.97467943448089656</v>
      </c>
      <c r="J6">
        <f t="shared" si="5"/>
        <v>0.13574709644291388</v>
      </c>
      <c r="K6">
        <f t="shared" si="6"/>
        <v>-3.1491284956911641E-3</v>
      </c>
      <c r="L6">
        <f t="shared" si="7"/>
        <v>0.74303673842437123</v>
      </c>
      <c r="M6">
        <f t="shared" si="8"/>
        <v>0.68021175506928211</v>
      </c>
    </row>
    <row r="7" spans="1:18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-0.97467943448089656</v>
      </c>
      <c r="J7">
        <f t="shared" si="5"/>
        <v>-0.13574709644291388</v>
      </c>
      <c r="K7">
        <f t="shared" si="6"/>
        <v>3.1491284956911641E-3</v>
      </c>
      <c r="L7">
        <f t="shared" si="7"/>
        <v>-0.62872339405138944</v>
      </c>
      <c r="M7">
        <f t="shared" si="8"/>
        <v>-1.1525810294229504</v>
      </c>
      <c r="P7" t="s">
        <v>68</v>
      </c>
      <c r="Q7">
        <f>Q5</f>
        <v>0.13927358230884523</v>
      </c>
    </row>
    <row r="8" spans="1:18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0.97467943448089656</v>
      </c>
      <c r="J8">
        <f t="shared" si="5"/>
        <v>0.13574709644291388</v>
      </c>
      <c r="K8">
        <f t="shared" si="6"/>
        <v>-3.1491284956911641E-3</v>
      </c>
      <c r="L8">
        <f t="shared" si="7"/>
        <v>0.52869921772503359</v>
      </c>
      <c r="M8">
        <f t="shared" si="8"/>
        <v>-0.13856165381040927</v>
      </c>
    </row>
    <row r="9" spans="1:18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0.97467943448089656</v>
      </c>
      <c r="J9">
        <f t="shared" si="5"/>
        <v>0.13574709644291388</v>
      </c>
      <c r="K9">
        <f t="shared" si="6"/>
        <v>-3.1491284956911641E-3</v>
      </c>
      <c r="L9">
        <f t="shared" si="7"/>
        <v>1.1002659395899339</v>
      </c>
      <c r="M9">
        <f t="shared" si="8"/>
        <v>1.3100374542075064</v>
      </c>
      <c r="P9" s="5" t="s">
        <v>70</v>
      </c>
    </row>
    <row r="10" spans="1:18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-0.97467943448089656</v>
      </c>
      <c r="J10">
        <f t="shared" si="5"/>
        <v>-0.13574709644291388</v>
      </c>
      <c r="K10">
        <f t="shared" si="6"/>
        <v>3.1491284956911641E-3</v>
      </c>
      <c r="L10">
        <f t="shared" si="7"/>
        <v>-1.2002901159162898</v>
      </c>
      <c r="M10">
        <f t="shared" si="8"/>
        <v>-1.2785461692505951</v>
      </c>
      <c r="P10" t="s">
        <v>71</v>
      </c>
    </row>
    <row r="11" spans="1:18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0.97467943448089656</v>
      </c>
      <c r="J11">
        <f t="shared" si="5"/>
        <v>0.13574709644291388</v>
      </c>
      <c r="K11">
        <f t="shared" si="6"/>
        <v>-3.1491284956911641E-3</v>
      </c>
      <c r="L11">
        <f t="shared" si="7"/>
        <v>-0.54298838577165454</v>
      </c>
      <c r="M11">
        <f t="shared" si="8"/>
        <v>-0.76838735294863336</v>
      </c>
    </row>
    <row r="12" spans="1:18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-0.97467943448089656</v>
      </c>
      <c r="J12">
        <f t="shared" si="5"/>
        <v>-0.13574709644291388</v>
      </c>
      <c r="K12">
        <f t="shared" si="6"/>
        <v>3.1491284956911641E-3</v>
      </c>
      <c r="L12">
        <f t="shared" si="7"/>
        <v>2.3720018957393374</v>
      </c>
      <c r="M12">
        <f t="shared" si="8"/>
        <v>1.1147914874746565</v>
      </c>
      <c r="P12" t="s">
        <v>19</v>
      </c>
      <c r="Q12">
        <f>PEARSON(H2:H21,I2:I21)</f>
        <v>-3.23093766451362E-3</v>
      </c>
      <c r="R12">
        <f>PEARSON(C2:C21,D2:D21)</f>
        <v>-3.2309376645135762E-3</v>
      </c>
    </row>
    <row r="13" spans="1:18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0.97467943448089656</v>
      </c>
      <c r="J13">
        <f t="shared" si="5"/>
        <v>0.13574709644291388</v>
      </c>
      <c r="K13">
        <f t="shared" si="6"/>
        <v>-3.1491284956911641E-3</v>
      </c>
      <c r="L13">
        <f t="shared" si="7"/>
        <v>-1.400338468569005</v>
      </c>
      <c r="M13">
        <f t="shared" si="8"/>
        <v>-1.4611956220006799</v>
      </c>
    </row>
    <row r="14" spans="1:18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0.97467943448089656</v>
      </c>
      <c r="J14">
        <f t="shared" si="5"/>
        <v>0.13574709644291388</v>
      </c>
      <c r="K14">
        <f t="shared" si="6"/>
        <v>-3.1491284956911641E-3</v>
      </c>
      <c r="L14">
        <f t="shared" si="7"/>
        <v>-4.2867504139866772E-2</v>
      </c>
      <c r="M14">
        <f t="shared" si="8"/>
        <v>0.30231633558634763</v>
      </c>
      <c r="P14" t="s">
        <v>72</v>
      </c>
      <c r="Q14">
        <f>Q12</f>
        <v>-3.23093766451362E-3</v>
      </c>
    </row>
    <row r="15" spans="1:18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-0.97467943448089656</v>
      </c>
      <c r="J15">
        <f t="shared" si="5"/>
        <v>-0.13574709644291388</v>
      </c>
      <c r="K15">
        <f t="shared" si="6"/>
        <v>3.1491284956911641E-3</v>
      </c>
      <c r="L15">
        <f t="shared" si="7"/>
        <v>1.0145309313101989</v>
      </c>
      <c r="M15">
        <f t="shared" si="8"/>
        <v>2.1854951760096379</v>
      </c>
    </row>
    <row r="16" spans="1:18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0.97467943448089656</v>
      </c>
      <c r="J16">
        <f t="shared" si="5"/>
        <v>0.13574709644291388</v>
      </c>
      <c r="K16">
        <f t="shared" si="6"/>
        <v>-3.1491284956911641E-3</v>
      </c>
      <c r="L16">
        <f t="shared" si="7"/>
        <v>-0.40009670530542946</v>
      </c>
      <c r="M16">
        <f t="shared" si="8"/>
        <v>-0.32750936355187649</v>
      </c>
      <c r="P16" t="s">
        <v>74</v>
      </c>
      <c r="Q16">
        <f>PEARSON(L2:L21,M2:M21)</f>
        <v>0.59322730735909168</v>
      </c>
    </row>
    <row r="17" spans="1:17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-0.97467943448089656</v>
      </c>
      <c r="J17">
        <f t="shared" si="5"/>
        <v>-0.13574709644291388</v>
      </c>
      <c r="K17">
        <f t="shared" si="6"/>
        <v>3.1491284956911641E-3</v>
      </c>
      <c r="L17">
        <f t="shared" si="7"/>
        <v>0.15718084851284847</v>
      </c>
      <c r="M17">
        <f t="shared" si="8"/>
        <v>-0.64872047011237088</v>
      </c>
    </row>
    <row r="18" spans="1:17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-0.97467943448089656</v>
      </c>
      <c r="J18">
        <f t="shared" si="5"/>
        <v>-0.13574709644291388</v>
      </c>
      <c r="K18">
        <f t="shared" si="6"/>
        <v>3.1491284956911641E-3</v>
      </c>
      <c r="L18">
        <f t="shared" si="7"/>
        <v>1.3003142922426492</v>
      </c>
      <c r="M18">
        <f t="shared" si="8"/>
        <v>-8.1877340887969177E-2</v>
      </c>
      <c r="P18" t="s">
        <v>77</v>
      </c>
    </row>
    <row r="19" spans="1:17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-0.97467943448089656</v>
      </c>
      <c r="J19">
        <f t="shared" si="5"/>
        <v>-0.13574709644291388</v>
      </c>
      <c r="K19">
        <f t="shared" si="6"/>
        <v>3.1491284956911641E-3</v>
      </c>
      <c r="L19">
        <f t="shared" si="7"/>
        <v>-1.2002901159162898</v>
      </c>
      <c r="M19">
        <f t="shared" si="8"/>
        <v>-0.96363331968148291</v>
      </c>
    </row>
    <row r="20" spans="1:17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0.97467943448089656</v>
      </c>
      <c r="J20">
        <f t="shared" si="5"/>
        <v>0.13574709644291388</v>
      </c>
      <c r="K20">
        <f t="shared" si="6"/>
        <v>-3.1491284956911641E-3</v>
      </c>
      <c r="L20">
        <f t="shared" si="7"/>
        <v>0.10002417632635832</v>
      </c>
      <c r="M20">
        <f t="shared" si="8"/>
        <v>-0.45347450337952133</v>
      </c>
      <c r="P20" t="s">
        <v>78</v>
      </c>
      <c r="Q20">
        <f>(H23-Q5*Q12)/(SQRT(1-Q5*Q5)*SQRT(1-Q12*Q12))</f>
        <v>0.59322730735909157</v>
      </c>
    </row>
    <row r="21" spans="1:17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-0.97467943448089656</v>
      </c>
      <c r="J21">
        <f t="shared" si="5"/>
        <v>-0.13574709644291388</v>
      </c>
      <c r="K21">
        <f t="shared" si="6"/>
        <v>3.1491284956911641E-3</v>
      </c>
      <c r="L21">
        <f t="shared" si="7"/>
        <v>-0.20004835265271426</v>
      </c>
      <c r="M21">
        <f t="shared" si="8"/>
        <v>1.177774057388479</v>
      </c>
    </row>
    <row r="22" spans="1:17">
      <c r="Q22">
        <v>0.59323300866824502</v>
      </c>
    </row>
    <row r="23" spans="1:17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G23" t="s">
        <v>12</v>
      </c>
      <c r="H23">
        <f>PEARSON(F2:F21,H2:H21)</f>
        <v>0.58699262907065863</v>
      </c>
    </row>
    <row r="24" spans="1:17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</row>
    <row r="26" spans="1:17">
      <c r="B26" t="s">
        <v>7</v>
      </c>
    </row>
    <row r="27" spans="1:17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17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  <row r="40" spans="1:4">
      <c r="A40" t="s">
        <v>0</v>
      </c>
      <c r="B40" t="s">
        <v>1</v>
      </c>
      <c r="C40" t="s">
        <v>3</v>
      </c>
      <c r="D40" t="s">
        <v>2</v>
      </c>
    </row>
    <row r="41" spans="1:4">
      <c r="A41">
        <v>1</v>
      </c>
      <c r="B41">
        <v>172</v>
      </c>
      <c r="C41">
        <v>1</v>
      </c>
      <c r="D41">
        <v>85</v>
      </c>
    </row>
    <row r="42" spans="1:4">
      <c r="A42">
        <v>2</v>
      </c>
      <c r="B42">
        <v>170</v>
      </c>
      <c r="C42">
        <v>0</v>
      </c>
      <c r="D42">
        <v>59</v>
      </c>
    </row>
    <row r="43" spans="1:4">
      <c r="A43">
        <v>3</v>
      </c>
      <c r="B43">
        <v>149</v>
      </c>
      <c r="C43">
        <v>0</v>
      </c>
      <c r="D43">
        <v>86</v>
      </c>
    </row>
    <row r="44" spans="1:4">
      <c r="A44">
        <v>4</v>
      </c>
      <c r="B44">
        <v>176</v>
      </c>
      <c r="C44">
        <v>1</v>
      </c>
      <c r="D44">
        <v>79</v>
      </c>
    </row>
    <row r="45" spans="1:4">
      <c r="A45">
        <v>5</v>
      </c>
      <c r="B45">
        <v>185</v>
      </c>
      <c r="C45">
        <v>1</v>
      </c>
      <c r="D45">
        <v>86</v>
      </c>
    </row>
    <row r="46" spans="1:4">
      <c r="A46">
        <v>6</v>
      </c>
      <c r="B46">
        <v>162</v>
      </c>
      <c r="C46">
        <v>0</v>
      </c>
      <c r="D46">
        <v>57</v>
      </c>
    </row>
    <row r="47" spans="1:4">
      <c r="A47">
        <v>7</v>
      </c>
      <c r="B47">
        <v>182</v>
      </c>
      <c r="C47">
        <v>1</v>
      </c>
      <c r="D47">
        <v>73</v>
      </c>
    </row>
    <row r="48" spans="1:4">
      <c r="A48">
        <v>8</v>
      </c>
      <c r="B48">
        <v>190</v>
      </c>
      <c r="C48">
        <v>1</v>
      </c>
      <c r="D48">
        <v>96</v>
      </c>
    </row>
    <row r="49" spans="1:4">
      <c r="A49">
        <v>9</v>
      </c>
      <c r="B49">
        <v>154</v>
      </c>
      <c r="C49">
        <v>0</v>
      </c>
      <c r="D49">
        <v>55</v>
      </c>
    </row>
    <row r="50" spans="1:4">
      <c r="A50">
        <v>10</v>
      </c>
      <c r="B50">
        <v>167</v>
      </c>
      <c r="C50">
        <v>1</v>
      </c>
      <c r="D50">
        <v>63</v>
      </c>
    </row>
    <row r="51" spans="1:4">
      <c r="A51">
        <v>11</v>
      </c>
      <c r="B51">
        <v>204</v>
      </c>
      <c r="C51">
        <v>0</v>
      </c>
      <c r="D51">
        <v>93</v>
      </c>
    </row>
    <row r="52" spans="1:4">
      <c r="A52">
        <v>12</v>
      </c>
      <c r="B52">
        <v>155</v>
      </c>
      <c r="C52">
        <v>1</v>
      </c>
      <c r="D52">
        <v>52</v>
      </c>
    </row>
    <row r="53" spans="1:4">
      <c r="A53">
        <v>13</v>
      </c>
      <c r="B53">
        <v>174</v>
      </c>
      <c r="C53">
        <v>1</v>
      </c>
      <c r="D53">
        <v>80</v>
      </c>
    </row>
    <row r="54" spans="1:4">
      <c r="A54">
        <v>14</v>
      </c>
      <c r="B54">
        <v>185</v>
      </c>
      <c r="C54">
        <v>0</v>
      </c>
      <c r="D54">
        <v>110</v>
      </c>
    </row>
    <row r="55" spans="1:4">
      <c r="A55">
        <v>15</v>
      </c>
      <c r="B55">
        <v>169</v>
      </c>
      <c r="C55">
        <v>1</v>
      </c>
      <c r="D55">
        <v>70</v>
      </c>
    </row>
    <row r="56" spans="1:4">
      <c r="A56">
        <v>16</v>
      </c>
      <c r="B56">
        <v>173</v>
      </c>
      <c r="C56">
        <v>0</v>
      </c>
      <c r="D56">
        <v>65</v>
      </c>
    </row>
    <row r="57" spans="1:4">
      <c r="A57">
        <v>17</v>
      </c>
      <c r="B57">
        <v>189</v>
      </c>
      <c r="C57">
        <v>0</v>
      </c>
      <c r="D57">
        <v>74</v>
      </c>
    </row>
    <row r="58" spans="1:4">
      <c r="A58">
        <v>18</v>
      </c>
      <c r="B58">
        <v>154</v>
      </c>
      <c r="C58">
        <v>0</v>
      </c>
      <c r="D58">
        <v>60</v>
      </c>
    </row>
    <row r="59" spans="1:4">
      <c r="A59">
        <v>19</v>
      </c>
      <c r="B59">
        <v>176</v>
      </c>
      <c r="C59">
        <v>1</v>
      </c>
      <c r="D59">
        <v>68</v>
      </c>
    </row>
    <row r="60" spans="1:4">
      <c r="A60">
        <v>20</v>
      </c>
      <c r="B60">
        <v>168</v>
      </c>
      <c r="C60">
        <v>0</v>
      </c>
      <c r="D60">
        <v>94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6750-B470-4322-B728-691FBCE2B52E}">
  <dimension ref="A2:W86"/>
  <sheetViews>
    <sheetView topLeftCell="A61" zoomScale="170" zoomScaleNormal="170" workbookViewId="0">
      <selection activeCell="A64" sqref="A64:G67"/>
    </sheetView>
  </sheetViews>
  <sheetFormatPr defaultRowHeight="15"/>
  <sheetData>
    <row r="2" spans="1:19" ht="15.75" thickBot="1">
      <c r="B2" t="s">
        <v>79</v>
      </c>
    </row>
    <row r="3" spans="1:19" ht="15.75" thickBot="1">
      <c r="L3" s="6">
        <v>1</v>
      </c>
    </row>
    <row r="4" spans="1:19" ht="15.75" thickBot="1">
      <c r="B4" s="6" t="s">
        <v>33</v>
      </c>
      <c r="L4" s="7">
        <v>2</v>
      </c>
    </row>
    <row r="5" spans="1:19" ht="18" thickBot="1">
      <c r="B5" s="7" t="s">
        <v>34</v>
      </c>
      <c r="K5" t="s">
        <v>83</v>
      </c>
      <c r="L5" s="7">
        <v>3</v>
      </c>
      <c r="N5" t="s">
        <v>84</v>
      </c>
      <c r="O5" s="9">
        <f t="array" ref="O5:S5">TRANSPOSE(L3:L7)</f>
        <v>1</v>
      </c>
      <c r="P5" s="10">
        <v>2</v>
      </c>
      <c r="Q5" s="10">
        <v>3</v>
      </c>
      <c r="R5" s="10">
        <v>4</v>
      </c>
      <c r="S5" s="11">
        <v>5</v>
      </c>
    </row>
    <row r="6" spans="1:19" ht="18" thickBot="1">
      <c r="A6" t="s">
        <v>83</v>
      </c>
      <c r="B6" s="7" t="s">
        <v>80</v>
      </c>
      <c r="D6" t="s">
        <v>84</v>
      </c>
      <c r="E6" s="9" t="s">
        <v>33</v>
      </c>
      <c r="F6" s="10" t="s">
        <v>34</v>
      </c>
      <c r="G6" s="10" t="s">
        <v>80</v>
      </c>
      <c r="H6" s="10" t="s">
        <v>81</v>
      </c>
      <c r="I6" s="11" t="s">
        <v>82</v>
      </c>
      <c r="L6" s="7">
        <v>4</v>
      </c>
    </row>
    <row r="7" spans="1:19" ht="15.75" thickBot="1">
      <c r="B7" s="7" t="s">
        <v>81</v>
      </c>
      <c r="L7" s="8">
        <v>5</v>
      </c>
    </row>
    <row r="8" spans="1:19" ht="15.75" thickBot="1">
      <c r="B8" s="8" t="s">
        <v>82</v>
      </c>
    </row>
    <row r="10" spans="1:19" ht="15.75" thickBot="1"/>
    <row r="11" spans="1:19">
      <c r="B11" s="12" t="s">
        <v>86</v>
      </c>
      <c r="C11" s="13" t="s">
        <v>87</v>
      </c>
      <c r="D11" s="13" t="s">
        <v>88</v>
      </c>
      <c r="E11" s="13" t="s">
        <v>89</v>
      </c>
      <c r="F11" s="14" t="s">
        <v>90</v>
      </c>
    </row>
    <row r="12" spans="1:19">
      <c r="B12" s="15" t="s">
        <v>91</v>
      </c>
      <c r="C12" s="16" t="s">
        <v>92</v>
      </c>
      <c r="D12" s="16" t="s">
        <v>93</v>
      </c>
      <c r="E12" s="21" t="s">
        <v>94</v>
      </c>
      <c r="F12" s="17" t="s">
        <v>95</v>
      </c>
    </row>
    <row r="13" spans="1:19" ht="17.25">
      <c r="A13" t="s">
        <v>85</v>
      </c>
      <c r="B13" s="15" t="s">
        <v>96</v>
      </c>
      <c r="C13" s="16" t="s">
        <v>97</v>
      </c>
      <c r="D13" s="21" t="s">
        <v>98</v>
      </c>
      <c r="E13" s="21" t="s">
        <v>99</v>
      </c>
      <c r="F13" s="17" t="s">
        <v>100</v>
      </c>
      <c r="H13" s="5" t="s">
        <v>111</v>
      </c>
      <c r="I13" t="s">
        <v>112</v>
      </c>
    </row>
    <row r="14" spans="1:19">
      <c r="B14" s="15" t="s">
        <v>101</v>
      </c>
      <c r="C14" s="21" t="s">
        <v>102</v>
      </c>
      <c r="D14" s="21" t="s">
        <v>103</v>
      </c>
      <c r="E14" s="21" t="s">
        <v>104</v>
      </c>
      <c r="F14" s="17" t="s">
        <v>105</v>
      </c>
    </row>
    <row r="15" spans="1:19" ht="15.75" thickBot="1">
      <c r="B15" s="18" t="s">
        <v>106</v>
      </c>
      <c r="C15" s="19" t="s">
        <v>107</v>
      </c>
      <c r="D15" s="19" t="s">
        <v>108</v>
      </c>
      <c r="E15" s="19" t="s">
        <v>109</v>
      </c>
      <c r="F15" s="20" t="s">
        <v>110</v>
      </c>
    </row>
    <row r="18" spans="1:16" ht="15.75" thickBot="1"/>
    <row r="19" spans="1:16">
      <c r="B19" s="12">
        <f t="array" ref="B19:F23">MMULT(L3:L7,O5:S5)</f>
        <v>1</v>
      </c>
      <c r="C19" s="13">
        <v>2</v>
      </c>
      <c r="D19" s="13">
        <v>3</v>
      </c>
      <c r="E19" s="13">
        <v>4</v>
      </c>
      <c r="F19" s="14">
        <v>5</v>
      </c>
    </row>
    <row r="20" spans="1:16">
      <c r="B20" s="15">
        <v>2</v>
      </c>
      <c r="C20" s="16">
        <v>4</v>
      </c>
      <c r="D20" s="16">
        <v>6</v>
      </c>
      <c r="E20" s="16">
        <v>8</v>
      </c>
      <c r="F20" s="17">
        <v>10</v>
      </c>
    </row>
    <row r="21" spans="1:16" ht="17.25">
      <c r="A21" t="s">
        <v>85</v>
      </c>
      <c r="B21" s="15">
        <v>3</v>
      </c>
      <c r="C21" s="16">
        <v>6</v>
      </c>
      <c r="D21" s="16">
        <v>9</v>
      </c>
      <c r="E21" s="16">
        <v>12</v>
      </c>
      <c r="F21" s="17">
        <v>15</v>
      </c>
    </row>
    <row r="22" spans="1:16">
      <c r="B22" s="15">
        <v>4</v>
      </c>
      <c r="C22" s="16">
        <v>8</v>
      </c>
      <c r="D22" s="16">
        <v>12</v>
      </c>
      <c r="E22" s="16">
        <v>16</v>
      </c>
      <c r="F22" s="17">
        <v>20</v>
      </c>
    </row>
    <row r="23" spans="1:16" ht="15.75" thickBot="1">
      <c r="B23" s="18">
        <v>5</v>
      </c>
      <c r="C23" s="19">
        <v>10</v>
      </c>
      <c r="D23" s="19">
        <v>15</v>
      </c>
      <c r="E23" s="19">
        <v>20</v>
      </c>
      <c r="F23" s="20">
        <v>25</v>
      </c>
    </row>
    <row r="25" spans="1:16">
      <c r="A25" t="s">
        <v>115</v>
      </c>
    </row>
    <row r="27" spans="1:16">
      <c r="A27" t="s">
        <v>114</v>
      </c>
    </row>
    <row r="29" spans="1:16" ht="15.75" thickBot="1">
      <c r="A29" t="s">
        <v>117</v>
      </c>
      <c r="B29" t="s">
        <v>118</v>
      </c>
      <c r="F29" t="s">
        <v>126</v>
      </c>
    </row>
    <row r="30" spans="1:16">
      <c r="A30" t="s">
        <v>119</v>
      </c>
      <c r="B30" t="s">
        <v>120</v>
      </c>
      <c r="F30" s="12" t="s">
        <v>127</v>
      </c>
      <c r="G30" s="14" t="s">
        <v>132</v>
      </c>
      <c r="H30" t="s">
        <v>125</v>
      </c>
    </row>
    <row r="31" spans="1:16" ht="15.75" thickBot="1">
      <c r="F31" s="15" t="s">
        <v>128</v>
      </c>
      <c r="G31" s="17" t="s">
        <v>133</v>
      </c>
    </row>
    <row r="32" spans="1:16" ht="17.25">
      <c r="A32" t="s">
        <v>121</v>
      </c>
      <c r="B32" t="s">
        <v>122</v>
      </c>
      <c r="E32" t="s">
        <v>83</v>
      </c>
      <c r="F32" s="15" t="s">
        <v>129</v>
      </c>
      <c r="G32" s="17" t="s">
        <v>134</v>
      </c>
      <c r="K32" t="s">
        <v>84</v>
      </c>
      <c r="L32" s="12" t="str">
        <f t="array" ref="L32:P33">TRANSPOSE(F30:G34)</f>
        <v>b11</v>
      </c>
      <c r="M32" s="13" t="str">
        <v>b12</v>
      </c>
      <c r="N32" s="13" t="str">
        <v>b13</v>
      </c>
      <c r="O32" s="13" t="str">
        <v>b14</v>
      </c>
      <c r="P32" s="14" t="str">
        <v>b15</v>
      </c>
    </row>
    <row r="33" spans="1:16" ht="15.75" thickBot="1">
      <c r="F33" s="15" t="s">
        <v>130</v>
      </c>
      <c r="G33" s="17" t="s">
        <v>135</v>
      </c>
      <c r="L33" s="18" t="str">
        <v>b21</v>
      </c>
      <c r="M33" s="19" t="str">
        <v>b22</v>
      </c>
      <c r="N33" s="19" t="str">
        <v>b23</v>
      </c>
      <c r="O33" s="19" t="str">
        <v>b24</v>
      </c>
      <c r="P33" s="20" t="str">
        <v>b25</v>
      </c>
    </row>
    <row r="34" spans="1:16" ht="15.75" thickBot="1">
      <c r="F34" s="18" t="s">
        <v>131</v>
      </c>
      <c r="G34" s="20" t="s">
        <v>136</v>
      </c>
    </row>
    <row r="35" spans="1:16" ht="15.75" thickBot="1">
      <c r="A35" t="s">
        <v>123</v>
      </c>
    </row>
    <row r="36" spans="1:16">
      <c r="A36" t="s">
        <v>124</v>
      </c>
      <c r="G36" s="24" t="s">
        <v>137</v>
      </c>
      <c r="H36" s="25"/>
      <c r="I36" s="26" t="s">
        <v>138</v>
      </c>
      <c r="J36" s="25"/>
      <c r="K36" s="26" t="s">
        <v>139</v>
      </c>
      <c r="L36" s="25"/>
      <c r="M36" s="26"/>
      <c r="N36" s="25"/>
      <c r="O36" s="13"/>
      <c r="P36" s="14"/>
    </row>
    <row r="37" spans="1:16">
      <c r="G37" s="27"/>
      <c r="H37" s="23"/>
      <c r="I37" s="22"/>
      <c r="J37" s="23"/>
      <c r="K37" s="22"/>
      <c r="L37" s="23"/>
      <c r="M37" s="22"/>
      <c r="N37" s="23"/>
      <c r="O37" s="22"/>
      <c r="P37" s="28"/>
    </row>
    <row r="38" spans="1:16" ht="17.25">
      <c r="F38" t="s">
        <v>85</v>
      </c>
      <c r="G38" s="27"/>
      <c r="H38" s="23"/>
      <c r="I38" s="22"/>
      <c r="J38" s="23"/>
      <c r="K38" s="22"/>
      <c r="L38" s="23"/>
      <c r="M38" s="22" t="s">
        <v>140</v>
      </c>
      <c r="N38" s="23"/>
      <c r="O38" s="22"/>
      <c r="P38" s="28"/>
    </row>
    <row r="39" spans="1:16">
      <c r="G39" s="27"/>
      <c r="H39" s="23"/>
      <c r="I39" s="22"/>
      <c r="J39" s="23"/>
      <c r="K39" s="22"/>
      <c r="L39" s="23"/>
      <c r="M39" s="22"/>
      <c r="N39" s="23"/>
      <c r="O39" s="22"/>
      <c r="P39" s="28"/>
    </row>
    <row r="40" spans="1:16" ht="15.75" thickBot="1">
      <c r="G40" s="18"/>
      <c r="H40" s="19"/>
      <c r="I40" s="29"/>
      <c r="J40" s="30"/>
      <c r="K40" s="29"/>
      <c r="L40" s="30"/>
      <c r="M40" s="29"/>
      <c r="N40" s="30"/>
      <c r="O40" s="19"/>
      <c r="P40" s="20"/>
    </row>
    <row r="41" spans="1:16" ht="15.75" thickBot="1"/>
    <row r="42" spans="1:16">
      <c r="G42" s="24" t="s">
        <v>141</v>
      </c>
      <c r="H42" s="25"/>
      <c r="I42" s="26" t="s">
        <v>116</v>
      </c>
      <c r="J42" s="25"/>
      <c r="K42" s="26" t="s">
        <v>142</v>
      </c>
      <c r="L42" s="25"/>
      <c r="M42" s="26"/>
      <c r="N42" s="25"/>
      <c r="O42" s="13"/>
      <c r="P42" s="14"/>
    </row>
    <row r="43" spans="1:16">
      <c r="G43" s="27"/>
      <c r="H43" s="23"/>
      <c r="I43" s="22"/>
      <c r="J43" s="23"/>
      <c r="K43" s="22"/>
      <c r="L43" s="23"/>
      <c r="M43" s="22"/>
      <c r="N43" s="23"/>
      <c r="O43" s="22"/>
      <c r="P43" s="28"/>
    </row>
    <row r="44" spans="1:16" ht="17.25">
      <c r="F44" t="s">
        <v>85</v>
      </c>
      <c r="G44" s="27"/>
      <c r="H44" s="23"/>
      <c r="I44" s="22"/>
      <c r="J44" s="23"/>
      <c r="K44" s="22"/>
      <c r="L44" s="23"/>
      <c r="M44" s="22" t="s">
        <v>143</v>
      </c>
      <c r="N44" s="23"/>
      <c r="O44" s="22"/>
      <c r="P44" s="28"/>
    </row>
    <row r="45" spans="1:16">
      <c r="G45" s="27"/>
      <c r="H45" s="23"/>
      <c r="I45" s="22"/>
      <c r="J45" s="23"/>
      <c r="K45" s="22"/>
      <c r="L45" s="23"/>
      <c r="M45" s="22"/>
      <c r="N45" s="23"/>
      <c r="O45" s="22"/>
      <c r="P45" s="28"/>
    </row>
    <row r="46" spans="1:16" ht="15.75" thickBot="1">
      <c r="G46" s="18"/>
      <c r="H46" s="19"/>
      <c r="I46" s="29"/>
      <c r="J46" s="30"/>
      <c r="K46" s="29"/>
      <c r="L46" s="30"/>
      <c r="M46" s="29"/>
      <c r="N46" s="30"/>
      <c r="O46" s="19"/>
      <c r="P46" s="20"/>
    </row>
    <row r="49" spans="1:23" ht="15.75" thickBot="1"/>
    <row r="50" spans="1:23" ht="17.25">
      <c r="B50" s="12">
        <v>1</v>
      </c>
      <c r="C50" s="14">
        <v>100</v>
      </c>
      <c r="E50" t="s">
        <v>84</v>
      </c>
      <c r="F50" s="12">
        <f t="array" ref="F50:J51">TRANSPOSE(B50:C54)</f>
        <v>1</v>
      </c>
      <c r="G50" s="13">
        <v>2</v>
      </c>
      <c r="H50" s="13">
        <v>3</v>
      </c>
      <c r="I50" s="13">
        <v>4</v>
      </c>
      <c r="J50" s="14">
        <v>5</v>
      </c>
    </row>
    <row r="51" spans="1:23" ht="15.75" thickBot="1">
      <c r="B51" s="15">
        <v>2</v>
      </c>
      <c r="C51" s="17">
        <v>200</v>
      </c>
      <c r="F51" s="18">
        <v>100</v>
      </c>
      <c r="G51" s="19">
        <v>200</v>
      </c>
      <c r="H51" s="19">
        <v>300</v>
      </c>
      <c r="I51" s="19">
        <v>400</v>
      </c>
      <c r="J51" s="20">
        <v>500</v>
      </c>
    </row>
    <row r="52" spans="1:23" ht="15.75" thickBot="1">
      <c r="A52" t="s">
        <v>83</v>
      </c>
      <c r="B52" s="15">
        <v>3</v>
      </c>
      <c r="C52" s="17">
        <v>300</v>
      </c>
    </row>
    <row r="53" spans="1:23">
      <c r="B53" s="15">
        <v>4</v>
      </c>
      <c r="C53" s="17">
        <v>400</v>
      </c>
      <c r="F53" s="12">
        <f t="array" ref="F53:J57">MMULT(B50:C54,F50:J51)</f>
        <v>10001</v>
      </c>
      <c r="G53" s="13">
        <v>20002</v>
      </c>
      <c r="H53" s="13">
        <v>30003</v>
      </c>
      <c r="I53" s="13">
        <v>40004</v>
      </c>
      <c r="J53" s="14">
        <v>50005</v>
      </c>
    </row>
    <row r="54" spans="1:23" ht="15.75" thickBot="1">
      <c r="B54" s="18">
        <v>5</v>
      </c>
      <c r="C54" s="20">
        <v>500</v>
      </c>
      <c r="F54" s="15">
        <v>20002</v>
      </c>
      <c r="G54" s="16">
        <v>40004</v>
      </c>
      <c r="H54" s="16">
        <v>60006</v>
      </c>
      <c r="I54" s="16">
        <v>80008</v>
      </c>
      <c r="J54" s="17">
        <v>100010</v>
      </c>
    </row>
    <row r="55" spans="1:23" ht="17.25">
      <c r="E55" t="s">
        <v>148</v>
      </c>
      <c r="F55" s="15">
        <v>30003</v>
      </c>
      <c r="G55" s="16">
        <v>60006</v>
      </c>
      <c r="H55" s="16">
        <v>90009</v>
      </c>
      <c r="I55" s="16">
        <v>120012</v>
      </c>
      <c r="J55" s="17">
        <v>150015</v>
      </c>
    </row>
    <row r="56" spans="1:23">
      <c r="F56" s="15">
        <v>40004</v>
      </c>
      <c r="G56" s="16">
        <v>80008</v>
      </c>
      <c r="H56" s="16">
        <v>120012</v>
      </c>
      <c r="I56" s="16">
        <v>160016</v>
      </c>
      <c r="J56" s="17">
        <v>200020</v>
      </c>
    </row>
    <row r="57" spans="1:23" ht="15.75" thickBot="1">
      <c r="F57" s="18">
        <v>50005</v>
      </c>
      <c r="G57" s="19">
        <v>100010</v>
      </c>
      <c r="H57" s="19">
        <v>150015</v>
      </c>
      <c r="I57" s="19">
        <v>200020</v>
      </c>
      <c r="J57" s="20">
        <v>250025</v>
      </c>
    </row>
    <row r="60" spans="1:23">
      <c r="A60" t="s">
        <v>144</v>
      </c>
    </row>
    <row r="62" spans="1:23" ht="17.25">
      <c r="A62" t="s">
        <v>114</v>
      </c>
      <c r="K62" s="5" t="s">
        <v>113</v>
      </c>
      <c r="P62" s="5" t="s">
        <v>51</v>
      </c>
      <c r="U62" s="5" t="s">
        <v>159</v>
      </c>
    </row>
    <row r="63" spans="1:23" ht="15.75" thickBot="1">
      <c r="K63" t="s">
        <v>150</v>
      </c>
      <c r="L63" t="s">
        <v>151</v>
      </c>
      <c r="M63" t="s">
        <v>152</v>
      </c>
    </row>
    <row r="64" spans="1:23" ht="15.75" thickBot="1">
      <c r="A64" t="s">
        <v>117</v>
      </c>
      <c r="B64" t="s">
        <v>145</v>
      </c>
      <c r="J64" s="40" t="s">
        <v>154</v>
      </c>
      <c r="K64" s="12"/>
      <c r="L64" s="13"/>
      <c r="M64" s="14"/>
      <c r="O64" t="s">
        <v>150</v>
      </c>
      <c r="P64" t="s">
        <v>151</v>
      </c>
      <c r="Q64" t="s">
        <v>152</v>
      </c>
      <c r="S64" t="s">
        <v>154</v>
      </c>
      <c r="T64" t="s">
        <v>155</v>
      </c>
      <c r="U64" t="s">
        <v>156</v>
      </c>
      <c r="V64" t="s">
        <v>157</v>
      </c>
      <c r="W64" t="s">
        <v>158</v>
      </c>
    </row>
    <row r="65" spans="1:23">
      <c r="A65" t="s">
        <v>119</v>
      </c>
      <c r="B65" t="s">
        <v>146</v>
      </c>
      <c r="J65" s="40" t="s">
        <v>155</v>
      </c>
      <c r="K65" s="15"/>
      <c r="L65" s="16"/>
      <c r="M65" s="17"/>
      <c r="N65" s="40" t="s">
        <v>150</v>
      </c>
      <c r="O65" s="31"/>
      <c r="P65" s="32"/>
      <c r="Q65" s="33"/>
      <c r="R65" s="40" t="s">
        <v>150</v>
      </c>
      <c r="S65" s="12"/>
      <c r="T65" s="13"/>
      <c r="U65" s="13"/>
      <c r="V65" s="13"/>
      <c r="W65" s="14"/>
    </row>
    <row r="66" spans="1:23" ht="17.25">
      <c r="H66" t="s">
        <v>149</v>
      </c>
      <c r="J66" s="40" t="s">
        <v>156</v>
      </c>
      <c r="K66" s="15"/>
      <c r="L66" s="16"/>
      <c r="M66" s="17"/>
      <c r="N66" s="40" t="s">
        <v>151</v>
      </c>
      <c r="O66" s="34"/>
      <c r="P66" s="35"/>
      <c r="Q66" s="36"/>
      <c r="R66" s="40" t="s">
        <v>151</v>
      </c>
      <c r="S66" s="15"/>
      <c r="T66" s="16"/>
      <c r="U66" s="16"/>
      <c r="V66" s="16"/>
      <c r="W66" s="17"/>
    </row>
    <row r="67" spans="1:23" ht="15.75" thickBot="1">
      <c r="A67" t="s">
        <v>121</v>
      </c>
      <c r="B67" t="s">
        <v>147</v>
      </c>
      <c r="J67" s="40" t="s">
        <v>157</v>
      </c>
      <c r="K67" s="15"/>
      <c r="L67" s="16"/>
      <c r="M67" s="17"/>
      <c r="N67" s="40" t="s">
        <v>152</v>
      </c>
      <c r="O67" s="37"/>
      <c r="P67" s="38"/>
      <c r="Q67" s="39"/>
      <c r="R67" s="40" t="s">
        <v>152</v>
      </c>
      <c r="S67" s="18"/>
      <c r="T67" s="19"/>
      <c r="U67" s="19"/>
      <c r="V67" s="19"/>
      <c r="W67" s="20"/>
    </row>
    <row r="68" spans="1:23" ht="15.75" thickBot="1">
      <c r="J68" s="40" t="s">
        <v>158</v>
      </c>
      <c r="K68" s="18"/>
      <c r="L68" s="19"/>
      <c r="M68" s="20"/>
    </row>
    <row r="70" spans="1:23">
      <c r="J70" s="41" t="s">
        <v>160</v>
      </c>
    </row>
    <row r="72" spans="1:23" ht="17.25">
      <c r="K72" s="42" t="s">
        <v>113</v>
      </c>
      <c r="P72" s="42" t="s">
        <v>51</v>
      </c>
      <c r="U72" s="5" t="s">
        <v>159</v>
      </c>
    </row>
    <row r="73" spans="1:23" ht="15.75" thickBot="1">
      <c r="K73" t="s">
        <v>150</v>
      </c>
      <c r="L73" t="s">
        <v>151</v>
      </c>
      <c r="M73" t="s">
        <v>152</v>
      </c>
    </row>
    <row r="74" spans="1:23" ht="15.75" thickBot="1">
      <c r="J74" s="40" t="s">
        <v>154</v>
      </c>
      <c r="K74" s="43">
        <v>1</v>
      </c>
      <c r="L74" s="44">
        <v>10</v>
      </c>
      <c r="M74" s="45">
        <v>100</v>
      </c>
      <c r="O74" t="s">
        <v>150</v>
      </c>
      <c r="P74" t="s">
        <v>151</v>
      </c>
      <c r="Q74" t="s">
        <v>152</v>
      </c>
      <c r="S74" t="s">
        <v>154</v>
      </c>
      <c r="T74" t="s">
        <v>155</v>
      </c>
      <c r="U74" t="s">
        <v>156</v>
      </c>
      <c r="V74" t="s">
        <v>157</v>
      </c>
      <c r="W74" t="s">
        <v>158</v>
      </c>
    </row>
    <row r="75" spans="1:23">
      <c r="J75" s="40" t="s">
        <v>155</v>
      </c>
      <c r="K75" s="46">
        <v>2</v>
      </c>
      <c r="L75" s="47">
        <v>20</v>
      </c>
      <c r="M75" s="48">
        <v>200</v>
      </c>
      <c r="N75" s="40" t="s">
        <v>150</v>
      </c>
      <c r="O75" s="52">
        <v>1</v>
      </c>
      <c r="P75" s="53">
        <v>0.1</v>
      </c>
      <c r="Q75" s="54">
        <v>0.2</v>
      </c>
      <c r="R75" s="40" t="s">
        <v>150</v>
      </c>
      <c r="S75" s="12">
        <f t="array" ref="S75:W77">TRANSPOSE(K74:M78)</f>
        <v>1</v>
      </c>
      <c r="T75" s="13">
        <v>2</v>
      </c>
      <c r="U75" s="13">
        <v>3</v>
      </c>
      <c r="V75" s="13">
        <v>4</v>
      </c>
      <c r="W75" s="14">
        <v>5</v>
      </c>
    </row>
    <row r="76" spans="1:23">
      <c r="J76" s="40" t="s">
        <v>156</v>
      </c>
      <c r="K76" s="46">
        <v>3</v>
      </c>
      <c r="L76" s="47">
        <v>30</v>
      </c>
      <c r="M76" s="48">
        <v>300</v>
      </c>
      <c r="N76" s="40" t="s">
        <v>151</v>
      </c>
      <c r="O76" s="55">
        <v>0.1</v>
      </c>
      <c r="P76" s="56">
        <v>1</v>
      </c>
      <c r="Q76" s="57">
        <v>0.3</v>
      </c>
      <c r="R76" s="40" t="s">
        <v>151</v>
      </c>
      <c r="S76" s="15">
        <v>10</v>
      </c>
      <c r="T76" s="16">
        <v>20</v>
      </c>
      <c r="U76" s="16">
        <v>30</v>
      </c>
      <c r="V76" s="16">
        <v>40</v>
      </c>
      <c r="W76" s="17">
        <v>50</v>
      </c>
    </row>
    <row r="77" spans="1:23" ht="15.75" thickBot="1">
      <c r="J77" s="40" t="s">
        <v>157</v>
      </c>
      <c r="K77" s="46">
        <v>4</v>
      </c>
      <c r="L77" s="47">
        <v>40</v>
      </c>
      <c r="M77" s="48">
        <v>400</v>
      </c>
      <c r="N77" s="40" t="s">
        <v>152</v>
      </c>
      <c r="O77" s="58">
        <v>0.2</v>
      </c>
      <c r="P77" s="59">
        <v>0.3</v>
      </c>
      <c r="Q77" s="60">
        <v>1</v>
      </c>
      <c r="R77" s="40" t="s">
        <v>152</v>
      </c>
      <c r="S77" s="18">
        <v>100</v>
      </c>
      <c r="T77" s="19">
        <v>200</v>
      </c>
      <c r="U77" s="19">
        <v>300</v>
      </c>
      <c r="V77" s="19">
        <v>400</v>
      </c>
      <c r="W77" s="20">
        <v>500</v>
      </c>
    </row>
    <row r="78" spans="1:23" ht="15.75" thickBot="1">
      <c r="J78" s="40" t="s">
        <v>158</v>
      </c>
      <c r="K78" s="49">
        <v>5</v>
      </c>
      <c r="L78" s="50">
        <v>50</v>
      </c>
      <c r="M78" s="51">
        <v>500</v>
      </c>
    </row>
    <row r="80" spans="1:23" ht="17.25">
      <c r="K80" t="s">
        <v>161</v>
      </c>
      <c r="M80" t="s">
        <v>162</v>
      </c>
      <c r="Q80" t="s">
        <v>163</v>
      </c>
      <c r="S80" t="s">
        <v>164</v>
      </c>
    </row>
    <row r="81" spans="13:21" ht="15.75" thickBot="1"/>
    <row r="82" spans="13:21">
      <c r="M82" s="12">
        <f t="array" ref="M82:O86">MMULT(K74:M78,O75:Q77)</f>
        <v>22</v>
      </c>
      <c r="N82" s="13">
        <v>40.1</v>
      </c>
      <c r="O82" s="14">
        <v>103.2</v>
      </c>
      <c r="Q82" s="12">
        <f t="array" ref="Q82:U86">MMULT(M82:O86,S75:W77)</f>
        <v>10743</v>
      </c>
      <c r="R82" s="13">
        <v>21486</v>
      </c>
      <c r="S82" s="13">
        <v>32229</v>
      </c>
      <c r="T82" s="13">
        <v>42972</v>
      </c>
      <c r="U82" s="14">
        <v>53715</v>
      </c>
    </row>
    <row r="83" spans="13:21">
      <c r="M83" s="15">
        <v>44</v>
      </c>
      <c r="N83" s="16">
        <v>80.2</v>
      </c>
      <c r="O83" s="17">
        <v>206.4</v>
      </c>
      <c r="Q83" s="15">
        <v>21486</v>
      </c>
      <c r="R83" s="16">
        <v>42972</v>
      </c>
      <c r="S83" s="16">
        <v>64458</v>
      </c>
      <c r="T83" s="16">
        <v>85944</v>
      </c>
      <c r="U83" s="17">
        <v>107430</v>
      </c>
    </row>
    <row r="84" spans="13:21">
      <c r="M84" s="15">
        <v>66</v>
      </c>
      <c r="N84" s="16">
        <v>120.3</v>
      </c>
      <c r="O84" s="17">
        <v>309.60000000000002</v>
      </c>
      <c r="Q84" s="15">
        <v>32229.000000000004</v>
      </c>
      <c r="R84" s="16">
        <v>64458.000000000007</v>
      </c>
      <c r="S84" s="16">
        <v>96687</v>
      </c>
      <c r="T84" s="16">
        <v>128916.00000000001</v>
      </c>
      <c r="U84" s="17">
        <v>161145</v>
      </c>
    </row>
    <row r="85" spans="13:21">
      <c r="M85" s="15">
        <v>88</v>
      </c>
      <c r="N85" s="16">
        <v>160.4</v>
      </c>
      <c r="O85" s="17">
        <v>412.8</v>
      </c>
      <c r="Q85" s="15">
        <v>42972</v>
      </c>
      <c r="R85" s="16">
        <v>85944</v>
      </c>
      <c r="S85" s="16">
        <v>128916</v>
      </c>
      <c r="T85" s="16">
        <v>171888</v>
      </c>
      <c r="U85" s="17">
        <v>214860</v>
      </c>
    </row>
    <row r="86" spans="13:21" ht="15.75" thickBot="1">
      <c r="M86" s="18">
        <v>110</v>
      </c>
      <c r="N86" s="19">
        <v>200.5</v>
      </c>
      <c r="O86" s="20">
        <v>516</v>
      </c>
      <c r="Q86" s="18">
        <v>53715</v>
      </c>
      <c r="R86" s="19">
        <v>107430</v>
      </c>
      <c r="S86" s="19">
        <v>161145</v>
      </c>
      <c r="T86" s="19">
        <v>214860</v>
      </c>
      <c r="U86" s="20">
        <v>268575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ABF6-3306-4601-B27B-259712DDB22D}">
  <dimension ref="A1:AO102"/>
  <sheetViews>
    <sheetView zoomScale="145" zoomScaleNormal="145" workbookViewId="0">
      <pane xSplit="1" ySplit="2" topLeftCell="U3" activePane="bottomRight" state="frozen"/>
      <selection pane="topRight" activeCell="B1" sqref="B1"/>
      <selection pane="bottomLeft" activeCell="A2" sqref="A2"/>
      <selection pane="bottomRight" activeCell="AE3" sqref="AE3:AE12"/>
    </sheetView>
  </sheetViews>
  <sheetFormatPr defaultRowHeight="15"/>
  <cols>
    <col min="1" max="1" width="4" bestFit="1" customWidth="1"/>
    <col min="2" max="10" width="4" customWidth="1"/>
  </cols>
  <sheetData>
    <row r="1" spans="1:41">
      <c r="C1" s="5" t="s">
        <v>177</v>
      </c>
      <c r="Q1" s="5" t="s">
        <v>178</v>
      </c>
      <c r="AE1" t="s">
        <v>179</v>
      </c>
    </row>
    <row r="2" spans="1:41">
      <c r="A2" t="s">
        <v>0</v>
      </c>
      <c r="B2" t="s">
        <v>153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P2" t="s">
        <v>0</v>
      </c>
      <c r="Q2" t="s">
        <v>153</v>
      </c>
      <c r="R2" t="s">
        <v>165</v>
      </c>
      <c r="S2" t="s">
        <v>166</v>
      </c>
      <c r="T2" t="s">
        <v>167</v>
      </c>
      <c r="U2" t="s">
        <v>168</v>
      </c>
      <c r="V2" t="s">
        <v>169</v>
      </c>
      <c r="W2" t="s">
        <v>170</v>
      </c>
      <c r="X2" t="s">
        <v>171</v>
      </c>
      <c r="Y2" t="s">
        <v>172</v>
      </c>
      <c r="Z2" t="s">
        <v>173</v>
      </c>
      <c r="AA2" t="s">
        <v>174</v>
      </c>
      <c r="AB2" t="s">
        <v>175</v>
      </c>
      <c r="AC2" t="s">
        <v>176</v>
      </c>
      <c r="AE2" s="5" t="s">
        <v>31</v>
      </c>
      <c r="AF2" t="s">
        <v>167</v>
      </c>
      <c r="AG2" t="s">
        <v>168</v>
      </c>
      <c r="AH2" t="s">
        <v>169</v>
      </c>
      <c r="AI2" t="s">
        <v>170</v>
      </c>
      <c r="AJ2" t="s">
        <v>171</v>
      </c>
      <c r="AK2" t="s">
        <v>172</v>
      </c>
      <c r="AL2" t="s">
        <v>173</v>
      </c>
      <c r="AM2" t="s">
        <v>174</v>
      </c>
      <c r="AN2" t="s">
        <v>175</v>
      </c>
      <c r="AO2" t="s">
        <v>176</v>
      </c>
    </row>
    <row r="3" spans="1:41">
      <c r="A3">
        <v>1</v>
      </c>
      <c r="B3">
        <f ca="1">ROUND(RAND()*10+1+RAND(),0)</f>
        <v>3</v>
      </c>
      <c r="C3">
        <f ca="1">ROUND(RAND()*15+1+RAND(),0)</f>
        <v>10</v>
      </c>
      <c r="D3">
        <f ca="1">ROUND(RAND()*5+1+RAND(),0)</f>
        <v>5</v>
      </c>
      <c r="E3">
        <f ca="1">2*(B3+C3)+RAND()</f>
        <v>26.163911963533966</v>
      </c>
      <c r="F3">
        <f ca="1">2*(B3+D3)+RAND()</f>
        <v>16.302709055336273</v>
      </c>
      <c r="G3">
        <f ca="1">2*(C3+D3)+RAND()</f>
        <v>30.845587797305473</v>
      </c>
      <c r="H3">
        <f ca="1">B3*C3+RAND()</f>
        <v>30.484207840951196</v>
      </c>
      <c r="I3">
        <f ca="1">B3*D3+RAND()</f>
        <v>15.415563982592039</v>
      </c>
      <c r="J3">
        <f ca="1">C3*D3+RAND()</f>
        <v>50.086076152067562</v>
      </c>
      <c r="K3">
        <f ca="1">SQRT(B3*B3+C3*C3)+RAND()</f>
        <v>11.106581103584009</v>
      </c>
      <c r="L3">
        <f ca="1">SQRT(B3*B3+D3*D3)+RAND()</f>
        <v>6.7607050282383563</v>
      </c>
      <c r="M3">
        <f ca="1">SQRT(C3*C3+D3*D3)+RAND()</f>
        <v>12.178741708887259</v>
      </c>
      <c r="N3">
        <f ca="1">B3*C3*D3+RAND()</f>
        <v>150.6891493989265</v>
      </c>
      <c r="P3">
        <v>1</v>
      </c>
      <c r="Q3">
        <v>5</v>
      </c>
      <c r="R3">
        <v>13</v>
      </c>
      <c r="S3">
        <v>4</v>
      </c>
      <c r="T3">
        <v>36.421633610829176</v>
      </c>
      <c r="U3">
        <v>18.170976196524549</v>
      </c>
      <c r="V3">
        <v>34.555898158269379</v>
      </c>
      <c r="W3">
        <v>65.778838721223707</v>
      </c>
      <c r="X3">
        <v>20.339795181038372</v>
      </c>
      <c r="Y3">
        <v>52.332325421412563</v>
      </c>
      <c r="Z3">
        <v>14.763193660797471</v>
      </c>
      <c r="AA3">
        <v>6.8400973504426847</v>
      </c>
      <c r="AB3">
        <v>14.133184611159702</v>
      </c>
      <c r="AC3">
        <v>260.33180142125155</v>
      </c>
      <c r="AE3" t="s">
        <v>167</v>
      </c>
      <c r="AF3">
        <f>PEARSON($T$3:$T$102,T$3:T$102)</f>
        <v>1.0000000000000002</v>
      </c>
      <c r="AG3">
        <f t="shared" ref="AG3:AN3" si="0">PEARSON($T$3:$T$102,U$3:U$102)</f>
        <v>0.37081859148041668</v>
      </c>
      <c r="AH3">
        <f t="shared" si="0"/>
        <v>0.77046640084768314</v>
      </c>
      <c r="AI3">
        <f t="shared" si="0"/>
        <v>0.9275312459390348</v>
      </c>
      <c r="AJ3">
        <f t="shared" si="0"/>
        <v>0.24423695285255986</v>
      </c>
      <c r="AK3">
        <f t="shared" si="0"/>
        <v>0.56953563262709339</v>
      </c>
      <c r="AL3">
        <f t="shared" si="0"/>
        <v>0.96972826284817581</v>
      </c>
      <c r="AM3">
        <f t="shared" si="0"/>
        <v>0.43738180779880692</v>
      </c>
      <c r="AN3">
        <f t="shared" si="0"/>
        <v>0.81534997701679102</v>
      </c>
      <c r="AO3">
        <f>PEARSON($T$3:$T$102,AC$3:AC$102)</f>
        <v>0.72386904558586807</v>
      </c>
    </row>
    <row r="4" spans="1:41">
      <c r="A4">
        <v>2</v>
      </c>
      <c r="B4">
        <f t="shared" ref="B4:B67" ca="1" si="1">ROUND(RAND()*10+1+RAND(),0)</f>
        <v>3</v>
      </c>
      <c r="C4">
        <f t="shared" ref="C4:C67" ca="1" si="2">ROUND(RAND()*15+1+RAND(),0)</f>
        <v>4</v>
      </c>
      <c r="D4">
        <f t="shared" ref="D4:D67" ca="1" si="3">ROUND(RAND()*5+1+RAND(),0)</f>
        <v>5</v>
      </c>
      <c r="E4">
        <f t="shared" ref="E4:E67" ca="1" si="4">2*(B4+C4)+RAND()</f>
        <v>14.619250366630624</v>
      </c>
      <c r="F4">
        <f t="shared" ref="F4:F67" ca="1" si="5">2*(B4+D4)+RAND()</f>
        <v>16.992307573671937</v>
      </c>
      <c r="G4">
        <f t="shared" ref="G4:G67" ca="1" si="6">2*(C4+D4)+RAND()</f>
        <v>18.833128721782643</v>
      </c>
      <c r="H4">
        <f t="shared" ref="H4:H67" ca="1" si="7">B4*C4+RAND()</f>
        <v>12.715829270542834</v>
      </c>
      <c r="I4">
        <f t="shared" ref="I4:I67" ca="1" si="8">B4*D4+RAND()</f>
        <v>15.346990142687272</v>
      </c>
      <c r="J4">
        <f t="shared" ref="J4:J67" ca="1" si="9">C4*D4+RAND()</f>
        <v>20.362038745434017</v>
      </c>
      <c r="K4">
        <f t="shared" ref="K4:K67" ca="1" si="10">SQRT(B4*B4+C4*C4)+RAND()</f>
        <v>5.6306119369825449</v>
      </c>
      <c r="L4">
        <f t="shared" ref="L4:L67" ca="1" si="11">SQRT(B4*B4+D4*D4)+RAND()</f>
        <v>6.3069714057854229</v>
      </c>
      <c r="M4">
        <f t="shared" ref="M4:M67" ca="1" si="12">SQRT(C4*C4+D4*D4)+RAND()</f>
        <v>7.003268776173007</v>
      </c>
      <c r="N4">
        <f t="shared" ref="N4:N67" ca="1" si="13">B4*C4*D4+RAND()</f>
        <v>60.068781091536259</v>
      </c>
      <c r="P4">
        <v>2</v>
      </c>
      <c r="Q4">
        <v>9</v>
      </c>
      <c r="R4">
        <v>8</v>
      </c>
      <c r="S4">
        <v>4</v>
      </c>
      <c r="T4">
        <v>34.239671281244959</v>
      </c>
      <c r="U4">
        <v>26.958835581218477</v>
      </c>
      <c r="V4">
        <v>24.302172812317067</v>
      </c>
      <c r="W4">
        <v>72.661367195024326</v>
      </c>
      <c r="X4">
        <v>36.55567758061855</v>
      </c>
      <c r="Y4">
        <v>32.011308219514703</v>
      </c>
      <c r="Z4">
        <v>12.986803082178824</v>
      </c>
      <c r="AA4">
        <v>10.080666561422946</v>
      </c>
      <c r="AB4">
        <v>9.7158352768902798</v>
      </c>
      <c r="AC4">
        <v>288.26355531100398</v>
      </c>
      <c r="AE4" t="s">
        <v>168</v>
      </c>
      <c r="AF4">
        <f>PEARSON($U$3:$U$102,T$3:T$102)</f>
        <v>0.37081859148041668</v>
      </c>
      <c r="AG4">
        <f t="shared" ref="AG4:AO4" si="14">PEARSON($U$3:$U$102,U$3:U$102)</f>
        <v>0.99999999999999978</v>
      </c>
      <c r="AH4">
        <f t="shared" si="14"/>
        <v>3.7416136416381952E-2</v>
      </c>
      <c r="AI4">
        <f t="shared" si="14"/>
        <v>0.43251674348778674</v>
      </c>
      <c r="AJ4">
        <f t="shared" si="14"/>
        <v>0.93812058220292716</v>
      </c>
      <c r="AK4">
        <f t="shared" si="14"/>
        <v>0.16538604271285456</v>
      </c>
      <c r="AL4">
        <f t="shared" si="14"/>
        <v>0.28928013825895144</v>
      </c>
      <c r="AM4">
        <f t="shared" si="14"/>
        <v>0.96805701195643823</v>
      </c>
      <c r="AN4">
        <f t="shared" si="14"/>
        <v>-3.4906114647829868E-2</v>
      </c>
      <c r="AO4">
        <f t="shared" si="14"/>
        <v>0.60151596493717041</v>
      </c>
    </row>
    <row r="5" spans="1:41">
      <c r="A5">
        <v>3</v>
      </c>
      <c r="B5">
        <f t="shared" ca="1" si="1"/>
        <v>2</v>
      </c>
      <c r="C5">
        <f t="shared" ca="1" si="2"/>
        <v>15</v>
      </c>
      <c r="D5">
        <f t="shared" ca="1" si="3"/>
        <v>4</v>
      </c>
      <c r="E5">
        <f t="shared" ca="1" si="4"/>
        <v>34.802791840061516</v>
      </c>
      <c r="F5">
        <f t="shared" ca="1" si="5"/>
        <v>12.867112557686147</v>
      </c>
      <c r="G5">
        <f t="shared" ca="1" si="6"/>
        <v>38.069522701457828</v>
      </c>
      <c r="H5">
        <f t="shared" ca="1" si="7"/>
        <v>30.917163761101889</v>
      </c>
      <c r="I5">
        <f t="shared" ca="1" si="8"/>
        <v>8.9529999629153494</v>
      </c>
      <c r="J5">
        <f t="shared" ca="1" si="9"/>
        <v>60.111502641452553</v>
      </c>
      <c r="K5">
        <f t="shared" ca="1" si="10"/>
        <v>15.94722722387492</v>
      </c>
      <c r="L5">
        <f t="shared" ca="1" si="11"/>
        <v>4.7210547084873848</v>
      </c>
      <c r="M5">
        <f t="shared" ca="1" si="12"/>
        <v>16.127209168065967</v>
      </c>
      <c r="N5">
        <f t="shared" ca="1" si="13"/>
        <v>120.5044663371615</v>
      </c>
      <c r="P5">
        <v>3</v>
      </c>
      <c r="Q5">
        <v>2</v>
      </c>
      <c r="R5">
        <v>2</v>
      </c>
      <c r="S5">
        <v>3</v>
      </c>
      <c r="T5">
        <v>8.4783870227621136</v>
      </c>
      <c r="U5">
        <v>10.394644623228137</v>
      </c>
      <c r="V5">
        <v>10.246422736190953</v>
      </c>
      <c r="W5">
        <v>4.7058544926122936</v>
      </c>
      <c r="X5">
        <v>6.4223251461254742</v>
      </c>
      <c r="Y5">
        <v>6.2238749374789499</v>
      </c>
      <c r="Z5">
        <v>3.1613775224394525</v>
      </c>
      <c r="AA5">
        <v>4.0794869644154561</v>
      </c>
      <c r="AB5">
        <v>3.80028397253961</v>
      </c>
      <c r="AC5">
        <v>12.537782423563526</v>
      </c>
      <c r="AE5" t="s">
        <v>169</v>
      </c>
      <c r="AF5">
        <f>PEARSON($V$3:$V$102,T$3:T$102)</f>
        <v>0.77046640084768314</v>
      </c>
      <c r="AG5">
        <f t="shared" ref="AG5:AO5" si="15">PEARSON($V$3:$V$102,U$3:U$102)</f>
        <v>3.7416136416381952E-2</v>
      </c>
      <c r="AH5">
        <f t="shared" si="15"/>
        <v>0.99999999999999978</v>
      </c>
      <c r="AI5">
        <f t="shared" si="15"/>
        <v>0.61741026798521814</v>
      </c>
      <c r="AJ5">
        <f t="shared" si="15"/>
        <v>6.727064527574099E-2</v>
      </c>
      <c r="AK5">
        <f t="shared" si="15"/>
        <v>0.90295073690679339</v>
      </c>
      <c r="AL5">
        <f t="shared" si="15"/>
        <v>0.8184920090507305</v>
      </c>
      <c r="AM5">
        <f t="shared" si="15"/>
        <v>9.8366280754144473E-3</v>
      </c>
      <c r="AN5">
        <f t="shared" si="15"/>
        <v>0.97559282745225362</v>
      </c>
      <c r="AO5">
        <f t="shared" si="15"/>
        <v>0.68590497739776191</v>
      </c>
    </row>
    <row r="6" spans="1:41">
      <c r="A6">
        <v>4</v>
      </c>
      <c r="B6">
        <f t="shared" ca="1" si="1"/>
        <v>7</v>
      </c>
      <c r="C6">
        <f t="shared" ca="1" si="2"/>
        <v>12</v>
      </c>
      <c r="D6">
        <f t="shared" ca="1" si="3"/>
        <v>5</v>
      </c>
      <c r="E6">
        <f t="shared" ca="1" si="4"/>
        <v>38.289985576236958</v>
      </c>
      <c r="F6">
        <f t="shared" ca="1" si="5"/>
        <v>24.975013410663642</v>
      </c>
      <c r="G6">
        <f t="shared" ca="1" si="6"/>
        <v>34.721125291356685</v>
      </c>
      <c r="H6">
        <f t="shared" ca="1" si="7"/>
        <v>84.050080180765804</v>
      </c>
      <c r="I6">
        <f t="shared" ca="1" si="8"/>
        <v>35.489478706313221</v>
      </c>
      <c r="J6">
        <f t="shared" ca="1" si="9"/>
        <v>60.333106001479514</v>
      </c>
      <c r="K6">
        <f t="shared" ca="1" si="10"/>
        <v>14.403150855827594</v>
      </c>
      <c r="L6">
        <f t="shared" ca="1" si="11"/>
        <v>8.7190208073284055</v>
      </c>
      <c r="M6">
        <f t="shared" ca="1" si="12"/>
        <v>13.644138244601132</v>
      </c>
      <c r="N6">
        <f t="shared" ca="1" si="13"/>
        <v>420.44721370020636</v>
      </c>
      <c r="P6">
        <v>4</v>
      </c>
      <c r="Q6">
        <v>2</v>
      </c>
      <c r="R6">
        <v>16</v>
      </c>
      <c r="S6">
        <v>6</v>
      </c>
      <c r="T6">
        <v>36.529834801968704</v>
      </c>
      <c r="U6">
        <v>16.917657052585689</v>
      </c>
      <c r="V6">
        <v>44.590112804231943</v>
      </c>
      <c r="W6">
        <v>32.88246180950059</v>
      </c>
      <c r="X6">
        <v>12.442343545085864</v>
      </c>
      <c r="Y6">
        <v>96.795912462361457</v>
      </c>
      <c r="Z6">
        <v>16.594055850824287</v>
      </c>
      <c r="AA6">
        <v>7.1680674993108582</v>
      </c>
      <c r="AB6">
        <v>17.577972719427319</v>
      </c>
      <c r="AC6">
        <v>192.61085677553791</v>
      </c>
      <c r="AE6" t="s">
        <v>170</v>
      </c>
      <c r="AF6">
        <f>PEARSON($W$3:$W$102,T$3:T$102)</f>
        <v>0.9275312459390348</v>
      </c>
      <c r="AG6">
        <f t="shared" ref="AG6:AO6" si="16">PEARSON($W$3:$W$102,U$3:U$102)</f>
        <v>0.43251674348778674</v>
      </c>
      <c r="AH6">
        <f t="shared" si="16"/>
        <v>0.61741026798521814</v>
      </c>
      <c r="AI6">
        <f t="shared" si="16"/>
        <v>1</v>
      </c>
      <c r="AJ6">
        <f t="shared" si="16"/>
        <v>0.2858710080139179</v>
      </c>
      <c r="AK6">
        <f t="shared" si="16"/>
        <v>0.4316116748895355</v>
      </c>
      <c r="AL6">
        <f t="shared" si="16"/>
        <v>0.82722231632423204</v>
      </c>
      <c r="AM6">
        <f t="shared" si="16"/>
        <v>0.5109880369234937</v>
      </c>
      <c r="AN6">
        <f t="shared" si="16"/>
        <v>0.6638153515465075</v>
      </c>
      <c r="AO6">
        <f t="shared" si="16"/>
        <v>0.75975956799150002</v>
      </c>
    </row>
    <row r="7" spans="1:41">
      <c r="A7">
        <v>5</v>
      </c>
      <c r="B7">
        <f t="shared" ca="1" si="1"/>
        <v>9</v>
      </c>
      <c r="C7">
        <f t="shared" ca="1" si="2"/>
        <v>4</v>
      </c>
      <c r="D7">
        <f t="shared" ca="1" si="3"/>
        <v>6</v>
      </c>
      <c r="E7">
        <f t="shared" ca="1" si="4"/>
        <v>26.083474757346497</v>
      </c>
      <c r="F7">
        <f t="shared" ca="1" si="5"/>
        <v>30.134203883200428</v>
      </c>
      <c r="G7">
        <f t="shared" ca="1" si="6"/>
        <v>20.098810024232989</v>
      </c>
      <c r="H7">
        <f t="shared" ca="1" si="7"/>
        <v>36.537090615593712</v>
      </c>
      <c r="I7">
        <f t="shared" ca="1" si="8"/>
        <v>54.185064408875178</v>
      </c>
      <c r="J7">
        <f t="shared" ca="1" si="9"/>
        <v>24.181003152566916</v>
      </c>
      <c r="K7">
        <f t="shared" ca="1" si="10"/>
        <v>9.8582831801362349</v>
      </c>
      <c r="L7">
        <f t="shared" ca="1" si="11"/>
        <v>10.916512804856225</v>
      </c>
      <c r="M7">
        <f t="shared" ca="1" si="12"/>
        <v>7.8245461055242664</v>
      </c>
      <c r="N7">
        <f t="shared" ca="1" si="13"/>
        <v>216.20217763665096</v>
      </c>
      <c r="P7">
        <v>5</v>
      </c>
      <c r="Q7">
        <v>8</v>
      </c>
      <c r="R7">
        <v>10</v>
      </c>
      <c r="S7">
        <v>2</v>
      </c>
      <c r="T7">
        <v>36.832399335447093</v>
      </c>
      <c r="U7">
        <v>20.612996861429778</v>
      </c>
      <c r="V7">
        <v>24.069390565260257</v>
      </c>
      <c r="W7">
        <v>80.62791459857803</v>
      </c>
      <c r="X7">
        <v>16.451034427919168</v>
      </c>
      <c r="Y7">
        <v>20.781274824181843</v>
      </c>
      <c r="Z7">
        <v>12.85993976162643</v>
      </c>
      <c r="AA7">
        <v>9.1872293763168322</v>
      </c>
      <c r="AB7">
        <v>10.553949746655205</v>
      </c>
      <c r="AC7">
        <v>160.61901282665974</v>
      </c>
      <c r="AE7" t="s">
        <v>171</v>
      </c>
      <c r="AF7">
        <f>PEARSON($X$3:$X$102,T$3:T$102)</f>
        <v>0.24423695285255986</v>
      </c>
      <c r="AG7">
        <f t="shared" ref="AG7:AO7" si="17">PEARSON($X$3:$X$102,U$3:U$102)</f>
        <v>0.93812058220292716</v>
      </c>
      <c r="AH7">
        <f t="shared" si="17"/>
        <v>6.727064527574099E-2</v>
      </c>
      <c r="AI7">
        <f t="shared" si="17"/>
        <v>0.2858710080139179</v>
      </c>
      <c r="AJ7">
        <f t="shared" si="17"/>
        <v>1</v>
      </c>
      <c r="AK7">
        <f t="shared" si="17"/>
        <v>0.25088566433125131</v>
      </c>
      <c r="AL7">
        <f t="shared" si="17"/>
        <v>0.18363587987710614</v>
      </c>
      <c r="AM7">
        <f t="shared" si="17"/>
        <v>0.84254627546589544</v>
      </c>
      <c r="AN7">
        <f t="shared" si="17"/>
        <v>-3.5437366657792811E-2</v>
      </c>
      <c r="AO7">
        <f t="shared" si="17"/>
        <v>0.63391857891421588</v>
      </c>
    </row>
    <row r="8" spans="1:41">
      <c r="A8">
        <v>6</v>
      </c>
      <c r="B8">
        <f t="shared" ca="1" si="1"/>
        <v>2</v>
      </c>
      <c r="C8">
        <f t="shared" ca="1" si="2"/>
        <v>10</v>
      </c>
      <c r="D8">
        <f t="shared" ca="1" si="3"/>
        <v>2</v>
      </c>
      <c r="E8">
        <f t="shared" ca="1" si="4"/>
        <v>24.056397621827543</v>
      </c>
      <c r="F8">
        <f t="shared" ca="1" si="5"/>
        <v>8.6153420181645739</v>
      </c>
      <c r="G8">
        <f t="shared" ca="1" si="6"/>
        <v>24.591385433989014</v>
      </c>
      <c r="H8">
        <f t="shared" ca="1" si="7"/>
        <v>20.115825045157507</v>
      </c>
      <c r="I8">
        <f t="shared" ca="1" si="8"/>
        <v>4.2936788229208114</v>
      </c>
      <c r="J8">
        <f t="shared" ca="1" si="9"/>
        <v>20.586038833610861</v>
      </c>
      <c r="K8">
        <f t="shared" ca="1" si="10"/>
        <v>11.163540712701886</v>
      </c>
      <c r="L8">
        <f t="shared" ca="1" si="11"/>
        <v>3.5186403789362153</v>
      </c>
      <c r="M8">
        <f t="shared" ca="1" si="12"/>
        <v>10.896170345797195</v>
      </c>
      <c r="N8">
        <f t="shared" ca="1" si="13"/>
        <v>40.811389214459879</v>
      </c>
      <c r="P8">
        <v>6</v>
      </c>
      <c r="Q8">
        <v>3</v>
      </c>
      <c r="R8">
        <v>12</v>
      </c>
      <c r="S8">
        <v>4</v>
      </c>
      <c r="T8">
        <v>30.252696756189483</v>
      </c>
      <c r="U8">
        <v>14.805340609427695</v>
      </c>
      <c r="V8">
        <v>32.638903903896477</v>
      </c>
      <c r="W8">
        <v>36.742914821146961</v>
      </c>
      <c r="X8">
        <v>12.427737502642691</v>
      </c>
      <c r="Y8">
        <v>48.87641383615825</v>
      </c>
      <c r="Z8">
        <v>12.780962533822317</v>
      </c>
      <c r="AA8">
        <v>5.973134484542725</v>
      </c>
      <c r="AB8">
        <v>12.848996504618954</v>
      </c>
      <c r="AC8">
        <v>144.74260748109046</v>
      </c>
      <c r="AE8" t="s">
        <v>172</v>
      </c>
      <c r="AF8">
        <f t="shared" ref="AF8:AO8" si="18">PEARSON($Y$3:$Y$102,T$3:T$102)</f>
        <v>0.56953563262709339</v>
      </c>
      <c r="AG8">
        <f t="shared" si="18"/>
        <v>0.16538604271285456</v>
      </c>
      <c r="AH8">
        <f t="shared" si="18"/>
        <v>0.90295073690679339</v>
      </c>
      <c r="AI8">
        <f t="shared" si="18"/>
        <v>0.4316116748895355</v>
      </c>
      <c r="AJ8">
        <f t="shared" si="18"/>
        <v>0.25088566433125131</v>
      </c>
      <c r="AK8">
        <f t="shared" si="18"/>
        <v>1.0000000000000002</v>
      </c>
      <c r="AL8">
        <f t="shared" si="18"/>
        <v>0.62742968159232826</v>
      </c>
      <c r="AM8">
        <f t="shared" si="18"/>
        <v>8.4279383554684006E-2</v>
      </c>
      <c r="AN8">
        <f t="shared" si="18"/>
        <v>0.80357791711116855</v>
      </c>
      <c r="AO8">
        <f t="shared" si="18"/>
        <v>0.75487922597772339</v>
      </c>
    </row>
    <row r="9" spans="1:41">
      <c r="A9">
        <v>7</v>
      </c>
      <c r="B9">
        <f t="shared" ca="1" si="1"/>
        <v>5</v>
      </c>
      <c r="C9">
        <f t="shared" ca="1" si="2"/>
        <v>11</v>
      </c>
      <c r="D9">
        <f t="shared" ca="1" si="3"/>
        <v>4</v>
      </c>
      <c r="E9">
        <f t="shared" ca="1" si="4"/>
        <v>32.135878919756202</v>
      </c>
      <c r="F9">
        <f t="shared" ca="1" si="5"/>
        <v>18.009971860652307</v>
      </c>
      <c r="G9">
        <f t="shared" ca="1" si="6"/>
        <v>30.675112056654736</v>
      </c>
      <c r="H9">
        <f t="shared" ca="1" si="7"/>
        <v>55.36672508367657</v>
      </c>
      <c r="I9">
        <f t="shared" ca="1" si="8"/>
        <v>20.432295401288986</v>
      </c>
      <c r="J9">
        <f t="shared" ca="1" si="9"/>
        <v>44.525651420820999</v>
      </c>
      <c r="K9">
        <f t="shared" ca="1" si="10"/>
        <v>12.446259060604318</v>
      </c>
      <c r="L9">
        <f t="shared" ca="1" si="11"/>
        <v>6.7851035848281533</v>
      </c>
      <c r="M9">
        <f t="shared" ca="1" si="12"/>
        <v>12.242659819859455</v>
      </c>
      <c r="N9">
        <f t="shared" ca="1" si="13"/>
        <v>220.69104542817783</v>
      </c>
      <c r="P9">
        <v>7</v>
      </c>
      <c r="Q9">
        <v>4</v>
      </c>
      <c r="R9">
        <v>8</v>
      </c>
      <c r="S9">
        <v>2</v>
      </c>
      <c r="T9">
        <v>24.913545261700619</v>
      </c>
      <c r="U9">
        <v>12.911831011634877</v>
      </c>
      <c r="V9">
        <v>20.976838411533791</v>
      </c>
      <c r="W9">
        <v>32.808655096092068</v>
      </c>
      <c r="X9">
        <v>8.3307783202500314</v>
      </c>
      <c r="Y9">
        <v>16.142204048728996</v>
      </c>
      <c r="Z9">
        <v>9.138960942585296</v>
      </c>
      <c r="AA9">
        <v>5.1845466862299237</v>
      </c>
      <c r="AB9">
        <v>8.4883068386156602</v>
      </c>
      <c r="AC9">
        <v>64.959337117586571</v>
      </c>
      <c r="AE9" t="s">
        <v>173</v>
      </c>
      <c r="AF9">
        <f t="shared" ref="AF9:AO9" si="19">PEARSON($Z$3:$Z$102,T$3:T$102)</f>
        <v>0.96972826284817581</v>
      </c>
      <c r="AG9">
        <f t="shared" si="19"/>
        <v>0.28928013825895144</v>
      </c>
      <c r="AH9">
        <f t="shared" si="19"/>
        <v>0.8184920090507305</v>
      </c>
      <c r="AI9">
        <f t="shared" si="19"/>
        <v>0.82722231632423204</v>
      </c>
      <c r="AJ9">
        <f t="shared" si="19"/>
        <v>0.18363587987710614</v>
      </c>
      <c r="AK9">
        <f t="shared" si="19"/>
        <v>0.62742968159232826</v>
      </c>
      <c r="AL9">
        <f t="shared" si="19"/>
        <v>1.0000000000000002</v>
      </c>
      <c r="AM9">
        <f t="shared" si="19"/>
        <v>0.34691333022939791</v>
      </c>
      <c r="AN9">
        <f t="shared" si="19"/>
        <v>0.86558390893780457</v>
      </c>
      <c r="AO9">
        <f t="shared" si="19"/>
        <v>0.66112168040299524</v>
      </c>
    </row>
    <row r="10" spans="1:41">
      <c r="A10">
        <v>8</v>
      </c>
      <c r="B10">
        <f t="shared" ca="1" si="1"/>
        <v>2</v>
      </c>
      <c r="C10">
        <f t="shared" ca="1" si="2"/>
        <v>14</v>
      </c>
      <c r="D10">
        <f t="shared" ca="1" si="3"/>
        <v>6</v>
      </c>
      <c r="E10">
        <f t="shared" ca="1" si="4"/>
        <v>32.37113593617179</v>
      </c>
      <c r="F10">
        <f t="shared" ca="1" si="5"/>
        <v>16.700157678537458</v>
      </c>
      <c r="G10">
        <f t="shared" ca="1" si="6"/>
        <v>40.224804324274778</v>
      </c>
      <c r="H10">
        <f t="shared" ca="1" si="7"/>
        <v>28.093652635152132</v>
      </c>
      <c r="I10">
        <f t="shared" ca="1" si="8"/>
        <v>12.96751200933025</v>
      </c>
      <c r="J10">
        <f t="shared" ca="1" si="9"/>
        <v>84.977325245872152</v>
      </c>
      <c r="K10">
        <f t="shared" ca="1" si="10"/>
        <v>14.213840072916941</v>
      </c>
      <c r="L10">
        <f t="shared" ca="1" si="11"/>
        <v>7.2110176586029375</v>
      </c>
      <c r="M10">
        <f t="shared" ca="1" si="12"/>
        <v>15.496131617126842</v>
      </c>
      <c r="N10">
        <f t="shared" ca="1" si="13"/>
        <v>168.22524809266463</v>
      </c>
      <c r="P10">
        <v>8</v>
      </c>
      <c r="Q10">
        <v>5</v>
      </c>
      <c r="R10">
        <v>5</v>
      </c>
      <c r="S10">
        <v>3</v>
      </c>
      <c r="T10">
        <v>20.862195098607184</v>
      </c>
      <c r="U10">
        <v>16.36293143811751</v>
      </c>
      <c r="V10">
        <v>16.196346177714933</v>
      </c>
      <c r="W10">
        <v>25.472287115601038</v>
      </c>
      <c r="X10">
        <v>15.827029371798616</v>
      </c>
      <c r="Y10">
        <v>15.474840582424212</v>
      </c>
      <c r="Z10">
        <v>7.7553410629330308</v>
      </c>
      <c r="AA10">
        <v>6.7154370556426963</v>
      </c>
      <c r="AB10">
        <v>5.9099853734559646</v>
      </c>
      <c r="AC10">
        <v>75.634374059660402</v>
      </c>
      <c r="AE10" t="s">
        <v>174</v>
      </c>
      <c r="AF10">
        <f t="shared" ref="AF10:AO10" si="20">PEARSON($AA$3:$AA$102,T$3:T$102)</f>
        <v>0.43738180779880692</v>
      </c>
      <c r="AG10">
        <f t="shared" si="20"/>
        <v>0.96805701195643823</v>
      </c>
      <c r="AH10">
        <f t="shared" si="20"/>
        <v>9.8366280754144473E-3</v>
      </c>
      <c r="AI10">
        <f t="shared" si="20"/>
        <v>0.5109880369234937</v>
      </c>
      <c r="AJ10">
        <f t="shared" si="20"/>
        <v>0.84254627546589544</v>
      </c>
      <c r="AK10">
        <f t="shared" si="20"/>
        <v>8.4279383554684006E-2</v>
      </c>
      <c r="AL10">
        <f t="shared" si="20"/>
        <v>0.34691333022939791</v>
      </c>
      <c r="AM10">
        <f t="shared" si="20"/>
        <v>0.99999999999999989</v>
      </c>
      <c r="AN10">
        <f t="shared" si="20"/>
        <v>-3.0916161617530719E-2</v>
      </c>
      <c r="AO10">
        <f t="shared" si="20"/>
        <v>0.54838760737050163</v>
      </c>
    </row>
    <row r="11" spans="1:41">
      <c r="A11">
        <v>9</v>
      </c>
      <c r="B11">
        <f t="shared" ca="1" si="1"/>
        <v>5</v>
      </c>
      <c r="C11">
        <f t="shared" ca="1" si="2"/>
        <v>5</v>
      </c>
      <c r="D11">
        <f t="shared" ca="1" si="3"/>
        <v>3</v>
      </c>
      <c r="E11">
        <f t="shared" ca="1" si="4"/>
        <v>20.690702605123924</v>
      </c>
      <c r="F11">
        <f t="shared" ca="1" si="5"/>
        <v>16.218179504713916</v>
      </c>
      <c r="G11">
        <f t="shared" ca="1" si="6"/>
        <v>16.707714632543276</v>
      </c>
      <c r="H11">
        <f t="shared" ca="1" si="7"/>
        <v>25.605436458728761</v>
      </c>
      <c r="I11">
        <f t="shared" ca="1" si="8"/>
        <v>15.611814991553123</v>
      </c>
      <c r="J11">
        <f t="shared" ca="1" si="9"/>
        <v>15.448869012877511</v>
      </c>
      <c r="K11">
        <f t="shared" ca="1" si="10"/>
        <v>8.0394693788101215</v>
      </c>
      <c r="L11">
        <f t="shared" ca="1" si="11"/>
        <v>6.0152863526048668</v>
      </c>
      <c r="M11">
        <f t="shared" ca="1" si="12"/>
        <v>6.4798199210399527</v>
      </c>
      <c r="N11">
        <f t="shared" ca="1" si="13"/>
        <v>75.13878406247693</v>
      </c>
      <c r="P11">
        <v>9</v>
      </c>
      <c r="Q11">
        <v>5</v>
      </c>
      <c r="R11">
        <v>4</v>
      </c>
      <c r="S11">
        <v>5</v>
      </c>
      <c r="T11">
        <v>18.425254862409176</v>
      </c>
      <c r="U11">
        <v>20.40274325430126</v>
      </c>
      <c r="V11">
        <v>18.102837793799878</v>
      </c>
      <c r="W11">
        <v>20.28588900017871</v>
      </c>
      <c r="X11">
        <v>25.145857598730331</v>
      </c>
      <c r="Y11">
        <v>20.443426593204393</v>
      </c>
      <c r="Z11">
        <v>7.0492084411439766</v>
      </c>
      <c r="AA11">
        <v>7.6697336849460003</v>
      </c>
      <c r="AB11">
        <v>7.3594210984765365</v>
      </c>
      <c r="AC11">
        <v>100.78353823174218</v>
      </c>
      <c r="AE11" t="s">
        <v>175</v>
      </c>
      <c r="AF11">
        <f t="shared" ref="AF11:AO11" si="21">PEARSON($AB$3:$AB$102,T$3:T$102)</f>
        <v>0.81534997701679102</v>
      </c>
      <c r="AG11">
        <f t="shared" si="21"/>
        <v>-3.4906114647829868E-2</v>
      </c>
      <c r="AH11">
        <f t="shared" si="21"/>
        <v>0.97559282745225362</v>
      </c>
      <c r="AI11">
        <f t="shared" si="21"/>
        <v>0.6638153515465075</v>
      </c>
      <c r="AJ11">
        <f t="shared" si="21"/>
        <v>-3.5437366657792811E-2</v>
      </c>
      <c r="AK11">
        <f t="shared" si="21"/>
        <v>0.80357791711116855</v>
      </c>
      <c r="AL11">
        <f t="shared" si="21"/>
        <v>0.86558390893780457</v>
      </c>
      <c r="AM11">
        <f t="shared" si="21"/>
        <v>-3.0916161617530719E-2</v>
      </c>
      <c r="AN11">
        <f t="shared" si="21"/>
        <v>1</v>
      </c>
      <c r="AO11">
        <f t="shared" si="21"/>
        <v>0.61041841986387757</v>
      </c>
    </row>
    <row r="12" spans="1:41">
      <c r="A12">
        <v>10</v>
      </c>
      <c r="B12">
        <f t="shared" ca="1" si="1"/>
        <v>9</v>
      </c>
      <c r="C12">
        <f t="shared" ca="1" si="2"/>
        <v>10</v>
      </c>
      <c r="D12">
        <f t="shared" ca="1" si="3"/>
        <v>3</v>
      </c>
      <c r="E12">
        <f t="shared" ca="1" si="4"/>
        <v>38.602878743844279</v>
      </c>
      <c r="F12">
        <f t="shared" ca="1" si="5"/>
        <v>24.325842811691039</v>
      </c>
      <c r="G12">
        <f t="shared" ca="1" si="6"/>
        <v>26.147521456311001</v>
      </c>
      <c r="H12">
        <f t="shared" ca="1" si="7"/>
        <v>90.588937675793005</v>
      </c>
      <c r="I12">
        <f t="shared" ca="1" si="8"/>
        <v>27.334228904315118</v>
      </c>
      <c r="J12">
        <f t="shared" ca="1" si="9"/>
        <v>30.252206890721297</v>
      </c>
      <c r="K12">
        <f t="shared" ca="1" si="10"/>
        <v>14.211946124000232</v>
      </c>
      <c r="L12">
        <f t="shared" ca="1" si="11"/>
        <v>10.337505474113092</v>
      </c>
      <c r="M12">
        <f t="shared" ca="1" si="12"/>
        <v>11.404080707264981</v>
      </c>
      <c r="N12">
        <f t="shared" ca="1" si="13"/>
        <v>270.52699109143487</v>
      </c>
      <c r="P12">
        <v>10</v>
      </c>
      <c r="Q12">
        <v>8</v>
      </c>
      <c r="R12">
        <v>3</v>
      </c>
      <c r="S12">
        <v>6</v>
      </c>
      <c r="T12">
        <v>22.77598630524475</v>
      </c>
      <c r="U12">
        <v>28.284691487975675</v>
      </c>
      <c r="V12">
        <v>18.259744774229858</v>
      </c>
      <c r="W12">
        <v>24.772188027058291</v>
      </c>
      <c r="X12">
        <v>48.063694227937091</v>
      </c>
      <c r="Y12">
        <v>18.488642932721298</v>
      </c>
      <c r="Z12">
        <v>9.0652977158119938</v>
      </c>
      <c r="AA12">
        <v>10.170203849740322</v>
      </c>
      <c r="AB12">
        <v>7.04436720285989</v>
      </c>
      <c r="AC12">
        <v>144.30073595654537</v>
      </c>
      <c r="AE12" t="s">
        <v>176</v>
      </c>
      <c r="AF12">
        <f t="shared" ref="AF12:AO12" si="22">PEARSON($AC$3:$AC$102,T$3:T$102)</f>
        <v>0.72386904558586807</v>
      </c>
      <c r="AG12">
        <f t="shared" si="22"/>
        <v>0.60151596493717041</v>
      </c>
      <c r="AH12">
        <f t="shared" si="22"/>
        <v>0.68590497739776191</v>
      </c>
      <c r="AI12">
        <f t="shared" si="22"/>
        <v>0.75975956799150002</v>
      </c>
      <c r="AJ12">
        <f t="shared" si="22"/>
        <v>0.63391857891421588</v>
      </c>
      <c r="AK12">
        <f t="shared" si="22"/>
        <v>0.75487922597772339</v>
      </c>
      <c r="AL12">
        <f t="shared" si="22"/>
        <v>0.66112168040299524</v>
      </c>
      <c r="AM12">
        <f t="shared" si="22"/>
        <v>0.54838760737050163</v>
      </c>
      <c r="AN12">
        <f t="shared" si="22"/>
        <v>0.61041841986387757</v>
      </c>
      <c r="AO12">
        <f t="shared" si="22"/>
        <v>1</v>
      </c>
    </row>
    <row r="13" spans="1:41">
      <c r="A13">
        <v>11</v>
      </c>
      <c r="B13">
        <f t="shared" ca="1" si="1"/>
        <v>4</v>
      </c>
      <c r="C13">
        <f t="shared" ca="1" si="2"/>
        <v>13</v>
      </c>
      <c r="D13">
        <f t="shared" ca="1" si="3"/>
        <v>4</v>
      </c>
      <c r="E13">
        <f t="shared" ca="1" si="4"/>
        <v>34.271682609141997</v>
      </c>
      <c r="F13">
        <f t="shared" ca="1" si="5"/>
        <v>16.510425090249672</v>
      </c>
      <c r="G13">
        <f t="shared" ca="1" si="6"/>
        <v>34.655428486876758</v>
      </c>
      <c r="H13">
        <f t="shared" ca="1" si="7"/>
        <v>52.574616825923556</v>
      </c>
      <c r="I13">
        <f t="shared" ca="1" si="8"/>
        <v>16.628114080996617</v>
      </c>
      <c r="J13">
        <f t="shared" ca="1" si="9"/>
        <v>52.074228153492882</v>
      </c>
      <c r="K13">
        <f t="shared" ca="1" si="10"/>
        <v>14.18712850577527</v>
      </c>
      <c r="L13">
        <f t="shared" ca="1" si="11"/>
        <v>6.2980280903483212</v>
      </c>
      <c r="M13">
        <f t="shared" ca="1" si="12"/>
        <v>14.249829045134899</v>
      </c>
      <c r="N13">
        <f t="shared" ca="1" si="13"/>
        <v>208.65514097258855</v>
      </c>
      <c r="P13">
        <v>11</v>
      </c>
      <c r="Q13">
        <v>8</v>
      </c>
      <c r="R13">
        <v>14</v>
      </c>
      <c r="S13">
        <v>4</v>
      </c>
      <c r="T13">
        <v>44.964977049700003</v>
      </c>
      <c r="U13">
        <v>24.693288412316004</v>
      </c>
      <c r="V13">
        <v>36.129539978555108</v>
      </c>
      <c r="W13">
        <v>112.53622296125538</v>
      </c>
      <c r="X13">
        <v>32.772790438642431</v>
      </c>
      <c r="Y13">
        <v>56.961234779458088</v>
      </c>
      <c r="Z13">
        <v>16.220642040723995</v>
      </c>
      <c r="AA13">
        <v>9.4139087299354056</v>
      </c>
      <c r="AB13">
        <v>14.971259913015563</v>
      </c>
      <c r="AC13">
        <v>448.82898583078747</v>
      </c>
    </row>
    <row r="14" spans="1:41">
      <c r="A14">
        <v>12</v>
      </c>
      <c r="B14">
        <f t="shared" ca="1" si="1"/>
        <v>4</v>
      </c>
      <c r="C14">
        <f t="shared" ca="1" si="2"/>
        <v>4</v>
      </c>
      <c r="D14">
        <f t="shared" ca="1" si="3"/>
        <v>5</v>
      </c>
      <c r="E14">
        <f t="shared" ca="1" si="4"/>
        <v>16.86135075451017</v>
      </c>
      <c r="F14">
        <f t="shared" ca="1" si="5"/>
        <v>18.804000807684265</v>
      </c>
      <c r="G14">
        <f t="shared" ca="1" si="6"/>
        <v>18.4606169561924</v>
      </c>
      <c r="H14">
        <f t="shared" ca="1" si="7"/>
        <v>16.419832662643525</v>
      </c>
      <c r="I14">
        <f t="shared" ca="1" si="8"/>
        <v>20.285734424213405</v>
      </c>
      <c r="J14">
        <f t="shared" ca="1" si="9"/>
        <v>20.550497152806148</v>
      </c>
      <c r="K14">
        <f t="shared" ca="1" si="10"/>
        <v>5.9633102373671036</v>
      </c>
      <c r="L14">
        <f t="shared" ca="1" si="11"/>
        <v>7.3746666488844594</v>
      </c>
      <c r="M14">
        <f t="shared" ca="1" si="12"/>
        <v>6.527137638117801</v>
      </c>
      <c r="N14">
        <f t="shared" ca="1" si="13"/>
        <v>80.996362431153472</v>
      </c>
      <c r="P14">
        <v>12</v>
      </c>
      <c r="Q14">
        <v>10</v>
      </c>
      <c r="R14">
        <v>15</v>
      </c>
      <c r="S14">
        <v>1</v>
      </c>
      <c r="T14">
        <v>50.644464643977919</v>
      </c>
      <c r="U14">
        <v>22.606038411384514</v>
      </c>
      <c r="V14">
        <v>32.180874388416534</v>
      </c>
      <c r="W14">
        <v>150.78763184943773</v>
      </c>
      <c r="X14">
        <v>10.700885924201341</v>
      </c>
      <c r="Y14">
        <v>15.242578667896789</v>
      </c>
      <c r="Z14">
        <v>18.152231586926256</v>
      </c>
      <c r="AA14">
        <v>11.004159399431856</v>
      </c>
      <c r="AB14">
        <v>15.262893642348658</v>
      </c>
      <c r="AC14">
        <v>150.55378171516421</v>
      </c>
    </row>
    <row r="15" spans="1:41">
      <c r="A15">
        <v>13</v>
      </c>
      <c r="B15">
        <f t="shared" ca="1" si="1"/>
        <v>3</v>
      </c>
      <c r="C15">
        <f t="shared" ca="1" si="2"/>
        <v>8</v>
      </c>
      <c r="D15">
        <f t="shared" ca="1" si="3"/>
        <v>3</v>
      </c>
      <c r="E15">
        <f t="shared" ca="1" si="4"/>
        <v>22.784331674123514</v>
      </c>
      <c r="F15">
        <f t="shared" ca="1" si="5"/>
        <v>12.622911717394633</v>
      </c>
      <c r="G15">
        <f t="shared" ca="1" si="6"/>
        <v>22.691425523071402</v>
      </c>
      <c r="H15">
        <f t="shared" ca="1" si="7"/>
        <v>24.701375741600788</v>
      </c>
      <c r="I15">
        <f t="shared" ca="1" si="8"/>
        <v>9.9925301851570119</v>
      </c>
      <c r="J15">
        <f t="shared" ca="1" si="9"/>
        <v>24.207855233858172</v>
      </c>
      <c r="K15">
        <f t="shared" ca="1" si="10"/>
        <v>9.3086225883840612</v>
      </c>
      <c r="L15">
        <f t="shared" ca="1" si="11"/>
        <v>4.6476532901281562</v>
      </c>
      <c r="M15">
        <f t="shared" ca="1" si="12"/>
        <v>9.4990003442002333</v>
      </c>
      <c r="N15">
        <f t="shared" ca="1" si="13"/>
        <v>72.413185120382764</v>
      </c>
      <c r="P15">
        <v>13</v>
      </c>
      <c r="Q15">
        <v>5</v>
      </c>
      <c r="R15">
        <v>7</v>
      </c>
      <c r="S15">
        <v>5</v>
      </c>
      <c r="T15">
        <v>24.40571210357303</v>
      </c>
      <c r="U15">
        <v>20.242205977947421</v>
      </c>
      <c r="V15">
        <v>24.896631534985175</v>
      </c>
      <c r="W15">
        <v>35.713664062364202</v>
      </c>
      <c r="X15">
        <v>25.093634251470998</v>
      </c>
      <c r="Y15">
        <v>35.417015910869836</v>
      </c>
      <c r="Z15">
        <v>9.4355846751539261</v>
      </c>
      <c r="AA15">
        <v>7.7655067452543944</v>
      </c>
      <c r="AB15">
        <v>9.1339518962620723</v>
      </c>
      <c r="AC15">
        <v>175.26066391876788</v>
      </c>
    </row>
    <row r="16" spans="1:41">
      <c r="A16">
        <v>14</v>
      </c>
      <c r="B16">
        <f t="shared" ca="1" si="1"/>
        <v>4</v>
      </c>
      <c r="C16">
        <f t="shared" ca="1" si="2"/>
        <v>9</v>
      </c>
      <c r="D16">
        <f t="shared" ca="1" si="3"/>
        <v>1</v>
      </c>
      <c r="E16">
        <f t="shared" ca="1" si="4"/>
        <v>26.851897888793118</v>
      </c>
      <c r="F16">
        <f t="shared" ca="1" si="5"/>
        <v>10.961590417591268</v>
      </c>
      <c r="G16">
        <f t="shared" ca="1" si="6"/>
        <v>20.715782296877983</v>
      </c>
      <c r="H16">
        <f t="shared" ca="1" si="7"/>
        <v>36.645462147749491</v>
      </c>
      <c r="I16">
        <f t="shared" ca="1" si="8"/>
        <v>4.8022683800870123</v>
      </c>
      <c r="J16">
        <f t="shared" ca="1" si="9"/>
        <v>9.7597612930131827</v>
      </c>
      <c r="K16">
        <f t="shared" ca="1" si="10"/>
        <v>10.730017071460487</v>
      </c>
      <c r="L16">
        <f t="shared" ca="1" si="11"/>
        <v>4.358240546202202</v>
      </c>
      <c r="M16">
        <f t="shared" ca="1" si="12"/>
        <v>9.6284656709618339</v>
      </c>
      <c r="N16">
        <f t="shared" ca="1" si="13"/>
        <v>36.861697709354708</v>
      </c>
      <c r="P16">
        <v>14</v>
      </c>
      <c r="Q16">
        <v>8</v>
      </c>
      <c r="R16">
        <v>15</v>
      </c>
      <c r="S16">
        <v>3</v>
      </c>
      <c r="T16">
        <v>46.398488966890753</v>
      </c>
      <c r="U16">
        <v>22.209846017135874</v>
      </c>
      <c r="V16">
        <v>36.438275065064055</v>
      </c>
      <c r="W16">
        <v>120.25397361437147</v>
      </c>
      <c r="X16">
        <v>24.061257552625335</v>
      </c>
      <c r="Y16">
        <v>45.494125458296296</v>
      </c>
      <c r="Z16">
        <v>17.296887075465126</v>
      </c>
      <c r="AA16">
        <v>8.6922886883905601</v>
      </c>
      <c r="AB16">
        <v>16.150081158766838</v>
      </c>
      <c r="AC16">
        <v>360.31018901883198</v>
      </c>
    </row>
    <row r="17" spans="1:29">
      <c r="A17">
        <v>15</v>
      </c>
      <c r="B17">
        <f t="shared" ca="1" si="1"/>
        <v>2</v>
      </c>
      <c r="C17">
        <f t="shared" ca="1" si="2"/>
        <v>13</v>
      </c>
      <c r="D17">
        <f t="shared" ca="1" si="3"/>
        <v>2</v>
      </c>
      <c r="E17">
        <f t="shared" ca="1" si="4"/>
        <v>30.782722524315808</v>
      </c>
      <c r="F17">
        <f t="shared" ca="1" si="5"/>
        <v>8.9167855011399322</v>
      </c>
      <c r="G17">
        <f t="shared" ca="1" si="6"/>
        <v>30.06627547094627</v>
      </c>
      <c r="H17">
        <f t="shared" ca="1" si="7"/>
        <v>26.569208495619961</v>
      </c>
      <c r="I17">
        <f t="shared" ca="1" si="8"/>
        <v>4.6346557401972932</v>
      </c>
      <c r="J17">
        <f t="shared" ca="1" si="9"/>
        <v>26.987891507275361</v>
      </c>
      <c r="K17">
        <f t="shared" ca="1" si="10"/>
        <v>13.251063224523961</v>
      </c>
      <c r="L17">
        <f t="shared" ca="1" si="11"/>
        <v>2.8828867105993257</v>
      </c>
      <c r="M17">
        <f t="shared" ca="1" si="12"/>
        <v>14.121144949427006</v>
      </c>
      <c r="N17">
        <f t="shared" ca="1" si="13"/>
        <v>52.293441024788251</v>
      </c>
      <c r="P17">
        <v>15</v>
      </c>
      <c r="Q17">
        <v>3</v>
      </c>
      <c r="R17">
        <v>7</v>
      </c>
      <c r="S17">
        <v>4</v>
      </c>
      <c r="T17">
        <v>20.589308169721903</v>
      </c>
      <c r="U17">
        <v>14.757991476095947</v>
      </c>
      <c r="V17">
        <v>22.989073218227855</v>
      </c>
      <c r="W17">
        <v>21.317035144252834</v>
      </c>
      <c r="X17">
        <v>12.440007847200132</v>
      </c>
      <c r="Y17">
        <v>28.005272621597278</v>
      </c>
      <c r="Z17">
        <v>8.5391544153553287</v>
      </c>
      <c r="AA17">
        <v>5.2362278575107517</v>
      </c>
      <c r="AB17">
        <v>8.8063485936248806</v>
      </c>
      <c r="AC17">
        <v>84.939574386259721</v>
      </c>
    </row>
    <row r="18" spans="1:29">
      <c r="A18">
        <v>16</v>
      </c>
      <c r="B18">
        <f t="shared" ca="1" si="1"/>
        <v>11</v>
      </c>
      <c r="C18">
        <f t="shared" ca="1" si="2"/>
        <v>5</v>
      </c>
      <c r="D18">
        <f t="shared" ca="1" si="3"/>
        <v>5</v>
      </c>
      <c r="E18">
        <f t="shared" ca="1" si="4"/>
        <v>32.045524397673979</v>
      </c>
      <c r="F18">
        <f t="shared" ca="1" si="5"/>
        <v>32.898516232696949</v>
      </c>
      <c r="G18">
        <f t="shared" ca="1" si="6"/>
        <v>20.418939554030381</v>
      </c>
      <c r="H18">
        <f t="shared" ca="1" si="7"/>
        <v>55.217135269386361</v>
      </c>
      <c r="I18">
        <f t="shared" ca="1" si="8"/>
        <v>55.237980937470859</v>
      </c>
      <c r="J18">
        <f t="shared" ca="1" si="9"/>
        <v>25.14185843868626</v>
      </c>
      <c r="K18">
        <f t="shared" ca="1" si="10"/>
        <v>12.543758724681535</v>
      </c>
      <c r="L18">
        <f t="shared" ca="1" si="11"/>
        <v>12.944835196016477</v>
      </c>
      <c r="M18">
        <f t="shared" ca="1" si="12"/>
        <v>7.5343176896845296</v>
      </c>
      <c r="N18">
        <f t="shared" ca="1" si="13"/>
        <v>275.79031769800281</v>
      </c>
      <c r="P18">
        <v>16</v>
      </c>
      <c r="Q18">
        <v>11</v>
      </c>
      <c r="R18">
        <v>2</v>
      </c>
      <c r="S18">
        <v>6</v>
      </c>
      <c r="T18">
        <v>26.889995535529135</v>
      </c>
      <c r="U18">
        <v>34.167420188618301</v>
      </c>
      <c r="V18">
        <v>16.523519625699766</v>
      </c>
      <c r="W18">
        <v>22.791787752003255</v>
      </c>
      <c r="X18">
        <v>66.133922087369172</v>
      </c>
      <c r="Y18">
        <v>12.586053693971222</v>
      </c>
      <c r="Z18">
        <v>11.684273709203001</v>
      </c>
      <c r="AA18">
        <v>13.06814624408339</v>
      </c>
      <c r="AB18">
        <v>7.3051889491098603</v>
      </c>
      <c r="AC18">
        <v>132.22868516892649</v>
      </c>
    </row>
    <row r="19" spans="1:29">
      <c r="A19">
        <v>17</v>
      </c>
      <c r="B19">
        <f t="shared" ca="1" si="1"/>
        <v>6</v>
      </c>
      <c r="C19">
        <f t="shared" ca="1" si="2"/>
        <v>15</v>
      </c>
      <c r="D19">
        <f t="shared" ca="1" si="3"/>
        <v>3</v>
      </c>
      <c r="E19">
        <f t="shared" ca="1" si="4"/>
        <v>42.350497850335046</v>
      </c>
      <c r="F19">
        <f t="shared" ca="1" si="5"/>
        <v>18.5992964460388</v>
      </c>
      <c r="G19">
        <f t="shared" ca="1" si="6"/>
        <v>36.915140370237374</v>
      </c>
      <c r="H19">
        <f t="shared" ca="1" si="7"/>
        <v>90.188998721936542</v>
      </c>
      <c r="I19">
        <f t="shared" ca="1" si="8"/>
        <v>18.117405717073083</v>
      </c>
      <c r="J19">
        <f t="shared" ca="1" si="9"/>
        <v>45.343512021468719</v>
      </c>
      <c r="K19">
        <f t="shared" ca="1" si="10"/>
        <v>16.91200346438918</v>
      </c>
      <c r="L19">
        <f t="shared" ca="1" si="11"/>
        <v>6.983751418083437</v>
      </c>
      <c r="M19">
        <f t="shared" ca="1" si="12"/>
        <v>15.804555288476369</v>
      </c>
      <c r="N19">
        <f t="shared" ca="1" si="13"/>
        <v>270.6612927725804</v>
      </c>
      <c r="P19">
        <v>17</v>
      </c>
      <c r="Q19">
        <v>3</v>
      </c>
      <c r="R19">
        <v>8</v>
      </c>
      <c r="S19">
        <v>6</v>
      </c>
      <c r="T19">
        <v>22.139288420005037</v>
      </c>
      <c r="U19">
        <v>18.265241710189326</v>
      </c>
      <c r="V19">
        <v>28.575866319073558</v>
      </c>
      <c r="W19">
        <v>24.326226649641224</v>
      </c>
      <c r="X19">
        <v>18.682159321282438</v>
      </c>
      <c r="Y19">
        <v>48.061958161091063</v>
      </c>
      <c r="Z19">
        <v>9.0175173431600797</v>
      </c>
      <c r="AA19">
        <v>7.2763596566584265</v>
      </c>
      <c r="AB19">
        <v>10.527777459684135</v>
      </c>
      <c r="AC19">
        <v>144.07813086752569</v>
      </c>
    </row>
    <row r="20" spans="1:29">
      <c r="A20">
        <v>18</v>
      </c>
      <c r="B20">
        <f t="shared" ca="1" si="1"/>
        <v>2</v>
      </c>
      <c r="C20">
        <f t="shared" ca="1" si="2"/>
        <v>14</v>
      </c>
      <c r="D20">
        <f t="shared" ca="1" si="3"/>
        <v>5</v>
      </c>
      <c r="E20">
        <f t="shared" ca="1" si="4"/>
        <v>32.224654928153775</v>
      </c>
      <c r="F20">
        <f t="shared" ca="1" si="5"/>
        <v>14.581052489859701</v>
      </c>
      <c r="G20">
        <f t="shared" ca="1" si="6"/>
        <v>38.884803388541634</v>
      </c>
      <c r="H20">
        <f t="shared" ca="1" si="7"/>
        <v>28.099842717885505</v>
      </c>
      <c r="I20">
        <f t="shared" ca="1" si="8"/>
        <v>10.49660111297899</v>
      </c>
      <c r="J20">
        <f t="shared" ca="1" si="9"/>
        <v>70.038306501104117</v>
      </c>
      <c r="K20">
        <f t="shared" ca="1" si="10"/>
        <v>14.357930709331082</v>
      </c>
      <c r="L20">
        <f t="shared" ca="1" si="11"/>
        <v>6.0762009348813617</v>
      </c>
      <c r="M20">
        <f t="shared" ca="1" si="12"/>
        <v>15.774285912926359</v>
      </c>
      <c r="N20">
        <f t="shared" ca="1" si="13"/>
        <v>140.88915229370664</v>
      </c>
      <c r="P20">
        <v>18</v>
      </c>
      <c r="Q20">
        <v>9</v>
      </c>
      <c r="R20">
        <v>13</v>
      </c>
      <c r="S20">
        <v>6</v>
      </c>
      <c r="T20">
        <v>44.619672857192718</v>
      </c>
      <c r="U20">
        <v>30.451085982380938</v>
      </c>
      <c r="V20">
        <v>38.548994955871741</v>
      </c>
      <c r="W20">
        <v>117.43782243939374</v>
      </c>
      <c r="X20">
        <v>54.760137446219595</v>
      </c>
      <c r="Y20">
        <v>78.209753517274137</v>
      </c>
      <c r="Z20">
        <v>16.416908848913803</v>
      </c>
      <c r="AA20">
        <v>11.72833883246542</v>
      </c>
      <c r="AB20">
        <v>15.28162407254311</v>
      </c>
      <c r="AC20">
        <v>702.76964865672232</v>
      </c>
    </row>
    <row r="21" spans="1:29">
      <c r="A21">
        <v>19</v>
      </c>
      <c r="B21">
        <f t="shared" ca="1" si="1"/>
        <v>10</v>
      </c>
      <c r="C21">
        <f t="shared" ca="1" si="2"/>
        <v>8</v>
      </c>
      <c r="D21">
        <f t="shared" ca="1" si="3"/>
        <v>5</v>
      </c>
      <c r="E21">
        <f t="shared" ca="1" si="4"/>
        <v>36.841257734089339</v>
      </c>
      <c r="F21">
        <f t="shared" ca="1" si="5"/>
        <v>30.752317977909428</v>
      </c>
      <c r="G21">
        <f t="shared" ca="1" si="6"/>
        <v>26.804872043613891</v>
      </c>
      <c r="H21">
        <f t="shared" ca="1" si="7"/>
        <v>80.85223880013011</v>
      </c>
      <c r="I21">
        <f t="shared" ca="1" si="8"/>
        <v>50.588727142462183</v>
      </c>
      <c r="J21">
        <f t="shared" ca="1" si="9"/>
        <v>40.359083971186095</v>
      </c>
      <c r="K21">
        <f t="shared" ca="1" si="10"/>
        <v>13.630059352869891</v>
      </c>
      <c r="L21">
        <f t="shared" ca="1" si="11"/>
        <v>11.849756213741209</v>
      </c>
      <c r="M21">
        <f t="shared" ca="1" si="12"/>
        <v>10.21669633362756</v>
      </c>
      <c r="N21">
        <f t="shared" ca="1" si="13"/>
        <v>400.79313839892211</v>
      </c>
      <c r="P21">
        <v>19</v>
      </c>
      <c r="Q21">
        <v>6</v>
      </c>
      <c r="R21">
        <v>6</v>
      </c>
      <c r="S21">
        <v>4</v>
      </c>
      <c r="T21">
        <v>24.9418185702533</v>
      </c>
      <c r="U21">
        <v>20.411392004075051</v>
      </c>
      <c r="V21">
        <v>20.974644860789077</v>
      </c>
      <c r="W21">
        <v>36.283250163968702</v>
      </c>
      <c r="X21">
        <v>24.147466786702466</v>
      </c>
      <c r="Y21">
        <v>24.90375284542171</v>
      </c>
      <c r="Z21">
        <v>8.5324380524735854</v>
      </c>
      <c r="AA21">
        <v>8.1834368464313005</v>
      </c>
      <c r="AB21">
        <v>7.7287032975326699</v>
      </c>
      <c r="AC21">
        <v>144.08166697682444</v>
      </c>
    </row>
    <row r="22" spans="1:29">
      <c r="A22">
        <v>20</v>
      </c>
      <c r="B22">
        <f t="shared" ca="1" si="1"/>
        <v>11</v>
      </c>
      <c r="C22">
        <f t="shared" ca="1" si="2"/>
        <v>6</v>
      </c>
      <c r="D22">
        <f t="shared" ca="1" si="3"/>
        <v>3</v>
      </c>
      <c r="E22">
        <f t="shared" ca="1" si="4"/>
        <v>34.871788710819139</v>
      </c>
      <c r="F22">
        <f t="shared" ca="1" si="5"/>
        <v>28.373815849163812</v>
      </c>
      <c r="G22">
        <f t="shared" ca="1" si="6"/>
        <v>18.814753680654661</v>
      </c>
      <c r="H22">
        <f t="shared" ca="1" si="7"/>
        <v>66.039207570112183</v>
      </c>
      <c r="I22">
        <f t="shared" ca="1" si="8"/>
        <v>33.172592724884893</v>
      </c>
      <c r="J22">
        <f t="shared" ca="1" si="9"/>
        <v>18.90225633567778</v>
      </c>
      <c r="K22">
        <f t="shared" ca="1" si="10"/>
        <v>12.916786839101954</v>
      </c>
      <c r="L22">
        <f t="shared" ca="1" si="11"/>
        <v>12.341494369095079</v>
      </c>
      <c r="M22">
        <f t="shared" ca="1" si="12"/>
        <v>7.3783760171850918</v>
      </c>
      <c r="N22">
        <f t="shared" ca="1" si="13"/>
        <v>198.5894531881637</v>
      </c>
      <c r="P22">
        <v>20</v>
      </c>
      <c r="Q22">
        <v>9</v>
      </c>
      <c r="R22">
        <v>11</v>
      </c>
      <c r="S22">
        <v>6</v>
      </c>
      <c r="T22">
        <v>40.782539753791021</v>
      </c>
      <c r="U22">
        <v>30.246738036176239</v>
      </c>
      <c r="V22">
        <v>34.412059500821385</v>
      </c>
      <c r="W22">
        <v>99.416633648694827</v>
      </c>
      <c r="X22">
        <v>54.063581929494589</v>
      </c>
      <c r="Y22">
        <v>66.546281988173391</v>
      </c>
      <c r="Z22">
        <v>14.843350312278691</v>
      </c>
      <c r="AA22">
        <v>11.468320975308655</v>
      </c>
      <c r="AB22">
        <v>12.575592987731188</v>
      </c>
      <c r="AC22">
        <v>594.54168177404676</v>
      </c>
    </row>
    <row r="23" spans="1:29">
      <c r="A23">
        <v>21</v>
      </c>
      <c r="B23">
        <f t="shared" ca="1" si="1"/>
        <v>6</v>
      </c>
      <c r="C23">
        <f t="shared" ca="1" si="2"/>
        <v>9</v>
      </c>
      <c r="D23">
        <f t="shared" ca="1" si="3"/>
        <v>5</v>
      </c>
      <c r="E23">
        <f t="shared" ca="1" si="4"/>
        <v>30.185004379327644</v>
      </c>
      <c r="F23">
        <f t="shared" ca="1" si="5"/>
        <v>22.48284286332953</v>
      </c>
      <c r="G23">
        <f t="shared" ca="1" si="6"/>
        <v>28.643500763709181</v>
      </c>
      <c r="H23">
        <f t="shared" ca="1" si="7"/>
        <v>54.01151211243694</v>
      </c>
      <c r="I23">
        <f t="shared" ca="1" si="8"/>
        <v>30.785075178688547</v>
      </c>
      <c r="J23">
        <f t="shared" ca="1" si="9"/>
        <v>45.372972660729651</v>
      </c>
      <c r="K23">
        <f t="shared" ca="1" si="10"/>
        <v>11.214080160599655</v>
      </c>
      <c r="L23">
        <f t="shared" ca="1" si="11"/>
        <v>8.6844641597635093</v>
      </c>
      <c r="M23">
        <f t="shared" ca="1" si="12"/>
        <v>11.289292243162198</v>
      </c>
      <c r="N23">
        <f t="shared" ca="1" si="13"/>
        <v>270.21372722656946</v>
      </c>
      <c r="P23">
        <v>21</v>
      </c>
      <c r="Q23">
        <v>10</v>
      </c>
      <c r="R23">
        <v>10</v>
      </c>
      <c r="S23">
        <v>3</v>
      </c>
      <c r="T23">
        <v>40.64097907597916</v>
      </c>
      <c r="U23">
        <v>26.902786829732911</v>
      </c>
      <c r="V23">
        <v>26.74050966989142</v>
      </c>
      <c r="W23">
        <v>100.80554703508056</v>
      </c>
      <c r="X23">
        <v>30.914755251060253</v>
      </c>
      <c r="Y23">
        <v>30.091519772229741</v>
      </c>
      <c r="Z23">
        <v>14.849319561413477</v>
      </c>
      <c r="AA23">
        <v>10.694161707791165</v>
      </c>
      <c r="AB23">
        <v>11.152756326801395</v>
      </c>
      <c r="AC23">
        <v>300.69828238093578</v>
      </c>
    </row>
    <row r="24" spans="1:29">
      <c r="A24">
        <v>22</v>
      </c>
      <c r="B24">
        <f t="shared" ca="1" si="1"/>
        <v>10</v>
      </c>
      <c r="C24">
        <f t="shared" ca="1" si="2"/>
        <v>12</v>
      </c>
      <c r="D24">
        <f t="shared" ca="1" si="3"/>
        <v>6</v>
      </c>
      <c r="E24">
        <f t="shared" ca="1" si="4"/>
        <v>44.076003212700691</v>
      </c>
      <c r="F24">
        <f t="shared" ca="1" si="5"/>
        <v>32.982373532131497</v>
      </c>
      <c r="G24">
        <f t="shared" ca="1" si="6"/>
        <v>36.221195795548716</v>
      </c>
      <c r="H24">
        <f t="shared" ca="1" si="7"/>
        <v>120.08931743939267</v>
      </c>
      <c r="I24">
        <f t="shared" ca="1" si="8"/>
        <v>60.408343742795914</v>
      </c>
      <c r="J24">
        <f t="shared" ca="1" si="9"/>
        <v>72.302270228051654</v>
      </c>
      <c r="K24">
        <f t="shared" ca="1" si="10"/>
        <v>15.706776805146038</v>
      </c>
      <c r="L24">
        <f t="shared" ca="1" si="11"/>
        <v>12.48713613573895</v>
      </c>
      <c r="M24">
        <f t="shared" ca="1" si="12"/>
        <v>14.211168344086099</v>
      </c>
      <c r="N24">
        <f t="shared" ca="1" si="13"/>
        <v>720.20467024708012</v>
      </c>
      <c r="P24">
        <v>22</v>
      </c>
      <c r="Q24">
        <v>8</v>
      </c>
      <c r="R24">
        <v>7</v>
      </c>
      <c r="S24">
        <v>5</v>
      </c>
      <c r="T24">
        <v>30.553788948027371</v>
      </c>
      <c r="U24">
        <v>26.333343120205637</v>
      </c>
      <c r="V24">
        <v>24.724080285538196</v>
      </c>
      <c r="W24">
        <v>56.033871731139904</v>
      </c>
      <c r="X24">
        <v>40.423782370305098</v>
      </c>
      <c r="Y24">
        <v>35.501262834277021</v>
      </c>
      <c r="Z24">
        <v>11.042099663269212</v>
      </c>
      <c r="AA24">
        <v>9.7939600511145759</v>
      </c>
      <c r="AB24">
        <v>8.9377692039347618</v>
      </c>
      <c r="AC24">
        <v>280.16715066514172</v>
      </c>
    </row>
    <row r="25" spans="1:29">
      <c r="A25">
        <v>23</v>
      </c>
      <c r="B25">
        <f t="shared" ca="1" si="1"/>
        <v>5</v>
      </c>
      <c r="C25">
        <f t="shared" ca="1" si="2"/>
        <v>10</v>
      </c>
      <c r="D25">
        <f t="shared" ca="1" si="3"/>
        <v>4</v>
      </c>
      <c r="E25">
        <f t="shared" ca="1" si="4"/>
        <v>30.441673801242196</v>
      </c>
      <c r="F25">
        <f t="shared" ca="1" si="5"/>
        <v>18.293357687941278</v>
      </c>
      <c r="G25">
        <f t="shared" ca="1" si="6"/>
        <v>28.461515775207918</v>
      </c>
      <c r="H25">
        <f t="shared" ca="1" si="7"/>
        <v>50.895560566008989</v>
      </c>
      <c r="I25">
        <f t="shared" ca="1" si="8"/>
        <v>20.029670039989256</v>
      </c>
      <c r="J25">
        <f t="shared" ca="1" si="9"/>
        <v>40.15533651281828</v>
      </c>
      <c r="K25">
        <f t="shared" ca="1" si="10"/>
        <v>11.215385841179312</v>
      </c>
      <c r="L25">
        <f t="shared" ca="1" si="11"/>
        <v>6.409972627661495</v>
      </c>
      <c r="M25">
        <f t="shared" ca="1" si="12"/>
        <v>11.468477490031161</v>
      </c>
      <c r="N25">
        <f t="shared" ca="1" si="13"/>
        <v>200.20762824264469</v>
      </c>
      <c r="P25">
        <v>23</v>
      </c>
      <c r="Q25">
        <v>8</v>
      </c>
      <c r="R25">
        <v>13</v>
      </c>
      <c r="S25">
        <v>4</v>
      </c>
      <c r="T25">
        <v>42.606563117392461</v>
      </c>
      <c r="U25">
        <v>24.317124242529967</v>
      </c>
      <c r="V25">
        <v>34.882576169098691</v>
      </c>
      <c r="W25">
        <v>104.79558469989385</v>
      </c>
      <c r="X25">
        <v>32.94437376145342</v>
      </c>
      <c r="Y25">
        <v>52.584943626524115</v>
      </c>
      <c r="Z25">
        <v>15.388104079592756</v>
      </c>
      <c r="AA25">
        <v>9.6729523013099765</v>
      </c>
      <c r="AB25">
        <v>13.861990201472429</v>
      </c>
      <c r="AC25">
        <v>416.56731667503391</v>
      </c>
    </row>
    <row r="26" spans="1:29">
      <c r="A26">
        <v>24</v>
      </c>
      <c r="B26">
        <f t="shared" ca="1" si="1"/>
        <v>6</v>
      </c>
      <c r="C26">
        <f t="shared" ca="1" si="2"/>
        <v>12</v>
      </c>
      <c r="D26">
        <f t="shared" ca="1" si="3"/>
        <v>5</v>
      </c>
      <c r="E26">
        <f t="shared" ca="1" si="4"/>
        <v>36.634848723304401</v>
      </c>
      <c r="F26">
        <f t="shared" ca="1" si="5"/>
        <v>22.218398851819185</v>
      </c>
      <c r="G26">
        <f t="shared" ca="1" si="6"/>
        <v>34.588630305095812</v>
      </c>
      <c r="H26">
        <f t="shared" ca="1" si="7"/>
        <v>72.92879529799589</v>
      </c>
      <c r="I26">
        <f t="shared" ca="1" si="8"/>
        <v>30.174735884699917</v>
      </c>
      <c r="J26">
        <f t="shared" ca="1" si="9"/>
        <v>60.330019628833199</v>
      </c>
      <c r="K26">
        <f t="shared" ca="1" si="10"/>
        <v>13.846783655384963</v>
      </c>
      <c r="L26">
        <f t="shared" ca="1" si="11"/>
        <v>7.8435998893389236</v>
      </c>
      <c r="M26">
        <f t="shared" ca="1" si="12"/>
        <v>13.647226060355969</v>
      </c>
      <c r="N26">
        <f t="shared" ca="1" si="13"/>
        <v>360.47317309413592</v>
      </c>
      <c r="P26">
        <v>24</v>
      </c>
      <c r="Q26">
        <v>7</v>
      </c>
      <c r="R26">
        <v>13</v>
      </c>
      <c r="S26">
        <v>5</v>
      </c>
      <c r="T26">
        <v>40.179932746614121</v>
      </c>
      <c r="U26">
        <v>24.857619720109632</v>
      </c>
      <c r="V26">
        <v>36.462127015376986</v>
      </c>
      <c r="W26">
        <v>91.999914609126421</v>
      </c>
      <c r="X26">
        <v>35.32264711063592</v>
      </c>
      <c r="Y26">
        <v>65.448292040961789</v>
      </c>
      <c r="Z26">
        <v>15.154248678609415</v>
      </c>
      <c r="AA26">
        <v>9.4282837437614866</v>
      </c>
      <c r="AB26">
        <v>14.346666486869868</v>
      </c>
      <c r="AC26">
        <v>455.83875188744628</v>
      </c>
    </row>
    <row r="27" spans="1:29">
      <c r="A27">
        <v>25</v>
      </c>
      <c r="B27">
        <f t="shared" ca="1" si="1"/>
        <v>10</v>
      </c>
      <c r="C27">
        <f t="shared" ca="1" si="2"/>
        <v>9</v>
      </c>
      <c r="D27">
        <f t="shared" ca="1" si="3"/>
        <v>1</v>
      </c>
      <c r="E27">
        <f t="shared" ca="1" si="4"/>
        <v>38.207903945533879</v>
      </c>
      <c r="F27">
        <f t="shared" ca="1" si="5"/>
        <v>22.761817087036441</v>
      </c>
      <c r="G27">
        <f t="shared" ca="1" si="6"/>
        <v>20.339003677192494</v>
      </c>
      <c r="H27">
        <f t="shared" ca="1" si="7"/>
        <v>90.857135168367208</v>
      </c>
      <c r="I27">
        <f t="shared" ca="1" si="8"/>
        <v>10.14147478085926</v>
      </c>
      <c r="J27">
        <f t="shared" ca="1" si="9"/>
        <v>9.390875012279249</v>
      </c>
      <c r="K27">
        <f t="shared" ca="1" si="10"/>
        <v>13.881235369414838</v>
      </c>
      <c r="L27">
        <f t="shared" ca="1" si="11"/>
        <v>10.42910065123178</v>
      </c>
      <c r="M27">
        <f t="shared" ca="1" si="12"/>
        <v>9.3116916397572478</v>
      </c>
      <c r="N27">
        <f t="shared" ca="1" si="13"/>
        <v>90.070979461344848</v>
      </c>
      <c r="P27">
        <v>25</v>
      </c>
      <c r="Q27">
        <v>7</v>
      </c>
      <c r="R27">
        <v>2</v>
      </c>
      <c r="S27">
        <v>2</v>
      </c>
      <c r="T27">
        <v>18.839195922132458</v>
      </c>
      <c r="U27">
        <v>18.050511859356064</v>
      </c>
      <c r="V27">
        <v>8.7760383721788386</v>
      </c>
      <c r="W27">
        <v>14.893712161691028</v>
      </c>
      <c r="X27">
        <v>14.543965461752324</v>
      </c>
      <c r="Y27">
        <v>4.5046215074748295</v>
      </c>
      <c r="Z27">
        <v>7.6692760852953974</v>
      </c>
      <c r="AA27">
        <v>8.1246659555595375</v>
      </c>
      <c r="AB27">
        <v>3.4828892138396812</v>
      </c>
      <c r="AC27">
        <v>28.742226104337384</v>
      </c>
    </row>
    <row r="28" spans="1:29">
      <c r="A28">
        <v>26</v>
      </c>
      <c r="B28">
        <f t="shared" ca="1" si="1"/>
        <v>3</v>
      </c>
      <c r="C28">
        <f t="shared" ca="1" si="2"/>
        <v>8</v>
      </c>
      <c r="D28">
        <f t="shared" ca="1" si="3"/>
        <v>4</v>
      </c>
      <c r="E28">
        <f t="shared" ca="1" si="4"/>
        <v>22.073547459313488</v>
      </c>
      <c r="F28">
        <f t="shared" ca="1" si="5"/>
        <v>14.747808671329937</v>
      </c>
      <c r="G28">
        <f t="shared" ca="1" si="6"/>
        <v>24.347500951502507</v>
      </c>
      <c r="H28">
        <f t="shared" ca="1" si="7"/>
        <v>24.171830247611798</v>
      </c>
      <c r="I28">
        <f t="shared" ca="1" si="8"/>
        <v>12.965301922759231</v>
      </c>
      <c r="J28">
        <f t="shared" ca="1" si="9"/>
        <v>32.377731921239388</v>
      </c>
      <c r="K28">
        <f t="shared" ca="1" si="10"/>
        <v>8.9826832426100491</v>
      </c>
      <c r="L28">
        <f t="shared" ca="1" si="11"/>
        <v>5.5114686956856271</v>
      </c>
      <c r="M28">
        <f t="shared" ca="1" si="12"/>
        <v>9.733014986860173</v>
      </c>
      <c r="N28">
        <f t="shared" ca="1" si="13"/>
        <v>96.881324355727472</v>
      </c>
      <c r="P28">
        <v>26</v>
      </c>
      <c r="Q28">
        <v>6</v>
      </c>
      <c r="R28">
        <v>16</v>
      </c>
      <c r="S28">
        <v>6</v>
      </c>
      <c r="T28">
        <v>44.273351539109079</v>
      </c>
      <c r="U28">
        <v>24.369183330879199</v>
      </c>
      <c r="V28">
        <v>44.486315066249368</v>
      </c>
      <c r="W28">
        <v>96.780947687166716</v>
      </c>
      <c r="X28">
        <v>36.590836228831037</v>
      </c>
      <c r="Y28">
        <v>96.458577870816498</v>
      </c>
      <c r="Z28">
        <v>17.883180663295132</v>
      </c>
      <c r="AA28">
        <v>9.3334933957610229</v>
      </c>
      <c r="AB28">
        <v>17.174583740826275</v>
      </c>
      <c r="AC28">
        <v>576.34161751206875</v>
      </c>
    </row>
    <row r="29" spans="1:29">
      <c r="A29">
        <v>27</v>
      </c>
      <c r="B29">
        <f t="shared" ca="1" si="1"/>
        <v>10</v>
      </c>
      <c r="C29">
        <f t="shared" ca="1" si="2"/>
        <v>6</v>
      </c>
      <c r="D29">
        <f t="shared" ca="1" si="3"/>
        <v>6</v>
      </c>
      <c r="E29">
        <f t="shared" ca="1" si="4"/>
        <v>32.031545713844025</v>
      </c>
      <c r="F29">
        <f t="shared" ca="1" si="5"/>
        <v>32.526783145525201</v>
      </c>
      <c r="G29">
        <f t="shared" ca="1" si="6"/>
        <v>24.843075442555982</v>
      </c>
      <c r="H29">
        <f t="shared" ca="1" si="7"/>
        <v>60.406579281285531</v>
      </c>
      <c r="I29">
        <f t="shared" ca="1" si="8"/>
        <v>60.382379098360865</v>
      </c>
      <c r="J29">
        <f t="shared" ca="1" si="9"/>
        <v>36.093704170288589</v>
      </c>
      <c r="K29">
        <f t="shared" ca="1" si="10"/>
        <v>11.778729333936385</v>
      </c>
      <c r="L29">
        <f t="shared" ca="1" si="11"/>
        <v>12.14157614460354</v>
      </c>
      <c r="M29">
        <f t="shared" ca="1" si="12"/>
        <v>9.3807813610097259</v>
      </c>
      <c r="N29">
        <f t="shared" ca="1" si="13"/>
        <v>360.28631865492673</v>
      </c>
      <c r="P29">
        <v>27</v>
      </c>
      <c r="Q29">
        <v>11</v>
      </c>
      <c r="R29">
        <v>15</v>
      </c>
      <c r="S29">
        <v>3</v>
      </c>
      <c r="T29">
        <v>52.805391920678666</v>
      </c>
      <c r="U29">
        <v>28.001548924432885</v>
      </c>
      <c r="V29">
        <v>36.784082275626666</v>
      </c>
      <c r="W29">
        <v>165.93829671283885</v>
      </c>
      <c r="X29">
        <v>33.437230300828055</v>
      </c>
      <c r="Y29">
        <v>45.630593962825024</v>
      </c>
      <c r="Z29">
        <v>18.871345378257775</v>
      </c>
      <c r="AA29">
        <v>11.809093466943009</v>
      </c>
      <c r="AB29">
        <v>16.147441388140027</v>
      </c>
      <c r="AC29">
        <v>495.32639460244519</v>
      </c>
    </row>
    <row r="30" spans="1:29">
      <c r="A30">
        <v>28</v>
      </c>
      <c r="B30">
        <f t="shared" ca="1" si="1"/>
        <v>7</v>
      </c>
      <c r="C30">
        <f t="shared" ca="1" si="2"/>
        <v>12</v>
      </c>
      <c r="D30">
        <f t="shared" ca="1" si="3"/>
        <v>7</v>
      </c>
      <c r="E30">
        <f t="shared" ca="1" si="4"/>
        <v>38.535185436938427</v>
      </c>
      <c r="F30">
        <f t="shared" ca="1" si="5"/>
        <v>28.245082374230218</v>
      </c>
      <c r="G30">
        <f t="shared" ca="1" si="6"/>
        <v>38.031284842296493</v>
      </c>
      <c r="H30">
        <f t="shared" ca="1" si="7"/>
        <v>84.660412242932807</v>
      </c>
      <c r="I30">
        <f t="shared" ca="1" si="8"/>
        <v>49.681642722217532</v>
      </c>
      <c r="J30">
        <f t="shared" ca="1" si="9"/>
        <v>84.401270172267843</v>
      </c>
      <c r="K30">
        <f t="shared" ca="1" si="10"/>
        <v>14.347418656643471</v>
      </c>
      <c r="L30">
        <f t="shared" ca="1" si="11"/>
        <v>10.058631125880046</v>
      </c>
      <c r="M30">
        <f t="shared" ca="1" si="12"/>
        <v>14.107783208829373</v>
      </c>
      <c r="N30">
        <f t="shared" ca="1" si="13"/>
        <v>588.06905985036508</v>
      </c>
      <c r="P30">
        <v>28</v>
      </c>
      <c r="Q30">
        <v>11</v>
      </c>
      <c r="R30">
        <v>2</v>
      </c>
      <c r="S30">
        <v>4</v>
      </c>
      <c r="T30">
        <v>26.066071747627195</v>
      </c>
      <c r="U30">
        <v>30.064647488014309</v>
      </c>
      <c r="V30">
        <v>12.147725550066243</v>
      </c>
      <c r="W30">
        <v>22.613261717245518</v>
      </c>
      <c r="X30">
        <v>44.812755769121644</v>
      </c>
      <c r="Y30">
        <v>8.3131930780074459</v>
      </c>
      <c r="Z30">
        <v>11.776979672602568</v>
      </c>
      <c r="AA30">
        <v>12.140091639012596</v>
      </c>
      <c r="AB30">
        <v>4.6237578753936024</v>
      </c>
      <c r="AC30">
        <v>88.967977270484781</v>
      </c>
    </row>
    <row r="31" spans="1:29">
      <c r="A31">
        <v>29</v>
      </c>
      <c r="B31">
        <f t="shared" ca="1" si="1"/>
        <v>6</v>
      </c>
      <c r="C31">
        <f t="shared" ca="1" si="2"/>
        <v>3</v>
      </c>
      <c r="D31">
        <f t="shared" ca="1" si="3"/>
        <v>4</v>
      </c>
      <c r="E31">
        <f t="shared" ca="1" si="4"/>
        <v>18.909425253620324</v>
      </c>
      <c r="F31">
        <f t="shared" ca="1" si="5"/>
        <v>20.065783987446679</v>
      </c>
      <c r="G31">
        <f t="shared" ca="1" si="6"/>
        <v>14.374047080307806</v>
      </c>
      <c r="H31">
        <f t="shared" ca="1" si="7"/>
        <v>18.047468311262545</v>
      </c>
      <c r="I31">
        <f t="shared" ca="1" si="8"/>
        <v>24.336648769889596</v>
      </c>
      <c r="J31">
        <f t="shared" ca="1" si="9"/>
        <v>12.894263236148845</v>
      </c>
      <c r="K31">
        <f t="shared" ca="1" si="10"/>
        <v>7.2579834314634422</v>
      </c>
      <c r="L31">
        <f t="shared" ca="1" si="11"/>
        <v>7.66042711217779</v>
      </c>
      <c r="M31">
        <f t="shared" ca="1" si="12"/>
        <v>5.191844946874693</v>
      </c>
      <c r="N31">
        <f t="shared" ca="1" si="13"/>
        <v>72.875970286091544</v>
      </c>
      <c r="P31">
        <v>29</v>
      </c>
      <c r="Q31">
        <v>12</v>
      </c>
      <c r="R31">
        <v>3</v>
      </c>
      <c r="S31">
        <v>4</v>
      </c>
      <c r="T31">
        <v>30.613170271306714</v>
      </c>
      <c r="U31">
        <v>32.376763293180254</v>
      </c>
      <c r="V31">
        <v>14.567583572640244</v>
      </c>
      <c r="W31">
        <v>36.530394274253958</v>
      </c>
      <c r="X31">
        <v>48.175745937055602</v>
      </c>
      <c r="Y31">
        <v>12.083953544787917</v>
      </c>
      <c r="Z31">
        <v>12.824488290213399</v>
      </c>
      <c r="AA31">
        <v>13.078459181790755</v>
      </c>
      <c r="AB31">
        <v>5.1179747941377576</v>
      </c>
      <c r="AC31">
        <v>144.24816108678237</v>
      </c>
    </row>
    <row r="32" spans="1:29">
      <c r="A32">
        <v>30</v>
      </c>
      <c r="B32">
        <f t="shared" ca="1" si="1"/>
        <v>9</v>
      </c>
      <c r="C32">
        <f t="shared" ca="1" si="2"/>
        <v>8</v>
      </c>
      <c r="D32">
        <f t="shared" ca="1" si="3"/>
        <v>6</v>
      </c>
      <c r="E32">
        <f t="shared" ca="1" si="4"/>
        <v>34.02329226535155</v>
      </c>
      <c r="F32">
        <f t="shared" ca="1" si="5"/>
        <v>30.69853403026724</v>
      </c>
      <c r="G32">
        <f t="shared" ca="1" si="6"/>
        <v>28.93499038212234</v>
      </c>
      <c r="H32">
        <f t="shared" ca="1" si="7"/>
        <v>72.257258700102497</v>
      </c>
      <c r="I32">
        <f t="shared" ca="1" si="8"/>
        <v>54.194729455521511</v>
      </c>
      <c r="J32">
        <f t="shared" ca="1" si="9"/>
        <v>48.324973144859605</v>
      </c>
      <c r="K32">
        <f t="shared" ca="1" si="10"/>
        <v>13.024164278091952</v>
      </c>
      <c r="L32">
        <f t="shared" ca="1" si="11"/>
        <v>11.074479115042315</v>
      </c>
      <c r="M32">
        <f t="shared" ca="1" si="12"/>
        <v>10.377363094948146</v>
      </c>
      <c r="N32">
        <f t="shared" ca="1" si="13"/>
        <v>432.77368095636763</v>
      </c>
      <c r="P32">
        <v>30</v>
      </c>
      <c r="Q32">
        <v>5</v>
      </c>
      <c r="R32">
        <v>7</v>
      </c>
      <c r="S32">
        <v>5</v>
      </c>
      <c r="T32">
        <v>24.368410202553701</v>
      </c>
      <c r="U32">
        <v>20.57918616624562</v>
      </c>
      <c r="V32">
        <v>24.486646403706434</v>
      </c>
      <c r="W32">
        <v>35.650861308155477</v>
      </c>
      <c r="X32">
        <v>25.967477141679129</v>
      </c>
      <c r="Y32">
        <v>35.786384226503444</v>
      </c>
      <c r="Z32">
        <v>9.2219965036110114</v>
      </c>
      <c r="AA32">
        <v>7.1479887925663785</v>
      </c>
      <c r="AB32">
        <v>8.7195379037129808</v>
      </c>
      <c r="AC32">
        <v>175.09409789492221</v>
      </c>
    </row>
    <row r="33" spans="1:41">
      <c r="A33">
        <v>31</v>
      </c>
      <c r="B33">
        <f t="shared" ca="1" si="1"/>
        <v>11</v>
      </c>
      <c r="C33">
        <f t="shared" ca="1" si="2"/>
        <v>6</v>
      </c>
      <c r="D33">
        <f t="shared" ca="1" si="3"/>
        <v>5</v>
      </c>
      <c r="E33">
        <f t="shared" ca="1" si="4"/>
        <v>34.678681279688853</v>
      </c>
      <c r="F33">
        <f t="shared" ca="1" si="5"/>
        <v>32.677330434462675</v>
      </c>
      <c r="G33">
        <f t="shared" ca="1" si="6"/>
        <v>22.465946714091977</v>
      </c>
      <c r="H33">
        <f t="shared" ca="1" si="7"/>
        <v>66.77783680137523</v>
      </c>
      <c r="I33">
        <f t="shared" ca="1" si="8"/>
        <v>55.648088652540622</v>
      </c>
      <c r="J33">
        <f t="shared" ca="1" si="9"/>
        <v>30.855690956376648</v>
      </c>
      <c r="K33">
        <f t="shared" ca="1" si="10"/>
        <v>12.737508633021116</v>
      </c>
      <c r="L33">
        <f t="shared" ca="1" si="11"/>
        <v>12.879205411788849</v>
      </c>
      <c r="M33">
        <f t="shared" ca="1" si="12"/>
        <v>8.1951660723009336</v>
      </c>
      <c r="N33">
        <f t="shared" ca="1" si="13"/>
        <v>330.38968104760465</v>
      </c>
      <c r="P33">
        <v>31</v>
      </c>
      <c r="Q33">
        <v>6</v>
      </c>
      <c r="R33">
        <v>8</v>
      </c>
      <c r="S33">
        <v>5</v>
      </c>
      <c r="T33">
        <v>28.747268538370918</v>
      </c>
      <c r="U33">
        <v>22.172019334153184</v>
      </c>
      <c r="V33">
        <v>26.671563983561224</v>
      </c>
      <c r="W33">
        <v>48.54554836313217</v>
      </c>
      <c r="X33">
        <v>30.081930292519584</v>
      </c>
      <c r="Y33">
        <v>40.884298676520885</v>
      </c>
      <c r="Z33">
        <v>10.398645876579588</v>
      </c>
      <c r="AA33">
        <v>7.8137146811885314</v>
      </c>
      <c r="AB33">
        <v>10.325021203331222</v>
      </c>
      <c r="AC33">
        <v>240.03479180527202</v>
      </c>
    </row>
    <row r="34" spans="1:41">
      <c r="A34">
        <v>32</v>
      </c>
      <c r="B34">
        <f t="shared" ca="1" si="1"/>
        <v>8</v>
      </c>
      <c r="C34">
        <f t="shared" ca="1" si="2"/>
        <v>12</v>
      </c>
      <c r="D34">
        <f t="shared" ca="1" si="3"/>
        <v>3</v>
      </c>
      <c r="E34">
        <f t="shared" ca="1" si="4"/>
        <v>40.50103648225857</v>
      </c>
      <c r="F34">
        <f t="shared" ca="1" si="5"/>
        <v>22.109240447672303</v>
      </c>
      <c r="G34">
        <f t="shared" ca="1" si="6"/>
        <v>30.231407924018292</v>
      </c>
      <c r="H34">
        <f t="shared" ca="1" si="7"/>
        <v>96.410646091422279</v>
      </c>
      <c r="I34">
        <f t="shared" ca="1" si="8"/>
        <v>24.535742241003963</v>
      </c>
      <c r="J34">
        <f t="shared" ca="1" si="9"/>
        <v>36.615238659723438</v>
      </c>
      <c r="K34">
        <f t="shared" ca="1" si="10"/>
        <v>14.906326362510713</v>
      </c>
      <c r="L34">
        <f t="shared" ca="1" si="11"/>
        <v>8.8758602071325026</v>
      </c>
      <c r="M34">
        <f t="shared" ca="1" si="12"/>
        <v>12.697633274596715</v>
      </c>
      <c r="N34">
        <f t="shared" ca="1" si="13"/>
        <v>288.49563219564595</v>
      </c>
      <c r="P34">
        <v>32</v>
      </c>
      <c r="Q34">
        <v>9</v>
      </c>
      <c r="R34">
        <v>13</v>
      </c>
      <c r="S34">
        <v>6</v>
      </c>
      <c r="T34">
        <v>44.914283080878249</v>
      </c>
      <c r="U34">
        <v>30.802353835028043</v>
      </c>
      <c r="V34">
        <v>38.786949002200501</v>
      </c>
      <c r="W34">
        <v>117.26502739513211</v>
      </c>
      <c r="X34">
        <v>54.238688775287599</v>
      </c>
      <c r="Y34">
        <v>78.001051195410199</v>
      </c>
      <c r="Z34">
        <v>16.744330707775795</v>
      </c>
      <c r="AA34">
        <v>11.560548170068742</v>
      </c>
      <c r="AB34">
        <v>15.26653996250135</v>
      </c>
      <c r="AC34">
        <v>702.51347048615185</v>
      </c>
    </row>
    <row r="35" spans="1:41">
      <c r="A35">
        <v>33</v>
      </c>
      <c r="B35">
        <f t="shared" ca="1" si="1"/>
        <v>3</v>
      </c>
      <c r="C35">
        <f t="shared" ca="1" si="2"/>
        <v>2</v>
      </c>
      <c r="D35">
        <f t="shared" ca="1" si="3"/>
        <v>2</v>
      </c>
      <c r="E35">
        <f t="shared" ca="1" si="4"/>
        <v>10.1273098220826</v>
      </c>
      <c r="F35">
        <f t="shared" ca="1" si="5"/>
        <v>10.805134716056855</v>
      </c>
      <c r="G35">
        <f t="shared" ca="1" si="6"/>
        <v>8.0199998568552466</v>
      </c>
      <c r="H35">
        <f t="shared" ca="1" si="7"/>
        <v>6.8667873209958428</v>
      </c>
      <c r="I35">
        <f t="shared" ca="1" si="8"/>
        <v>6.7579704095509703</v>
      </c>
      <c r="J35">
        <f t="shared" ca="1" si="9"/>
        <v>4.6808176059922175</v>
      </c>
      <c r="K35">
        <f t="shared" ca="1" si="10"/>
        <v>3.9010916632047308</v>
      </c>
      <c r="L35">
        <f t="shared" ca="1" si="11"/>
        <v>3.6426637949655776</v>
      </c>
      <c r="M35">
        <f t="shared" ca="1" si="12"/>
        <v>3.2812685873483196</v>
      </c>
      <c r="N35">
        <f t="shared" ca="1" si="13"/>
        <v>12.938288785707135</v>
      </c>
      <c r="P35">
        <v>33</v>
      </c>
      <c r="Q35">
        <v>4</v>
      </c>
      <c r="R35">
        <v>15</v>
      </c>
      <c r="S35">
        <v>6</v>
      </c>
      <c r="T35">
        <v>38.432822817004684</v>
      </c>
      <c r="U35">
        <v>20.603046720370536</v>
      </c>
      <c r="V35">
        <v>42.409650766370483</v>
      </c>
      <c r="W35">
        <v>60.606827925063605</v>
      </c>
      <c r="X35">
        <v>24.826575520170984</v>
      </c>
      <c r="Y35">
        <v>90.938206387937782</v>
      </c>
      <c r="Z35">
        <v>16.287152726147173</v>
      </c>
      <c r="AA35">
        <v>7.7640808939654606</v>
      </c>
      <c r="AB35">
        <v>16.873554605043374</v>
      </c>
      <c r="AC35">
        <v>360.05433759299393</v>
      </c>
    </row>
    <row r="36" spans="1:41">
      <c r="A36">
        <v>34</v>
      </c>
      <c r="B36">
        <f t="shared" ca="1" si="1"/>
        <v>8</v>
      </c>
      <c r="C36">
        <f t="shared" ca="1" si="2"/>
        <v>12</v>
      </c>
      <c r="D36">
        <f t="shared" ca="1" si="3"/>
        <v>2</v>
      </c>
      <c r="E36">
        <f t="shared" ca="1" si="4"/>
        <v>40.203569502018794</v>
      </c>
      <c r="F36">
        <f t="shared" ca="1" si="5"/>
        <v>20.816498946644209</v>
      </c>
      <c r="G36">
        <f t="shared" ca="1" si="6"/>
        <v>28.809543049847196</v>
      </c>
      <c r="H36">
        <f t="shared" ca="1" si="7"/>
        <v>96.089233856317776</v>
      </c>
      <c r="I36">
        <f t="shared" ca="1" si="8"/>
        <v>16.407492078997191</v>
      </c>
      <c r="J36">
        <f t="shared" ca="1" si="9"/>
        <v>24.022882350374591</v>
      </c>
      <c r="K36">
        <f t="shared" ca="1" si="10"/>
        <v>15.051413317605901</v>
      </c>
      <c r="L36">
        <f t="shared" ca="1" si="11"/>
        <v>9.1719659063952204</v>
      </c>
      <c r="M36">
        <f t="shared" ca="1" si="12"/>
        <v>12.771732777195623</v>
      </c>
      <c r="N36">
        <f t="shared" ca="1" si="13"/>
        <v>192.04038976520542</v>
      </c>
      <c r="P36">
        <v>34</v>
      </c>
      <c r="Q36">
        <v>12</v>
      </c>
      <c r="R36">
        <v>12</v>
      </c>
      <c r="S36">
        <v>2</v>
      </c>
      <c r="T36">
        <v>48.798751363370798</v>
      </c>
      <c r="U36">
        <v>28.381705125974154</v>
      </c>
      <c r="V36">
        <v>28.884785959888983</v>
      </c>
      <c r="W36">
        <v>144.08739931263838</v>
      </c>
      <c r="X36">
        <v>24.404605048279059</v>
      </c>
      <c r="Y36">
        <v>24.750360929234969</v>
      </c>
      <c r="Z36">
        <v>17.049868665153433</v>
      </c>
      <c r="AA36">
        <v>13.135560984516855</v>
      </c>
      <c r="AB36">
        <v>12.324787629410858</v>
      </c>
      <c r="AC36">
        <v>288.89208411265429</v>
      </c>
    </row>
    <row r="37" spans="1:41">
      <c r="A37">
        <v>35</v>
      </c>
      <c r="B37">
        <f t="shared" ca="1" si="1"/>
        <v>8</v>
      </c>
      <c r="C37">
        <f t="shared" ca="1" si="2"/>
        <v>12</v>
      </c>
      <c r="D37">
        <f t="shared" ca="1" si="3"/>
        <v>1</v>
      </c>
      <c r="E37">
        <f t="shared" ca="1" si="4"/>
        <v>40.333905466579992</v>
      </c>
      <c r="F37">
        <f t="shared" ca="1" si="5"/>
        <v>18.295598148224709</v>
      </c>
      <c r="G37">
        <f t="shared" ca="1" si="6"/>
        <v>26.136491648257596</v>
      </c>
      <c r="H37">
        <f t="shared" ca="1" si="7"/>
        <v>96.697339329147582</v>
      </c>
      <c r="I37">
        <f t="shared" ca="1" si="8"/>
        <v>8.1310793252087628</v>
      </c>
      <c r="J37">
        <f t="shared" ca="1" si="9"/>
        <v>12.64106563252002</v>
      </c>
      <c r="K37">
        <f t="shared" ca="1" si="10"/>
        <v>15.149077973964902</v>
      </c>
      <c r="L37">
        <f t="shared" ca="1" si="11"/>
        <v>8.4045351150617016</v>
      </c>
      <c r="M37">
        <f t="shared" ca="1" si="12"/>
        <v>12.414624528992841</v>
      </c>
      <c r="N37">
        <f t="shared" ca="1" si="13"/>
        <v>96.481246227327091</v>
      </c>
      <c r="P37">
        <v>35</v>
      </c>
      <c r="Q37">
        <v>9</v>
      </c>
      <c r="R37">
        <v>10</v>
      </c>
      <c r="S37">
        <v>2</v>
      </c>
      <c r="T37">
        <v>38.026142425283425</v>
      </c>
      <c r="U37">
        <v>22.903368600816172</v>
      </c>
      <c r="V37">
        <v>24.863891285181502</v>
      </c>
      <c r="W37">
        <v>90.197345327510121</v>
      </c>
      <c r="X37">
        <v>18.831996505438305</v>
      </c>
      <c r="Y37">
        <v>20.1223469664431</v>
      </c>
      <c r="Z37">
        <v>14.08118511585438</v>
      </c>
      <c r="AA37">
        <v>9.4834446198809985</v>
      </c>
      <c r="AB37">
        <v>11.135480425877521</v>
      </c>
      <c r="AC37">
        <v>180.3385253885283</v>
      </c>
    </row>
    <row r="38" spans="1:41">
      <c r="A38">
        <v>36</v>
      </c>
      <c r="B38">
        <f t="shared" ca="1" si="1"/>
        <v>5</v>
      </c>
      <c r="C38">
        <f t="shared" ca="1" si="2"/>
        <v>8</v>
      </c>
      <c r="D38">
        <f t="shared" ca="1" si="3"/>
        <v>3</v>
      </c>
      <c r="E38">
        <f t="shared" ca="1" si="4"/>
        <v>26.003468219225347</v>
      </c>
      <c r="F38">
        <f t="shared" ca="1" si="5"/>
        <v>16.659931073570117</v>
      </c>
      <c r="G38">
        <f t="shared" ca="1" si="6"/>
        <v>22.946556270965953</v>
      </c>
      <c r="H38">
        <f t="shared" ca="1" si="7"/>
        <v>40.276221645647368</v>
      </c>
      <c r="I38">
        <f t="shared" ca="1" si="8"/>
        <v>15.731799261458065</v>
      </c>
      <c r="J38">
        <f t="shared" ca="1" si="9"/>
        <v>24.008638368268958</v>
      </c>
      <c r="K38">
        <f t="shared" ca="1" si="10"/>
        <v>10.28353210268833</v>
      </c>
      <c r="L38">
        <f t="shared" ca="1" si="11"/>
        <v>6.1094889360631344</v>
      </c>
      <c r="M38">
        <f t="shared" ca="1" si="12"/>
        <v>9.4984124551100813</v>
      </c>
      <c r="N38">
        <f t="shared" ca="1" si="13"/>
        <v>120.79416232916725</v>
      </c>
      <c r="P38">
        <v>36</v>
      </c>
      <c r="Q38">
        <v>5</v>
      </c>
      <c r="R38">
        <v>11</v>
      </c>
      <c r="S38">
        <v>3</v>
      </c>
      <c r="T38">
        <v>32.602592046410301</v>
      </c>
      <c r="U38">
        <v>16.334623865854581</v>
      </c>
      <c r="V38">
        <v>28.451953261184055</v>
      </c>
      <c r="W38">
        <v>55.896416229619049</v>
      </c>
      <c r="X38">
        <v>15.069180905414774</v>
      </c>
      <c r="Y38">
        <v>33.266364398341111</v>
      </c>
      <c r="Z38">
        <v>13.058548042654422</v>
      </c>
      <c r="AA38">
        <v>5.8785447849576586</v>
      </c>
      <c r="AB38">
        <v>11.521213786038199</v>
      </c>
      <c r="AC38">
        <v>165.52373957845919</v>
      </c>
      <c r="AE38" s="5" t="s">
        <v>180</v>
      </c>
      <c r="AF38" t="s">
        <v>167</v>
      </c>
      <c r="AG38" t="s">
        <v>168</v>
      </c>
      <c r="AH38" t="s">
        <v>169</v>
      </c>
      <c r="AI38" t="s">
        <v>170</v>
      </c>
      <c r="AJ38" t="s">
        <v>171</v>
      </c>
      <c r="AK38" t="s">
        <v>172</v>
      </c>
      <c r="AL38" t="s">
        <v>173</v>
      </c>
      <c r="AM38" t="s">
        <v>174</v>
      </c>
      <c r="AN38" t="s">
        <v>175</v>
      </c>
      <c r="AO38" t="s">
        <v>176</v>
      </c>
    </row>
    <row r="39" spans="1:41">
      <c r="A39">
        <v>37</v>
      </c>
      <c r="B39">
        <f t="shared" ca="1" si="1"/>
        <v>2</v>
      </c>
      <c r="C39">
        <f t="shared" ca="1" si="2"/>
        <v>5</v>
      </c>
      <c r="D39">
        <f t="shared" ca="1" si="3"/>
        <v>4</v>
      </c>
      <c r="E39">
        <f t="shared" ca="1" si="4"/>
        <v>14.208747313222988</v>
      </c>
      <c r="F39">
        <f t="shared" ca="1" si="5"/>
        <v>12.701128218221355</v>
      </c>
      <c r="G39">
        <f t="shared" ca="1" si="6"/>
        <v>18.329080554387886</v>
      </c>
      <c r="H39">
        <f t="shared" ca="1" si="7"/>
        <v>10.388353236528493</v>
      </c>
      <c r="I39">
        <f t="shared" ca="1" si="8"/>
        <v>8.4474169320105759</v>
      </c>
      <c r="J39">
        <f t="shared" ca="1" si="9"/>
        <v>20.788361673454791</v>
      </c>
      <c r="K39">
        <f t="shared" ca="1" si="10"/>
        <v>6.1448873289620289</v>
      </c>
      <c r="L39">
        <f t="shared" ca="1" si="11"/>
        <v>5.1271923293067436</v>
      </c>
      <c r="M39">
        <f t="shared" ca="1" si="12"/>
        <v>7.1486321419516647</v>
      </c>
      <c r="N39">
        <f t="shared" ca="1" si="13"/>
        <v>40.856471486996433</v>
      </c>
      <c r="P39">
        <v>37</v>
      </c>
      <c r="Q39">
        <v>8</v>
      </c>
      <c r="R39">
        <v>9</v>
      </c>
      <c r="S39">
        <v>5</v>
      </c>
      <c r="T39">
        <v>34.076019769401015</v>
      </c>
      <c r="U39">
        <v>26.556923830544868</v>
      </c>
      <c r="V39">
        <v>28.279803252371778</v>
      </c>
      <c r="W39">
        <v>72.763100633047387</v>
      </c>
      <c r="X39">
        <v>40.141188448518584</v>
      </c>
      <c r="Y39">
        <v>45.968068768552108</v>
      </c>
      <c r="Z39">
        <v>12.996600194708108</v>
      </c>
      <c r="AA39">
        <v>9.739809551155016</v>
      </c>
      <c r="AB39">
        <v>10.873286159500829</v>
      </c>
      <c r="AC39">
        <v>360.82443765406401</v>
      </c>
      <c r="AE39" t="s">
        <v>167</v>
      </c>
    </row>
    <row r="40" spans="1:41">
      <c r="A40">
        <v>38</v>
      </c>
      <c r="B40">
        <f t="shared" ca="1" si="1"/>
        <v>4</v>
      </c>
      <c r="C40">
        <f t="shared" ca="1" si="2"/>
        <v>15</v>
      </c>
      <c r="D40">
        <f t="shared" ca="1" si="3"/>
        <v>6</v>
      </c>
      <c r="E40">
        <f t="shared" ca="1" si="4"/>
        <v>38.000564167840572</v>
      </c>
      <c r="F40">
        <f t="shared" ca="1" si="5"/>
        <v>20.043325661078541</v>
      </c>
      <c r="G40">
        <f t="shared" ca="1" si="6"/>
        <v>42.34260602611954</v>
      </c>
      <c r="H40">
        <f t="shared" ca="1" si="7"/>
        <v>60.537120059091606</v>
      </c>
      <c r="I40">
        <f t="shared" ca="1" si="8"/>
        <v>24.250626298386543</v>
      </c>
      <c r="J40">
        <f t="shared" ca="1" si="9"/>
        <v>90.747573191404172</v>
      </c>
      <c r="K40">
        <f t="shared" ca="1" si="10"/>
        <v>16.152401747711266</v>
      </c>
      <c r="L40">
        <f t="shared" ca="1" si="11"/>
        <v>7.5406947803891118</v>
      </c>
      <c r="M40">
        <f t="shared" ca="1" si="12"/>
        <v>16.538156521616951</v>
      </c>
      <c r="N40">
        <f t="shared" ca="1" si="13"/>
        <v>360.57772662409451</v>
      </c>
      <c r="P40">
        <v>38</v>
      </c>
      <c r="Q40">
        <v>5</v>
      </c>
      <c r="R40">
        <v>14</v>
      </c>
      <c r="S40">
        <v>1</v>
      </c>
      <c r="T40">
        <v>38.795017960437853</v>
      </c>
      <c r="U40">
        <v>12.530465374072785</v>
      </c>
      <c r="V40">
        <v>30.647969773006086</v>
      </c>
      <c r="W40">
        <v>70.092909418408439</v>
      </c>
      <c r="X40">
        <v>5.2412568963926311</v>
      </c>
      <c r="Y40">
        <v>14.417252704779518</v>
      </c>
      <c r="Z40">
        <v>15.733134364259904</v>
      </c>
      <c r="AA40">
        <v>5.6283719803852641</v>
      </c>
      <c r="AB40">
        <v>14.351663742381213</v>
      </c>
      <c r="AC40">
        <v>70.539717024431098</v>
      </c>
      <c r="AE40" t="s">
        <v>168</v>
      </c>
    </row>
    <row r="41" spans="1:41">
      <c r="A41">
        <v>39</v>
      </c>
      <c r="B41">
        <f t="shared" ca="1" si="1"/>
        <v>6</v>
      </c>
      <c r="C41">
        <f t="shared" ca="1" si="2"/>
        <v>6</v>
      </c>
      <c r="D41">
        <f t="shared" ca="1" si="3"/>
        <v>6</v>
      </c>
      <c r="E41">
        <f t="shared" ca="1" si="4"/>
        <v>24.146379989112145</v>
      </c>
      <c r="F41">
        <f t="shared" ca="1" si="5"/>
        <v>24.668337750497667</v>
      </c>
      <c r="G41">
        <f t="shared" ca="1" si="6"/>
        <v>24.172696250849089</v>
      </c>
      <c r="H41">
        <f t="shared" ca="1" si="7"/>
        <v>36.390972972159709</v>
      </c>
      <c r="I41">
        <f t="shared" ca="1" si="8"/>
        <v>36.413047319089586</v>
      </c>
      <c r="J41">
        <f t="shared" ca="1" si="9"/>
        <v>36.299563444480782</v>
      </c>
      <c r="K41">
        <f t="shared" ca="1" si="10"/>
        <v>8.8932936673057483</v>
      </c>
      <c r="L41">
        <f t="shared" ca="1" si="11"/>
        <v>9.2759089145426472</v>
      </c>
      <c r="M41">
        <f t="shared" ca="1" si="12"/>
        <v>8.9096067584023029</v>
      </c>
      <c r="N41">
        <f t="shared" ca="1" si="13"/>
        <v>216.6569987216115</v>
      </c>
      <c r="P41">
        <v>39</v>
      </c>
      <c r="Q41">
        <v>5</v>
      </c>
      <c r="R41">
        <v>16</v>
      </c>
      <c r="S41">
        <v>4</v>
      </c>
      <c r="T41">
        <v>42.288456727113598</v>
      </c>
      <c r="U41">
        <v>18.719026515922828</v>
      </c>
      <c r="V41">
        <v>40.357707873421376</v>
      </c>
      <c r="W41">
        <v>80.175198720949538</v>
      </c>
      <c r="X41">
        <v>20.314441414697342</v>
      </c>
      <c r="Y41">
        <v>64.19703476424958</v>
      </c>
      <c r="Z41">
        <v>16.874036889142999</v>
      </c>
      <c r="AA41">
        <v>7.2281297918840366</v>
      </c>
      <c r="AB41">
        <v>16.742755675869311</v>
      </c>
      <c r="AC41">
        <v>320.00452538876402</v>
      </c>
      <c r="AE41" t="s">
        <v>169</v>
      </c>
    </row>
    <row r="42" spans="1:41">
      <c r="A42">
        <v>40</v>
      </c>
      <c r="B42">
        <f t="shared" ca="1" si="1"/>
        <v>8</v>
      </c>
      <c r="C42">
        <f t="shared" ca="1" si="2"/>
        <v>6</v>
      </c>
      <c r="D42">
        <f t="shared" ca="1" si="3"/>
        <v>1</v>
      </c>
      <c r="E42">
        <f t="shared" ca="1" si="4"/>
        <v>28.511274526195077</v>
      </c>
      <c r="F42">
        <f t="shared" ca="1" si="5"/>
        <v>18.440924297318322</v>
      </c>
      <c r="G42">
        <f t="shared" ca="1" si="6"/>
        <v>14.09303978134141</v>
      </c>
      <c r="H42">
        <f t="shared" ca="1" si="7"/>
        <v>48.595549268792652</v>
      </c>
      <c r="I42">
        <f t="shared" ca="1" si="8"/>
        <v>8.7771095736414306</v>
      </c>
      <c r="J42">
        <f t="shared" ca="1" si="9"/>
        <v>6.8574906894243313</v>
      </c>
      <c r="K42">
        <f t="shared" ca="1" si="10"/>
        <v>10.321860490760058</v>
      </c>
      <c r="L42">
        <f t="shared" ca="1" si="11"/>
        <v>8.498507601779286</v>
      </c>
      <c r="M42">
        <f t="shared" ca="1" si="12"/>
        <v>6.7062671162968375</v>
      </c>
      <c r="N42">
        <f t="shared" ca="1" si="13"/>
        <v>48.718368377358011</v>
      </c>
      <c r="P42">
        <v>40</v>
      </c>
      <c r="Q42">
        <v>6</v>
      </c>
      <c r="R42">
        <v>16</v>
      </c>
      <c r="S42">
        <v>6</v>
      </c>
      <c r="T42">
        <v>44.211844538335832</v>
      </c>
      <c r="U42">
        <v>24.495578163797624</v>
      </c>
      <c r="V42">
        <v>44.314648712483304</v>
      </c>
      <c r="W42">
        <v>96.287839696743902</v>
      </c>
      <c r="X42">
        <v>36.575799351564264</v>
      </c>
      <c r="Y42">
        <v>96.459022791097851</v>
      </c>
      <c r="Z42">
        <v>17.71910062180006</v>
      </c>
      <c r="AA42">
        <v>9.4757690948414197</v>
      </c>
      <c r="AB42">
        <v>17.332274361846508</v>
      </c>
      <c r="AC42">
        <v>576.13439334896964</v>
      </c>
      <c r="AE42" t="s">
        <v>170</v>
      </c>
    </row>
    <row r="43" spans="1:41">
      <c r="A43">
        <v>41</v>
      </c>
      <c r="B43">
        <f t="shared" ca="1" si="1"/>
        <v>4</v>
      </c>
      <c r="C43">
        <f t="shared" ca="1" si="2"/>
        <v>3</v>
      </c>
      <c r="D43">
        <f t="shared" ca="1" si="3"/>
        <v>2</v>
      </c>
      <c r="E43">
        <f t="shared" ca="1" si="4"/>
        <v>14.897711892227706</v>
      </c>
      <c r="F43">
        <f t="shared" ca="1" si="5"/>
        <v>12.910725902320268</v>
      </c>
      <c r="G43">
        <f t="shared" ca="1" si="6"/>
        <v>10.434706444352106</v>
      </c>
      <c r="H43">
        <f t="shared" ca="1" si="7"/>
        <v>12.393957572168206</v>
      </c>
      <c r="I43">
        <f t="shared" ca="1" si="8"/>
        <v>8.131256594447887</v>
      </c>
      <c r="J43">
        <f t="shared" ca="1" si="9"/>
        <v>6.6527410622894436</v>
      </c>
      <c r="K43">
        <f t="shared" ca="1" si="10"/>
        <v>5.024197244543533</v>
      </c>
      <c r="L43">
        <f t="shared" ca="1" si="11"/>
        <v>4.8337812512395262</v>
      </c>
      <c r="M43">
        <f t="shared" ca="1" si="12"/>
        <v>4.3609375899268432</v>
      </c>
      <c r="N43">
        <f t="shared" ca="1" si="13"/>
        <v>24.678196029396361</v>
      </c>
      <c r="P43">
        <v>41</v>
      </c>
      <c r="Q43">
        <v>4</v>
      </c>
      <c r="R43">
        <v>14</v>
      </c>
      <c r="S43">
        <v>5</v>
      </c>
      <c r="T43">
        <v>36.441565912373449</v>
      </c>
      <c r="U43">
        <v>18.067725347732804</v>
      </c>
      <c r="V43">
        <v>38.94864138726696</v>
      </c>
      <c r="W43">
        <v>56.76280168269053</v>
      </c>
      <c r="X43">
        <v>20.071273395430101</v>
      </c>
      <c r="Y43">
        <v>70.632296437430114</v>
      </c>
      <c r="Z43">
        <v>15.415200409308728</v>
      </c>
      <c r="AA43">
        <v>7.197691127237106</v>
      </c>
      <c r="AB43">
        <v>15.5229657701588</v>
      </c>
      <c r="AC43">
        <v>280.12195544058187</v>
      </c>
      <c r="AE43" t="s">
        <v>171</v>
      </c>
    </row>
    <row r="44" spans="1:41">
      <c r="A44">
        <v>42</v>
      </c>
      <c r="B44">
        <f t="shared" ca="1" si="1"/>
        <v>9</v>
      </c>
      <c r="C44">
        <f t="shared" ca="1" si="2"/>
        <v>10</v>
      </c>
      <c r="D44">
        <f t="shared" ca="1" si="3"/>
        <v>2</v>
      </c>
      <c r="E44">
        <f t="shared" ca="1" si="4"/>
        <v>38.936585572482798</v>
      </c>
      <c r="F44">
        <f t="shared" ca="1" si="5"/>
        <v>22.870350244625026</v>
      </c>
      <c r="G44">
        <f t="shared" ca="1" si="6"/>
        <v>24.553646351403366</v>
      </c>
      <c r="H44">
        <f t="shared" ca="1" si="7"/>
        <v>90.362293990078527</v>
      </c>
      <c r="I44">
        <f t="shared" ca="1" si="8"/>
        <v>18.424017933370852</v>
      </c>
      <c r="J44">
        <f t="shared" ca="1" si="9"/>
        <v>20.024368903232986</v>
      </c>
      <c r="K44">
        <f t="shared" ca="1" si="10"/>
        <v>13.751698351274952</v>
      </c>
      <c r="L44">
        <f t="shared" ca="1" si="11"/>
        <v>10.030404555955426</v>
      </c>
      <c r="M44">
        <f t="shared" ca="1" si="12"/>
        <v>11.141760013685756</v>
      </c>
      <c r="N44">
        <f t="shared" ca="1" si="13"/>
        <v>180.55620130930703</v>
      </c>
      <c r="P44">
        <v>42</v>
      </c>
      <c r="Q44">
        <v>1</v>
      </c>
      <c r="R44">
        <v>12</v>
      </c>
      <c r="S44">
        <v>4</v>
      </c>
      <c r="T44">
        <v>26.457377855887923</v>
      </c>
      <c r="U44">
        <v>10.953227850856115</v>
      </c>
      <c r="V44">
        <v>32.538522286371368</v>
      </c>
      <c r="W44">
        <v>12.565427699864584</v>
      </c>
      <c r="X44">
        <v>4.2625315407073598</v>
      </c>
      <c r="Y44">
        <v>48.422857989918569</v>
      </c>
      <c r="Z44">
        <v>12.484258958151518</v>
      </c>
      <c r="AA44">
        <v>4.2618868688962603</v>
      </c>
      <c r="AB44">
        <v>13.306745869598615</v>
      </c>
      <c r="AC44">
        <v>48.239444954664251</v>
      </c>
      <c r="AE44" t="s">
        <v>172</v>
      </c>
    </row>
    <row r="45" spans="1:41">
      <c r="A45">
        <v>43</v>
      </c>
      <c r="B45">
        <f t="shared" ca="1" si="1"/>
        <v>3</v>
      </c>
      <c r="C45">
        <f t="shared" ca="1" si="2"/>
        <v>16</v>
      </c>
      <c r="D45">
        <f t="shared" ca="1" si="3"/>
        <v>2</v>
      </c>
      <c r="E45">
        <f t="shared" ca="1" si="4"/>
        <v>38.836268293470482</v>
      </c>
      <c r="F45">
        <f t="shared" ca="1" si="5"/>
        <v>10.227532875258499</v>
      </c>
      <c r="G45">
        <f t="shared" ca="1" si="6"/>
        <v>36.804270084295929</v>
      </c>
      <c r="H45">
        <f t="shared" ca="1" si="7"/>
        <v>48.823984051985512</v>
      </c>
      <c r="I45">
        <f t="shared" ca="1" si="8"/>
        <v>6.6240368054812357</v>
      </c>
      <c r="J45">
        <f t="shared" ca="1" si="9"/>
        <v>32.640789988136426</v>
      </c>
      <c r="K45">
        <f t="shared" ca="1" si="10"/>
        <v>16.402479837562478</v>
      </c>
      <c r="L45">
        <f t="shared" ca="1" si="11"/>
        <v>4.1309109696398956</v>
      </c>
      <c r="M45">
        <f t="shared" ca="1" si="12"/>
        <v>16.481709912146208</v>
      </c>
      <c r="N45">
        <f t="shared" ca="1" si="13"/>
        <v>96.665654867796832</v>
      </c>
      <c r="P45">
        <v>43</v>
      </c>
      <c r="Q45">
        <v>11</v>
      </c>
      <c r="R45">
        <v>16</v>
      </c>
      <c r="S45">
        <v>6</v>
      </c>
      <c r="T45">
        <v>54.494675912468836</v>
      </c>
      <c r="U45">
        <v>34.288340860832001</v>
      </c>
      <c r="V45">
        <v>44.781160596151231</v>
      </c>
      <c r="W45">
        <v>176.531180088615</v>
      </c>
      <c r="X45">
        <v>66.957734869255091</v>
      </c>
      <c r="Y45">
        <v>96.408450680480499</v>
      </c>
      <c r="Z45">
        <v>19.769607008302827</v>
      </c>
      <c r="AA45">
        <v>13.216319761979358</v>
      </c>
      <c r="AB45">
        <v>17.690365768764842</v>
      </c>
      <c r="AC45">
        <v>1056.4421759865129</v>
      </c>
      <c r="AE45" t="s">
        <v>173</v>
      </c>
    </row>
    <row r="46" spans="1:41">
      <c r="A46">
        <v>44</v>
      </c>
      <c r="B46">
        <f t="shared" ca="1" si="1"/>
        <v>10</v>
      </c>
      <c r="C46">
        <f t="shared" ca="1" si="2"/>
        <v>7</v>
      </c>
      <c r="D46">
        <f t="shared" ca="1" si="3"/>
        <v>3</v>
      </c>
      <c r="E46">
        <f t="shared" ca="1" si="4"/>
        <v>34.346959425109723</v>
      </c>
      <c r="F46">
        <f t="shared" ca="1" si="5"/>
        <v>26.586045867308929</v>
      </c>
      <c r="G46">
        <f t="shared" ca="1" si="6"/>
        <v>20.875942955119033</v>
      </c>
      <c r="H46">
        <f t="shared" ca="1" si="7"/>
        <v>70.401147619344457</v>
      </c>
      <c r="I46">
        <f t="shared" ca="1" si="8"/>
        <v>30.4391480562658</v>
      </c>
      <c r="J46">
        <f t="shared" ca="1" si="9"/>
        <v>21.803875484234027</v>
      </c>
      <c r="K46">
        <f t="shared" ca="1" si="10"/>
        <v>12.861900178868519</v>
      </c>
      <c r="L46">
        <f t="shared" ca="1" si="11"/>
        <v>11.232992309936401</v>
      </c>
      <c r="M46">
        <f t="shared" ca="1" si="12"/>
        <v>7.942153137579437</v>
      </c>
      <c r="N46">
        <f t="shared" ca="1" si="13"/>
        <v>210.70299268547927</v>
      </c>
      <c r="P46">
        <v>44</v>
      </c>
      <c r="Q46">
        <v>7</v>
      </c>
      <c r="R46">
        <v>14</v>
      </c>
      <c r="S46">
        <v>5</v>
      </c>
      <c r="T46">
        <v>42.874876709525594</v>
      </c>
      <c r="U46">
        <v>24.49581502381821</v>
      </c>
      <c r="V46">
        <v>38.575968124786321</v>
      </c>
      <c r="W46">
        <v>98.149623994009787</v>
      </c>
      <c r="X46">
        <v>35.176318207626572</v>
      </c>
      <c r="Y46">
        <v>70.135063126722912</v>
      </c>
      <c r="Z46">
        <v>16.24558406024342</v>
      </c>
      <c r="AA46">
        <v>8.730539048199498</v>
      </c>
      <c r="AB46">
        <v>15.249921435040889</v>
      </c>
      <c r="AC46">
        <v>490.51868918712916</v>
      </c>
      <c r="AE46" t="s">
        <v>174</v>
      </c>
    </row>
    <row r="47" spans="1:41">
      <c r="A47">
        <v>45</v>
      </c>
      <c r="B47">
        <f t="shared" ca="1" si="1"/>
        <v>7</v>
      </c>
      <c r="C47">
        <f t="shared" ca="1" si="2"/>
        <v>10</v>
      </c>
      <c r="D47">
        <f t="shared" ca="1" si="3"/>
        <v>6</v>
      </c>
      <c r="E47">
        <f t="shared" ca="1" si="4"/>
        <v>34.676657311317641</v>
      </c>
      <c r="F47">
        <f t="shared" ca="1" si="5"/>
        <v>26.592938518738411</v>
      </c>
      <c r="G47">
        <f t="shared" ca="1" si="6"/>
        <v>32.034287251954233</v>
      </c>
      <c r="H47">
        <f t="shared" ca="1" si="7"/>
        <v>70.812458114673731</v>
      </c>
      <c r="I47">
        <f t="shared" ca="1" si="8"/>
        <v>42.147202243590293</v>
      </c>
      <c r="J47">
        <f t="shared" ca="1" si="9"/>
        <v>60.64819762544964</v>
      </c>
      <c r="K47">
        <f t="shared" ca="1" si="10"/>
        <v>13.074919210766925</v>
      </c>
      <c r="L47">
        <f t="shared" ca="1" si="11"/>
        <v>10.150164081762814</v>
      </c>
      <c r="M47">
        <f t="shared" ca="1" si="12"/>
        <v>11.906201051080727</v>
      </c>
      <c r="N47">
        <f t="shared" ca="1" si="13"/>
        <v>420.50429481413897</v>
      </c>
      <c r="P47">
        <v>45</v>
      </c>
      <c r="Q47">
        <v>5</v>
      </c>
      <c r="R47">
        <v>13</v>
      </c>
      <c r="S47">
        <v>2</v>
      </c>
      <c r="T47">
        <v>36.956377039203666</v>
      </c>
      <c r="U47">
        <v>14.057348724348312</v>
      </c>
      <c r="V47">
        <v>30.957644886977544</v>
      </c>
      <c r="W47">
        <v>65.20624512794123</v>
      </c>
      <c r="X47">
        <v>10.72392154118138</v>
      </c>
      <c r="Y47">
        <v>26.114542523923724</v>
      </c>
      <c r="Z47">
        <v>14.350262628719699</v>
      </c>
      <c r="AA47">
        <v>6.2892106424546679</v>
      </c>
      <c r="AB47">
        <v>13.169708041409946</v>
      </c>
      <c r="AC47">
        <v>130.83585879866786</v>
      </c>
      <c r="AE47" t="s">
        <v>175</v>
      </c>
    </row>
    <row r="48" spans="1:41">
      <c r="A48">
        <v>46</v>
      </c>
      <c r="B48">
        <f t="shared" ca="1" si="1"/>
        <v>11</v>
      </c>
      <c r="C48">
        <f t="shared" ca="1" si="2"/>
        <v>12</v>
      </c>
      <c r="D48">
        <f t="shared" ca="1" si="3"/>
        <v>4</v>
      </c>
      <c r="E48">
        <f t="shared" ca="1" si="4"/>
        <v>46.311374969781575</v>
      </c>
      <c r="F48">
        <f t="shared" ca="1" si="5"/>
        <v>30.448966765701911</v>
      </c>
      <c r="G48">
        <f t="shared" ca="1" si="6"/>
        <v>32.914242752831193</v>
      </c>
      <c r="H48">
        <f t="shared" ca="1" si="7"/>
        <v>132.7286085238708</v>
      </c>
      <c r="I48">
        <f t="shared" ca="1" si="8"/>
        <v>44.781526739947509</v>
      </c>
      <c r="J48">
        <f t="shared" ca="1" si="9"/>
        <v>48.5448961985579</v>
      </c>
      <c r="K48">
        <f t="shared" ca="1" si="10"/>
        <v>17.06566269067303</v>
      </c>
      <c r="L48">
        <f t="shared" ca="1" si="11"/>
        <v>11.95189412364893</v>
      </c>
      <c r="M48">
        <f t="shared" ca="1" si="12"/>
        <v>13.325272535125331</v>
      </c>
      <c r="N48">
        <f t="shared" ca="1" si="13"/>
        <v>528.56099048656392</v>
      </c>
      <c r="P48">
        <v>46</v>
      </c>
      <c r="Q48">
        <v>5</v>
      </c>
      <c r="R48">
        <v>10</v>
      </c>
      <c r="S48">
        <v>7</v>
      </c>
      <c r="T48">
        <v>30.345370963972066</v>
      </c>
      <c r="U48">
        <v>24.965845352693297</v>
      </c>
      <c r="V48">
        <v>34.330605331541996</v>
      </c>
      <c r="W48">
        <v>50.166023873465242</v>
      </c>
      <c r="X48">
        <v>35.419044967677607</v>
      </c>
      <c r="Y48">
        <v>70.3680903663533</v>
      </c>
      <c r="Z48">
        <v>11.626519579981171</v>
      </c>
      <c r="AA48">
        <v>8.9768353767084719</v>
      </c>
      <c r="AB48">
        <v>12.567397366370749</v>
      </c>
      <c r="AC48">
        <v>350.78321395415799</v>
      </c>
      <c r="AE48" t="s">
        <v>176</v>
      </c>
    </row>
    <row r="49" spans="1:29">
      <c r="A49">
        <v>47</v>
      </c>
      <c r="B49">
        <f t="shared" ca="1" si="1"/>
        <v>9</v>
      </c>
      <c r="C49">
        <f t="shared" ca="1" si="2"/>
        <v>14</v>
      </c>
      <c r="D49">
        <f t="shared" ca="1" si="3"/>
        <v>5</v>
      </c>
      <c r="E49">
        <f t="shared" ca="1" si="4"/>
        <v>46.941383194670117</v>
      </c>
      <c r="F49">
        <f t="shared" ca="1" si="5"/>
        <v>28.014982176258538</v>
      </c>
      <c r="G49">
        <f t="shared" ca="1" si="6"/>
        <v>38.056844929220276</v>
      </c>
      <c r="H49">
        <f t="shared" ca="1" si="7"/>
        <v>126.24496122996621</v>
      </c>
      <c r="I49">
        <f t="shared" ca="1" si="8"/>
        <v>45.753119925914532</v>
      </c>
      <c r="J49">
        <f t="shared" ca="1" si="9"/>
        <v>70.177336110811069</v>
      </c>
      <c r="K49">
        <f t="shared" ca="1" si="10"/>
        <v>17.208744489835695</v>
      </c>
      <c r="L49">
        <f t="shared" ca="1" si="11"/>
        <v>10.776234444835849</v>
      </c>
      <c r="M49">
        <f t="shared" ca="1" si="12"/>
        <v>15.802652305318089</v>
      </c>
      <c r="N49">
        <f t="shared" ca="1" si="13"/>
        <v>630.52188995098402</v>
      </c>
      <c r="P49">
        <v>47</v>
      </c>
      <c r="Q49">
        <v>5</v>
      </c>
      <c r="R49">
        <v>9</v>
      </c>
      <c r="S49">
        <v>3</v>
      </c>
      <c r="T49">
        <v>28.236928676053608</v>
      </c>
      <c r="U49">
        <v>16.632179001873414</v>
      </c>
      <c r="V49">
        <v>24.646448608384457</v>
      </c>
      <c r="W49">
        <v>45.289913202582234</v>
      </c>
      <c r="X49">
        <v>15.481047905322399</v>
      </c>
      <c r="Y49">
        <v>27.854370054714863</v>
      </c>
      <c r="Z49">
        <v>10.793347870004679</v>
      </c>
      <c r="AA49">
        <v>6.526698552882797</v>
      </c>
      <c r="AB49">
        <v>10.258963319987235</v>
      </c>
      <c r="AC49">
        <v>135.09417719231169</v>
      </c>
    </row>
    <row r="50" spans="1:29">
      <c r="A50">
        <v>48</v>
      </c>
      <c r="B50">
        <f t="shared" ca="1" si="1"/>
        <v>7</v>
      </c>
      <c r="C50">
        <f t="shared" ca="1" si="2"/>
        <v>3</v>
      </c>
      <c r="D50">
        <f t="shared" ca="1" si="3"/>
        <v>6</v>
      </c>
      <c r="E50">
        <f t="shared" ca="1" si="4"/>
        <v>20.84628392971819</v>
      </c>
      <c r="F50">
        <f t="shared" ca="1" si="5"/>
        <v>26.136750985038347</v>
      </c>
      <c r="G50">
        <f t="shared" ca="1" si="6"/>
        <v>18.628689065508826</v>
      </c>
      <c r="H50">
        <f t="shared" ca="1" si="7"/>
        <v>21.685884713938069</v>
      </c>
      <c r="I50">
        <f t="shared" ca="1" si="8"/>
        <v>42.938515700409866</v>
      </c>
      <c r="J50">
        <f t="shared" ca="1" si="9"/>
        <v>18.299936796313403</v>
      </c>
      <c r="K50">
        <f t="shared" ca="1" si="10"/>
        <v>8.3717963459729514</v>
      </c>
      <c r="L50">
        <f t="shared" ca="1" si="11"/>
        <v>9.3928921304313242</v>
      </c>
      <c r="M50">
        <f t="shared" ca="1" si="12"/>
        <v>6.7861479827605606</v>
      </c>
      <c r="N50">
        <f t="shared" ca="1" si="13"/>
        <v>126.45709283399788</v>
      </c>
      <c r="P50">
        <v>48</v>
      </c>
      <c r="Q50">
        <v>2</v>
      </c>
      <c r="R50">
        <v>1</v>
      </c>
      <c r="S50">
        <v>4</v>
      </c>
      <c r="T50">
        <v>6.2276521903087385</v>
      </c>
      <c r="U50">
        <v>12.401299321906851</v>
      </c>
      <c r="V50">
        <v>10.232198430679555</v>
      </c>
      <c r="W50">
        <v>2.0145542177336471</v>
      </c>
      <c r="X50">
        <v>8.0982783770898372</v>
      </c>
      <c r="Y50">
        <v>4.6716465041696909</v>
      </c>
      <c r="Z50">
        <v>3.0960215563578579</v>
      </c>
      <c r="AA50">
        <v>4.8938820160784031</v>
      </c>
      <c r="AB50">
        <v>4.5446687567485</v>
      </c>
      <c r="AC50">
        <v>8.2651207310113026</v>
      </c>
    </row>
    <row r="51" spans="1:29">
      <c r="A51">
        <v>49</v>
      </c>
      <c r="B51">
        <f t="shared" ca="1" si="1"/>
        <v>4</v>
      </c>
      <c r="C51">
        <f t="shared" ca="1" si="2"/>
        <v>3</v>
      </c>
      <c r="D51">
        <f t="shared" ca="1" si="3"/>
        <v>3</v>
      </c>
      <c r="E51">
        <f t="shared" ca="1" si="4"/>
        <v>14.419997865463714</v>
      </c>
      <c r="F51">
        <f t="shared" ca="1" si="5"/>
        <v>14.736423167753445</v>
      </c>
      <c r="G51">
        <f t="shared" ca="1" si="6"/>
        <v>12.765906120069911</v>
      </c>
      <c r="H51">
        <f t="shared" ca="1" si="7"/>
        <v>12.06416345628439</v>
      </c>
      <c r="I51">
        <f t="shared" ca="1" si="8"/>
        <v>12.726158117595606</v>
      </c>
      <c r="J51">
        <f t="shared" ca="1" si="9"/>
        <v>9.5576382694974633</v>
      </c>
      <c r="K51">
        <f t="shared" ca="1" si="10"/>
        <v>5.7471378943758715</v>
      </c>
      <c r="L51">
        <f t="shared" ca="1" si="11"/>
        <v>5.1294394278319864</v>
      </c>
      <c r="M51">
        <f t="shared" ca="1" si="12"/>
        <v>5.0625383729028091</v>
      </c>
      <c r="N51">
        <f t="shared" ca="1" si="13"/>
        <v>36.732982739641713</v>
      </c>
      <c r="P51">
        <v>49</v>
      </c>
      <c r="Q51">
        <v>11</v>
      </c>
      <c r="R51">
        <v>8</v>
      </c>
      <c r="S51">
        <v>5</v>
      </c>
      <c r="T51">
        <v>38.830481280602001</v>
      </c>
      <c r="U51">
        <v>32.158574152217696</v>
      </c>
      <c r="V51">
        <v>26.241682681523322</v>
      </c>
      <c r="W51">
        <v>88.777344209276293</v>
      </c>
      <c r="X51">
        <v>55.390653944485507</v>
      </c>
      <c r="Y51">
        <v>40.060333180982084</v>
      </c>
      <c r="Z51">
        <v>14.592867865956373</v>
      </c>
      <c r="AA51">
        <v>12.854981735469893</v>
      </c>
      <c r="AB51">
        <v>10.412755961132747</v>
      </c>
      <c r="AC51">
        <v>440.24165274440185</v>
      </c>
    </row>
    <row r="52" spans="1:29">
      <c r="A52">
        <v>50</v>
      </c>
      <c r="B52">
        <f t="shared" ca="1" si="1"/>
        <v>9</v>
      </c>
      <c r="C52">
        <f t="shared" ca="1" si="2"/>
        <v>6</v>
      </c>
      <c r="D52">
        <f t="shared" ca="1" si="3"/>
        <v>5</v>
      </c>
      <c r="E52">
        <f t="shared" ca="1" si="4"/>
        <v>30.100770281931826</v>
      </c>
      <c r="F52">
        <f t="shared" ca="1" si="5"/>
        <v>28.256514097054797</v>
      </c>
      <c r="G52">
        <f t="shared" ca="1" si="6"/>
        <v>22.138338432695114</v>
      </c>
      <c r="H52">
        <f t="shared" ca="1" si="7"/>
        <v>54.065106839632008</v>
      </c>
      <c r="I52">
        <f t="shared" ca="1" si="8"/>
        <v>45.277456090503478</v>
      </c>
      <c r="J52">
        <f t="shared" ca="1" si="9"/>
        <v>30.316886011204016</v>
      </c>
      <c r="K52">
        <f t="shared" ca="1" si="10"/>
        <v>11.087253445098504</v>
      </c>
      <c r="L52">
        <f t="shared" ca="1" si="11"/>
        <v>10.673114361553353</v>
      </c>
      <c r="M52">
        <f t="shared" ca="1" si="12"/>
        <v>7.9094888374749388</v>
      </c>
      <c r="N52">
        <f t="shared" ca="1" si="13"/>
        <v>270.24885143707144</v>
      </c>
      <c r="P52">
        <v>50</v>
      </c>
      <c r="Q52">
        <v>10</v>
      </c>
      <c r="R52">
        <v>4</v>
      </c>
      <c r="S52">
        <v>6</v>
      </c>
      <c r="T52">
        <v>28.343556069501737</v>
      </c>
      <c r="U52">
        <v>32.217033950606385</v>
      </c>
      <c r="V52">
        <v>20.734407800216808</v>
      </c>
      <c r="W52">
        <v>40.1682358777175</v>
      </c>
      <c r="X52">
        <v>60.948157973770833</v>
      </c>
      <c r="Y52">
        <v>24.927083726024367</v>
      </c>
      <c r="Z52">
        <v>10.838049046403283</v>
      </c>
      <c r="AA52">
        <v>11.872822840948139</v>
      </c>
      <c r="AB52">
        <v>7.4451288178962844</v>
      </c>
      <c r="AC52">
        <v>240.37650354970921</v>
      </c>
    </row>
    <row r="53" spans="1:29">
      <c r="A53">
        <v>51</v>
      </c>
      <c r="B53">
        <f t="shared" ca="1" si="1"/>
        <v>8</v>
      </c>
      <c r="C53">
        <f t="shared" ca="1" si="2"/>
        <v>5</v>
      </c>
      <c r="D53">
        <f t="shared" ca="1" si="3"/>
        <v>2</v>
      </c>
      <c r="E53">
        <f t="shared" ca="1" si="4"/>
        <v>26.046482712221053</v>
      </c>
      <c r="F53">
        <f t="shared" ca="1" si="5"/>
        <v>20.710055745703158</v>
      </c>
      <c r="G53">
        <f t="shared" ca="1" si="6"/>
        <v>14.972468457338996</v>
      </c>
      <c r="H53">
        <f t="shared" ca="1" si="7"/>
        <v>40.803878895517919</v>
      </c>
      <c r="I53">
        <f t="shared" ca="1" si="8"/>
        <v>16.366557761092022</v>
      </c>
      <c r="J53">
        <f t="shared" ca="1" si="9"/>
        <v>10.025332538632544</v>
      </c>
      <c r="K53">
        <f t="shared" ca="1" si="10"/>
        <v>9.6346453508030212</v>
      </c>
      <c r="L53">
        <f t="shared" ca="1" si="11"/>
        <v>9.1724378067813106</v>
      </c>
      <c r="M53">
        <f t="shared" ca="1" si="12"/>
        <v>6.355033140768505</v>
      </c>
      <c r="N53">
        <f t="shared" ca="1" si="13"/>
        <v>80.715960758884279</v>
      </c>
      <c r="P53">
        <v>51</v>
      </c>
      <c r="Q53">
        <v>9</v>
      </c>
      <c r="R53">
        <v>4</v>
      </c>
      <c r="S53">
        <v>5</v>
      </c>
      <c r="T53">
        <v>26.950024105128971</v>
      </c>
      <c r="U53">
        <v>28.209671995239855</v>
      </c>
      <c r="V53">
        <v>18.353256009946325</v>
      </c>
      <c r="W53">
        <v>36.409285895100858</v>
      </c>
      <c r="X53">
        <v>45.797403198715564</v>
      </c>
      <c r="Y53">
        <v>20.797617403435556</v>
      </c>
      <c r="Z53">
        <v>10.259537909696251</v>
      </c>
      <c r="AA53">
        <v>10.706177114135032</v>
      </c>
      <c r="AB53">
        <v>6.6905038335671181</v>
      </c>
      <c r="AC53">
        <v>180.61427235445674</v>
      </c>
    </row>
    <row r="54" spans="1:29">
      <c r="A54">
        <v>52</v>
      </c>
      <c r="B54">
        <f t="shared" ca="1" si="1"/>
        <v>10</v>
      </c>
      <c r="C54">
        <f t="shared" ca="1" si="2"/>
        <v>2</v>
      </c>
      <c r="D54">
        <f t="shared" ca="1" si="3"/>
        <v>4</v>
      </c>
      <c r="E54">
        <f t="shared" ca="1" si="4"/>
        <v>24.116242423734029</v>
      </c>
      <c r="F54">
        <f t="shared" ca="1" si="5"/>
        <v>28.586243160533275</v>
      </c>
      <c r="G54">
        <f t="shared" ca="1" si="6"/>
        <v>12.726704567293771</v>
      </c>
      <c r="H54">
        <f t="shared" ca="1" si="7"/>
        <v>20.349800384744132</v>
      </c>
      <c r="I54">
        <f t="shared" ca="1" si="8"/>
        <v>40.243499410358879</v>
      </c>
      <c r="J54">
        <f t="shared" ca="1" si="9"/>
        <v>8.1732266698626947</v>
      </c>
      <c r="K54">
        <f t="shared" ca="1" si="10"/>
        <v>10.321287891228609</v>
      </c>
      <c r="L54">
        <f t="shared" ca="1" si="11"/>
        <v>11.592192469214847</v>
      </c>
      <c r="M54">
        <f t="shared" ca="1" si="12"/>
        <v>5.3073770179802962</v>
      </c>
      <c r="N54">
        <f t="shared" ca="1" si="13"/>
        <v>80.581938250129838</v>
      </c>
      <c r="P54">
        <v>52</v>
      </c>
      <c r="Q54">
        <v>11</v>
      </c>
      <c r="R54">
        <v>12</v>
      </c>
      <c r="S54">
        <v>3</v>
      </c>
      <c r="T54">
        <v>46.191578903914348</v>
      </c>
      <c r="U54">
        <v>28.3362337888951</v>
      </c>
      <c r="V54">
        <v>30.443743926658065</v>
      </c>
      <c r="W54">
        <v>132.35831045648456</v>
      </c>
      <c r="X54">
        <v>33.918058679821286</v>
      </c>
      <c r="Y54">
        <v>36.824722219851239</v>
      </c>
      <c r="Z54">
        <v>17.087531954222825</v>
      </c>
      <c r="AA54">
        <v>11.491229966656409</v>
      </c>
      <c r="AB54">
        <v>12.897409673992685</v>
      </c>
      <c r="AC54">
        <v>396.99926286605688</v>
      </c>
    </row>
    <row r="55" spans="1:29">
      <c r="A55">
        <v>53</v>
      </c>
      <c r="B55">
        <f t="shared" ca="1" si="1"/>
        <v>9</v>
      </c>
      <c r="C55">
        <f t="shared" ca="1" si="2"/>
        <v>14</v>
      </c>
      <c r="D55">
        <f t="shared" ca="1" si="3"/>
        <v>4</v>
      </c>
      <c r="E55">
        <f t="shared" ca="1" si="4"/>
        <v>46.297767784283053</v>
      </c>
      <c r="F55">
        <f t="shared" ca="1" si="5"/>
        <v>26.143662409997749</v>
      </c>
      <c r="G55">
        <f t="shared" ca="1" si="6"/>
        <v>36.813665368048767</v>
      </c>
      <c r="H55">
        <f t="shared" ca="1" si="7"/>
        <v>126.4218732266157</v>
      </c>
      <c r="I55">
        <f t="shared" ca="1" si="8"/>
        <v>36.69448568352135</v>
      </c>
      <c r="J55">
        <f t="shared" ca="1" si="9"/>
        <v>56.462401202535254</v>
      </c>
      <c r="K55">
        <f t="shared" ca="1" si="10"/>
        <v>16.8949395930421</v>
      </c>
      <c r="L55">
        <f t="shared" ca="1" si="11"/>
        <v>9.8690054091877908</v>
      </c>
      <c r="M55">
        <f t="shared" ca="1" si="12"/>
        <v>15.334094857390635</v>
      </c>
      <c r="N55">
        <f t="shared" ca="1" si="13"/>
        <v>504.61054909211776</v>
      </c>
      <c r="P55">
        <v>53</v>
      </c>
      <c r="Q55">
        <v>10</v>
      </c>
      <c r="R55">
        <v>4</v>
      </c>
      <c r="S55">
        <v>5</v>
      </c>
      <c r="T55">
        <v>28.47896217378214</v>
      </c>
      <c r="U55">
        <v>30.643002211613968</v>
      </c>
      <c r="V55">
        <v>18.472715743806575</v>
      </c>
      <c r="W55">
        <v>40.15984916877234</v>
      </c>
      <c r="X55">
        <v>50.292356015845463</v>
      </c>
      <c r="Y55">
        <v>20.571744608457699</v>
      </c>
      <c r="Z55">
        <v>11.592127325905265</v>
      </c>
      <c r="AA55">
        <v>11.689538189035167</v>
      </c>
      <c r="AB55">
        <v>7.0115728245814601</v>
      </c>
      <c r="AC55">
        <v>200.26125360186498</v>
      </c>
    </row>
    <row r="56" spans="1:29">
      <c r="A56">
        <v>54</v>
      </c>
      <c r="B56">
        <f t="shared" ca="1" si="1"/>
        <v>10</v>
      </c>
      <c r="C56">
        <f t="shared" ca="1" si="2"/>
        <v>15</v>
      </c>
      <c r="D56">
        <f t="shared" ca="1" si="3"/>
        <v>6</v>
      </c>
      <c r="E56">
        <f t="shared" ca="1" si="4"/>
        <v>50.85177378830987</v>
      </c>
      <c r="F56">
        <f t="shared" ca="1" si="5"/>
        <v>32.165598726145625</v>
      </c>
      <c r="G56">
        <f t="shared" ca="1" si="6"/>
        <v>42.652021460875908</v>
      </c>
      <c r="H56">
        <f t="shared" ca="1" si="7"/>
        <v>150.93382858563214</v>
      </c>
      <c r="I56">
        <f t="shared" ca="1" si="8"/>
        <v>60.225812531516688</v>
      </c>
      <c r="J56">
        <f t="shared" ca="1" si="9"/>
        <v>90.704243530978772</v>
      </c>
      <c r="K56">
        <f t="shared" ca="1" si="10"/>
        <v>18.412828934021757</v>
      </c>
      <c r="L56">
        <f t="shared" ca="1" si="11"/>
        <v>12.442938756623478</v>
      </c>
      <c r="M56">
        <f t="shared" ca="1" si="12"/>
        <v>17.104480842009075</v>
      </c>
      <c r="N56">
        <f t="shared" ca="1" si="13"/>
        <v>900.12369042513728</v>
      </c>
      <c r="P56">
        <v>54</v>
      </c>
      <c r="Q56">
        <v>8</v>
      </c>
      <c r="R56">
        <v>16</v>
      </c>
      <c r="S56">
        <v>2</v>
      </c>
      <c r="T56">
        <v>48.227449821473094</v>
      </c>
      <c r="U56">
        <v>20.375252571984817</v>
      </c>
      <c r="V56">
        <v>36.201786704105928</v>
      </c>
      <c r="W56">
        <v>128.55836763692071</v>
      </c>
      <c r="X56">
        <v>16.78954391067197</v>
      </c>
      <c r="Y56">
        <v>32.421990284099131</v>
      </c>
      <c r="Z56">
        <v>18.826786523948368</v>
      </c>
      <c r="AA56">
        <v>9.1164236982347724</v>
      </c>
      <c r="AB56">
        <v>16.80018646901738</v>
      </c>
      <c r="AC56">
        <v>256.85034188318156</v>
      </c>
    </row>
    <row r="57" spans="1:29">
      <c r="A57">
        <v>55</v>
      </c>
      <c r="B57">
        <f t="shared" ca="1" si="1"/>
        <v>8</v>
      </c>
      <c r="C57">
        <f t="shared" ca="1" si="2"/>
        <v>7</v>
      </c>
      <c r="D57">
        <f t="shared" ca="1" si="3"/>
        <v>5</v>
      </c>
      <c r="E57">
        <f t="shared" ca="1" si="4"/>
        <v>30.195121101087295</v>
      </c>
      <c r="F57">
        <f t="shared" ca="1" si="5"/>
        <v>26.121742486215918</v>
      </c>
      <c r="G57">
        <f t="shared" ca="1" si="6"/>
        <v>24.941282818147403</v>
      </c>
      <c r="H57">
        <f t="shared" ca="1" si="7"/>
        <v>56.835399238470771</v>
      </c>
      <c r="I57">
        <f t="shared" ca="1" si="8"/>
        <v>40.445848128175413</v>
      </c>
      <c r="J57">
        <f t="shared" ca="1" si="9"/>
        <v>35.037540118829618</v>
      </c>
      <c r="K57">
        <f t="shared" ca="1" si="10"/>
        <v>11.289493529744309</v>
      </c>
      <c r="L57">
        <f t="shared" ca="1" si="11"/>
        <v>10.088217854374568</v>
      </c>
      <c r="M57">
        <f t="shared" ca="1" si="12"/>
        <v>9.4247334997134828</v>
      </c>
      <c r="N57">
        <f t="shared" ca="1" si="13"/>
        <v>280.29209369732888</v>
      </c>
      <c r="P57">
        <v>55</v>
      </c>
      <c r="Q57">
        <v>4</v>
      </c>
      <c r="R57">
        <v>5</v>
      </c>
      <c r="S57">
        <v>2</v>
      </c>
      <c r="T57">
        <v>18.111477914897602</v>
      </c>
      <c r="U57">
        <v>12.652380897620572</v>
      </c>
      <c r="V57">
        <v>14.614462169306485</v>
      </c>
      <c r="W57">
        <v>20.921291037052306</v>
      </c>
      <c r="X57">
        <v>8.3413529084260958</v>
      </c>
      <c r="Y57">
        <v>10.171075431519023</v>
      </c>
      <c r="Z57">
        <v>7.3402185241365414</v>
      </c>
      <c r="AA57">
        <v>4.6408451087387252</v>
      </c>
      <c r="AB57">
        <v>6.2548689499104793</v>
      </c>
      <c r="AC57">
        <v>40.114947838398152</v>
      </c>
    </row>
    <row r="58" spans="1:29">
      <c r="A58">
        <v>56</v>
      </c>
      <c r="B58">
        <f t="shared" ca="1" si="1"/>
        <v>11</v>
      </c>
      <c r="C58">
        <f t="shared" ca="1" si="2"/>
        <v>7</v>
      </c>
      <c r="D58">
        <f t="shared" ca="1" si="3"/>
        <v>3</v>
      </c>
      <c r="E58">
        <f t="shared" ca="1" si="4"/>
        <v>36.484932848109345</v>
      </c>
      <c r="F58">
        <f t="shared" ca="1" si="5"/>
        <v>28.155910058998884</v>
      </c>
      <c r="G58">
        <f t="shared" ca="1" si="6"/>
        <v>20.877490570186048</v>
      </c>
      <c r="H58">
        <f t="shared" ca="1" si="7"/>
        <v>77.158817097949026</v>
      </c>
      <c r="I58">
        <f t="shared" ca="1" si="8"/>
        <v>33.875955234268879</v>
      </c>
      <c r="J58">
        <f t="shared" ca="1" si="9"/>
        <v>21.429330673333144</v>
      </c>
      <c r="K58">
        <f t="shared" ca="1" si="10"/>
        <v>13.491116908762455</v>
      </c>
      <c r="L58">
        <f t="shared" ca="1" si="11"/>
        <v>12.304068981132469</v>
      </c>
      <c r="M58">
        <f t="shared" ca="1" si="12"/>
        <v>7.7033570930117881</v>
      </c>
      <c r="N58">
        <f t="shared" ca="1" si="13"/>
        <v>231.51904078033672</v>
      </c>
      <c r="P58">
        <v>56</v>
      </c>
      <c r="Q58">
        <v>9</v>
      </c>
      <c r="R58">
        <v>4</v>
      </c>
      <c r="S58">
        <v>5</v>
      </c>
      <c r="T58">
        <v>26.663574105828761</v>
      </c>
      <c r="U58">
        <v>28.600125171429575</v>
      </c>
      <c r="V58">
        <v>18.185988748042472</v>
      </c>
      <c r="W58">
        <v>36.268185281433013</v>
      </c>
      <c r="X58">
        <v>45.200330147169076</v>
      </c>
      <c r="Y58">
        <v>20.238238859346023</v>
      </c>
      <c r="Z58">
        <v>10.550283315964517</v>
      </c>
      <c r="AA58">
        <v>10.88452608693037</v>
      </c>
      <c r="AB58">
        <v>6.9972636682965543</v>
      </c>
      <c r="AC58">
        <v>180.81863916945238</v>
      </c>
    </row>
    <row r="59" spans="1:29">
      <c r="A59">
        <v>57</v>
      </c>
      <c r="B59">
        <f t="shared" ca="1" si="1"/>
        <v>2</v>
      </c>
      <c r="C59">
        <f t="shared" ca="1" si="2"/>
        <v>8</v>
      </c>
      <c r="D59">
        <f t="shared" ca="1" si="3"/>
        <v>6</v>
      </c>
      <c r="E59">
        <f t="shared" ca="1" si="4"/>
        <v>20.350456720500667</v>
      </c>
      <c r="F59">
        <f t="shared" ca="1" si="5"/>
        <v>16.99802995708238</v>
      </c>
      <c r="G59">
        <f t="shared" ca="1" si="6"/>
        <v>28.342690700937364</v>
      </c>
      <c r="H59">
        <f t="shared" ca="1" si="7"/>
        <v>16.132396510633853</v>
      </c>
      <c r="I59">
        <f t="shared" ca="1" si="8"/>
        <v>12.511121248172717</v>
      </c>
      <c r="J59">
        <f t="shared" ca="1" si="9"/>
        <v>48.548956795399484</v>
      </c>
      <c r="K59">
        <f t="shared" ca="1" si="10"/>
        <v>8.2731057542980224</v>
      </c>
      <c r="L59">
        <f t="shared" ca="1" si="11"/>
        <v>6.4079616610977022</v>
      </c>
      <c r="M59">
        <f t="shared" ca="1" si="12"/>
        <v>10.293342495628977</v>
      </c>
      <c r="N59">
        <f t="shared" ca="1" si="13"/>
        <v>96.229264131792618</v>
      </c>
      <c r="P59">
        <v>57</v>
      </c>
      <c r="Q59">
        <v>8</v>
      </c>
      <c r="R59">
        <v>9</v>
      </c>
      <c r="S59">
        <v>3</v>
      </c>
      <c r="T59">
        <v>34.064055321713468</v>
      </c>
      <c r="U59">
        <v>22.631195091680237</v>
      </c>
      <c r="V59">
        <v>24.22899479943322</v>
      </c>
      <c r="W59">
        <v>72.329898471168534</v>
      </c>
      <c r="X59">
        <v>24.721170213263566</v>
      </c>
      <c r="Y59">
        <v>27.045411113445848</v>
      </c>
      <c r="Z59">
        <v>12.666150393555483</v>
      </c>
      <c r="AA59">
        <v>9.2659076395861906</v>
      </c>
      <c r="AB59">
        <v>9.909158993861249</v>
      </c>
      <c r="AC59">
        <v>216.21379969479025</v>
      </c>
    </row>
    <row r="60" spans="1:29">
      <c r="A60">
        <v>58</v>
      </c>
      <c r="B60">
        <f t="shared" ca="1" si="1"/>
        <v>8</v>
      </c>
      <c r="C60">
        <f t="shared" ca="1" si="2"/>
        <v>7</v>
      </c>
      <c r="D60">
        <f t="shared" ca="1" si="3"/>
        <v>3</v>
      </c>
      <c r="E60">
        <f t="shared" ca="1" si="4"/>
        <v>30.028020019589281</v>
      </c>
      <c r="F60">
        <f t="shared" ca="1" si="5"/>
        <v>22.609257732124235</v>
      </c>
      <c r="G60">
        <f t="shared" ca="1" si="6"/>
        <v>20.373243689926497</v>
      </c>
      <c r="H60">
        <f t="shared" ca="1" si="7"/>
        <v>56.327169605339307</v>
      </c>
      <c r="I60">
        <f t="shared" ca="1" si="8"/>
        <v>24.826439352299587</v>
      </c>
      <c r="J60">
        <f t="shared" ca="1" si="9"/>
        <v>21.020758824521749</v>
      </c>
      <c r="K60">
        <f t="shared" ca="1" si="10"/>
        <v>11.400769101079502</v>
      </c>
      <c r="L60">
        <f t="shared" ca="1" si="11"/>
        <v>9.3990127946727551</v>
      </c>
      <c r="M60">
        <f t="shared" ca="1" si="12"/>
        <v>7.8668007899026842</v>
      </c>
      <c r="N60">
        <f t="shared" ca="1" si="13"/>
        <v>168.93108070239762</v>
      </c>
      <c r="P60">
        <v>58</v>
      </c>
      <c r="Q60">
        <v>7</v>
      </c>
      <c r="R60">
        <v>14</v>
      </c>
      <c r="S60">
        <v>3</v>
      </c>
      <c r="T60">
        <v>42.163922971758446</v>
      </c>
      <c r="U60">
        <v>20.859294070656993</v>
      </c>
      <c r="V60">
        <v>34.866723786467006</v>
      </c>
      <c r="W60">
        <v>98.158421959154424</v>
      </c>
      <c r="X60">
        <v>21.013211346934995</v>
      </c>
      <c r="Y60">
        <v>42.912867139459863</v>
      </c>
      <c r="Z60">
        <v>16.628511335209872</v>
      </c>
      <c r="AA60">
        <v>8.5785475098256967</v>
      </c>
      <c r="AB60">
        <v>14.676938505546296</v>
      </c>
      <c r="AC60">
        <v>294.68116854844237</v>
      </c>
    </row>
    <row r="61" spans="1:29">
      <c r="A61">
        <v>59</v>
      </c>
      <c r="B61">
        <f t="shared" ca="1" si="1"/>
        <v>6</v>
      </c>
      <c r="C61">
        <f t="shared" ca="1" si="2"/>
        <v>12</v>
      </c>
      <c r="D61">
        <f t="shared" ca="1" si="3"/>
        <v>4</v>
      </c>
      <c r="E61">
        <f t="shared" ca="1" si="4"/>
        <v>36.44788637449647</v>
      </c>
      <c r="F61">
        <f t="shared" ca="1" si="5"/>
        <v>20.416616453199744</v>
      </c>
      <c r="G61">
        <f t="shared" ca="1" si="6"/>
        <v>32.904078972797279</v>
      </c>
      <c r="H61">
        <f t="shared" ca="1" si="7"/>
        <v>72.327449241999474</v>
      </c>
      <c r="I61">
        <f t="shared" ca="1" si="8"/>
        <v>24.2584040302247</v>
      </c>
      <c r="J61">
        <f t="shared" ca="1" si="9"/>
        <v>48.541455563536033</v>
      </c>
      <c r="K61">
        <f t="shared" ca="1" si="10"/>
        <v>13.777144424357569</v>
      </c>
      <c r="L61">
        <f t="shared" ca="1" si="11"/>
        <v>8.0340753617466927</v>
      </c>
      <c r="M61">
        <f t="shared" ca="1" si="12"/>
        <v>12.812378984670174</v>
      </c>
      <c r="N61">
        <f t="shared" ca="1" si="13"/>
        <v>288.43416503287438</v>
      </c>
      <c r="P61">
        <v>59</v>
      </c>
      <c r="Q61">
        <v>8</v>
      </c>
      <c r="R61">
        <v>8</v>
      </c>
      <c r="S61">
        <v>5</v>
      </c>
      <c r="T61">
        <v>32.195849192440953</v>
      </c>
      <c r="U61">
        <v>26.939614165034286</v>
      </c>
      <c r="V61">
        <v>26.354124119038048</v>
      </c>
      <c r="W61">
        <v>64.221087765754902</v>
      </c>
      <c r="X61">
        <v>40.794361834669729</v>
      </c>
      <c r="Y61">
        <v>40.863017817197608</v>
      </c>
      <c r="Z61">
        <v>11.865312400213478</v>
      </c>
      <c r="AA61">
        <v>9.8312235957619212</v>
      </c>
      <c r="AB61">
        <v>9.5356523969097609</v>
      </c>
      <c r="AC61">
        <v>320.53354191399387</v>
      </c>
    </row>
    <row r="62" spans="1:29">
      <c r="A62">
        <v>60</v>
      </c>
      <c r="B62">
        <f t="shared" ca="1" si="1"/>
        <v>6</v>
      </c>
      <c r="C62">
        <f t="shared" ca="1" si="2"/>
        <v>5</v>
      </c>
      <c r="D62">
        <f t="shared" ca="1" si="3"/>
        <v>2</v>
      </c>
      <c r="E62">
        <f t="shared" ca="1" si="4"/>
        <v>22.535823930152535</v>
      </c>
      <c r="F62">
        <f t="shared" ca="1" si="5"/>
        <v>16.730236516793415</v>
      </c>
      <c r="G62">
        <f t="shared" ca="1" si="6"/>
        <v>14.877532263514579</v>
      </c>
      <c r="H62">
        <f t="shared" ca="1" si="7"/>
        <v>30.053648051119737</v>
      </c>
      <c r="I62">
        <f t="shared" ca="1" si="8"/>
        <v>12.808537360490387</v>
      </c>
      <c r="J62">
        <f t="shared" ca="1" si="9"/>
        <v>10.256433879359315</v>
      </c>
      <c r="K62">
        <f t="shared" ca="1" si="10"/>
        <v>8.0581784540163888</v>
      </c>
      <c r="L62">
        <f t="shared" ca="1" si="11"/>
        <v>7.3222721539576749</v>
      </c>
      <c r="M62">
        <f t="shared" ca="1" si="12"/>
        <v>5.9083789910180498</v>
      </c>
      <c r="N62">
        <f t="shared" ca="1" si="13"/>
        <v>60.461882961949541</v>
      </c>
      <c r="P62">
        <v>60</v>
      </c>
      <c r="Q62">
        <v>6</v>
      </c>
      <c r="R62">
        <v>5</v>
      </c>
      <c r="S62">
        <v>5</v>
      </c>
      <c r="T62">
        <v>22.122127979123576</v>
      </c>
      <c r="U62">
        <v>22.224661409383227</v>
      </c>
      <c r="V62">
        <v>20.867986537857501</v>
      </c>
      <c r="W62">
        <v>30.84862778237289</v>
      </c>
      <c r="X62">
        <v>30.644999540839461</v>
      </c>
      <c r="Y62">
        <v>25.00799500000625</v>
      </c>
      <c r="Z62">
        <v>7.9637981142272709</v>
      </c>
      <c r="AA62">
        <v>8.6183870546754715</v>
      </c>
      <c r="AB62">
        <v>7.21549209370587</v>
      </c>
      <c r="AC62">
        <v>150.43792523228439</v>
      </c>
    </row>
    <row r="63" spans="1:29">
      <c r="A63">
        <v>61</v>
      </c>
      <c r="B63">
        <f t="shared" ca="1" si="1"/>
        <v>10</v>
      </c>
      <c r="C63">
        <f t="shared" ca="1" si="2"/>
        <v>16</v>
      </c>
      <c r="D63">
        <f t="shared" ca="1" si="3"/>
        <v>4</v>
      </c>
      <c r="E63">
        <f t="shared" ca="1" si="4"/>
        <v>52.378346631710606</v>
      </c>
      <c r="F63">
        <f t="shared" ca="1" si="5"/>
        <v>28.275777398903639</v>
      </c>
      <c r="G63">
        <f t="shared" ca="1" si="6"/>
        <v>40.03730758309792</v>
      </c>
      <c r="H63">
        <f t="shared" ca="1" si="7"/>
        <v>160.03338078352328</v>
      </c>
      <c r="I63">
        <f t="shared" ca="1" si="8"/>
        <v>40.711845028820704</v>
      </c>
      <c r="J63">
        <f t="shared" ca="1" si="9"/>
        <v>64.786375879919376</v>
      </c>
      <c r="K63">
        <f t="shared" ca="1" si="10"/>
        <v>19.376548265154288</v>
      </c>
      <c r="L63">
        <f t="shared" ca="1" si="11"/>
        <v>11.173826913170013</v>
      </c>
      <c r="M63">
        <f t="shared" ca="1" si="12"/>
        <v>16.706733629024917</v>
      </c>
      <c r="N63">
        <f t="shared" ca="1" si="13"/>
        <v>640.72311924906228</v>
      </c>
      <c r="P63">
        <v>61</v>
      </c>
      <c r="Q63">
        <v>10</v>
      </c>
      <c r="R63">
        <v>9</v>
      </c>
      <c r="S63">
        <v>7</v>
      </c>
      <c r="T63">
        <v>38.38931426490408</v>
      </c>
      <c r="U63">
        <v>34.786526853987503</v>
      </c>
      <c r="V63">
        <v>32.546820381374928</v>
      </c>
      <c r="W63">
        <v>90.600290817835187</v>
      </c>
      <c r="X63">
        <v>70.629277976961873</v>
      </c>
      <c r="Y63">
        <v>63.759137262000252</v>
      </c>
      <c r="Z63">
        <v>14.42146337193093</v>
      </c>
      <c r="AA63">
        <v>12.717789269585204</v>
      </c>
      <c r="AB63">
        <v>11.821007706748967</v>
      </c>
      <c r="AC63">
        <v>630.03325254492302</v>
      </c>
    </row>
    <row r="64" spans="1:29">
      <c r="A64">
        <v>62</v>
      </c>
      <c r="B64">
        <f t="shared" ca="1" si="1"/>
        <v>4</v>
      </c>
      <c r="C64">
        <f t="shared" ca="1" si="2"/>
        <v>13</v>
      </c>
      <c r="D64">
        <f t="shared" ca="1" si="3"/>
        <v>6</v>
      </c>
      <c r="E64">
        <f t="shared" ca="1" si="4"/>
        <v>34.712995706941953</v>
      </c>
      <c r="F64">
        <f t="shared" ca="1" si="5"/>
        <v>20.50149029260173</v>
      </c>
      <c r="G64">
        <f t="shared" ca="1" si="6"/>
        <v>38.380634333960856</v>
      </c>
      <c r="H64">
        <f t="shared" ca="1" si="7"/>
        <v>52.078982333185849</v>
      </c>
      <c r="I64">
        <f t="shared" ca="1" si="8"/>
        <v>24.332169018284805</v>
      </c>
      <c r="J64">
        <f t="shared" ca="1" si="9"/>
        <v>78.285994912945512</v>
      </c>
      <c r="K64">
        <f t="shared" ca="1" si="10"/>
        <v>14.157055684425959</v>
      </c>
      <c r="L64">
        <f t="shared" ca="1" si="11"/>
        <v>7.4061055446837161</v>
      </c>
      <c r="M64">
        <f t="shared" ca="1" si="12"/>
        <v>15.206841398245361</v>
      </c>
      <c r="N64">
        <f t="shared" ca="1" si="13"/>
        <v>312.93460144127135</v>
      </c>
      <c r="P64">
        <v>62</v>
      </c>
      <c r="Q64">
        <v>10</v>
      </c>
      <c r="R64">
        <v>8</v>
      </c>
      <c r="S64">
        <v>3</v>
      </c>
      <c r="T64">
        <v>36.441919180063351</v>
      </c>
      <c r="U64">
        <v>26.025475757745951</v>
      </c>
      <c r="V64">
        <v>22.284051864686326</v>
      </c>
      <c r="W64">
        <v>80.578207988775262</v>
      </c>
      <c r="X64">
        <v>30.090851677469963</v>
      </c>
      <c r="Y64">
        <v>24.604166912771902</v>
      </c>
      <c r="Z64">
        <v>13.768898706991115</v>
      </c>
      <c r="AA64">
        <v>11.126018674838681</v>
      </c>
      <c r="AB64">
        <v>8.6551703331906698</v>
      </c>
      <c r="AC64">
        <v>240.02874243460366</v>
      </c>
    </row>
    <row r="65" spans="1:29">
      <c r="A65">
        <v>63</v>
      </c>
      <c r="B65">
        <f t="shared" ca="1" si="1"/>
        <v>10</v>
      </c>
      <c r="C65">
        <f t="shared" ca="1" si="2"/>
        <v>12</v>
      </c>
      <c r="D65">
        <f t="shared" ca="1" si="3"/>
        <v>4</v>
      </c>
      <c r="E65">
        <f t="shared" ca="1" si="4"/>
        <v>44.157974677728504</v>
      </c>
      <c r="F65">
        <f t="shared" ca="1" si="5"/>
        <v>28.324780851666564</v>
      </c>
      <c r="G65">
        <f t="shared" ca="1" si="6"/>
        <v>32.282158326030199</v>
      </c>
      <c r="H65">
        <f t="shared" ca="1" si="7"/>
        <v>120.56057326286989</v>
      </c>
      <c r="I65">
        <f t="shared" ca="1" si="8"/>
        <v>40.504096761733102</v>
      </c>
      <c r="J65">
        <f t="shared" ca="1" si="9"/>
        <v>48.909201299565318</v>
      </c>
      <c r="K65">
        <f t="shared" ca="1" si="10"/>
        <v>16.110916975985731</v>
      </c>
      <c r="L65">
        <f t="shared" ca="1" si="11"/>
        <v>10.935961983669273</v>
      </c>
      <c r="M65">
        <f t="shared" ca="1" si="12"/>
        <v>13.248579053655057</v>
      </c>
      <c r="N65">
        <f t="shared" ca="1" si="13"/>
        <v>480.87389674648659</v>
      </c>
      <c r="P65">
        <v>63</v>
      </c>
      <c r="Q65">
        <v>8</v>
      </c>
      <c r="R65">
        <v>7</v>
      </c>
      <c r="S65">
        <v>5</v>
      </c>
      <c r="T65">
        <v>30.646313338337848</v>
      </c>
      <c r="U65">
        <v>26.335456332312852</v>
      </c>
      <c r="V65">
        <v>24.674767934434648</v>
      </c>
      <c r="W65">
        <v>56.338135576861106</v>
      </c>
      <c r="X65">
        <v>40.344864128100319</v>
      </c>
      <c r="Y65">
        <v>35.960306967306067</v>
      </c>
      <c r="Z65">
        <v>11.252629630110684</v>
      </c>
      <c r="AA65">
        <v>9.4618494373544753</v>
      </c>
      <c r="AB65">
        <v>9.4164854180314883</v>
      </c>
      <c r="AC65">
        <v>280.45257137657251</v>
      </c>
    </row>
    <row r="66" spans="1:29">
      <c r="A66">
        <v>64</v>
      </c>
      <c r="B66">
        <f t="shared" ca="1" si="1"/>
        <v>2</v>
      </c>
      <c r="C66">
        <f t="shared" ca="1" si="2"/>
        <v>6</v>
      </c>
      <c r="D66">
        <f t="shared" ca="1" si="3"/>
        <v>5</v>
      </c>
      <c r="E66">
        <f t="shared" ca="1" si="4"/>
        <v>16.26569589045166</v>
      </c>
      <c r="F66">
        <f t="shared" ca="1" si="5"/>
        <v>14.261999271637732</v>
      </c>
      <c r="G66">
        <f t="shared" ca="1" si="6"/>
        <v>22.810790540918514</v>
      </c>
      <c r="H66">
        <f t="shared" ca="1" si="7"/>
        <v>12.150671837934045</v>
      </c>
      <c r="I66">
        <f t="shared" ca="1" si="8"/>
        <v>10.706271162648306</v>
      </c>
      <c r="J66">
        <f t="shared" ca="1" si="9"/>
        <v>30.152646680333714</v>
      </c>
      <c r="K66">
        <f t="shared" ca="1" si="10"/>
        <v>7.1762801176970568</v>
      </c>
      <c r="L66">
        <f t="shared" ca="1" si="11"/>
        <v>5.5192782216655587</v>
      </c>
      <c r="M66">
        <f t="shared" ca="1" si="12"/>
        <v>7.8624983254397627</v>
      </c>
      <c r="N66">
        <f t="shared" ca="1" si="13"/>
        <v>60.073599851727835</v>
      </c>
      <c r="P66">
        <v>64</v>
      </c>
      <c r="Q66">
        <v>3</v>
      </c>
      <c r="R66">
        <v>3</v>
      </c>
      <c r="S66">
        <v>5</v>
      </c>
      <c r="T66">
        <v>12.631797390748041</v>
      </c>
      <c r="U66">
        <v>16.571116361453559</v>
      </c>
      <c r="V66">
        <v>16.619705583357586</v>
      </c>
      <c r="W66">
        <v>9.7463173026606</v>
      </c>
      <c r="X66">
        <v>15.899844967020815</v>
      </c>
      <c r="Y66">
        <v>15.158679864188345</v>
      </c>
      <c r="Z66">
        <v>5.1300255823664891</v>
      </c>
      <c r="AA66">
        <v>6.253308800387356</v>
      </c>
      <c r="AB66">
        <v>5.9587843498748407</v>
      </c>
      <c r="AC66">
        <v>45.943319948383092</v>
      </c>
    </row>
    <row r="67" spans="1:29">
      <c r="A67">
        <v>65</v>
      </c>
      <c r="B67">
        <f t="shared" ca="1" si="1"/>
        <v>8</v>
      </c>
      <c r="C67">
        <f t="shared" ca="1" si="2"/>
        <v>16</v>
      </c>
      <c r="D67">
        <f t="shared" ca="1" si="3"/>
        <v>6</v>
      </c>
      <c r="E67">
        <f t="shared" ca="1" si="4"/>
        <v>48.04479679435709</v>
      </c>
      <c r="F67">
        <f t="shared" ca="1" si="5"/>
        <v>28.249304877355591</v>
      </c>
      <c r="G67">
        <f t="shared" ca="1" si="6"/>
        <v>44.958106358415762</v>
      </c>
      <c r="H67">
        <f t="shared" ca="1" si="7"/>
        <v>128.32870965437482</v>
      </c>
      <c r="I67">
        <f t="shared" ca="1" si="8"/>
        <v>48.216708515487078</v>
      </c>
      <c r="J67">
        <f t="shared" ca="1" si="9"/>
        <v>96.481147566200633</v>
      </c>
      <c r="K67">
        <f t="shared" ca="1" si="10"/>
        <v>18.006849594815208</v>
      </c>
      <c r="L67">
        <f t="shared" ca="1" si="11"/>
        <v>10.045901216121933</v>
      </c>
      <c r="M67">
        <f t="shared" ca="1" si="12"/>
        <v>17.328455877603581</v>
      </c>
      <c r="N67">
        <f t="shared" ca="1" si="13"/>
        <v>768.38960131796057</v>
      </c>
      <c r="P67">
        <v>65</v>
      </c>
      <c r="Q67">
        <v>9</v>
      </c>
      <c r="R67">
        <v>6</v>
      </c>
      <c r="S67">
        <v>3</v>
      </c>
      <c r="T67">
        <v>30.409414988841636</v>
      </c>
      <c r="U67">
        <v>24.283564112509239</v>
      </c>
      <c r="V67">
        <v>18.112198503448692</v>
      </c>
      <c r="W67">
        <v>54.278879878944622</v>
      </c>
      <c r="X67">
        <v>27.026142038676532</v>
      </c>
      <c r="Y67">
        <v>18.160426007532401</v>
      </c>
      <c r="Z67">
        <v>10.969742462168227</v>
      </c>
      <c r="AA67">
        <v>10.253271869485475</v>
      </c>
      <c r="AB67">
        <v>7.3278807151274599</v>
      </c>
      <c r="AC67">
        <v>162.03014878306166</v>
      </c>
    </row>
    <row r="68" spans="1:29">
      <c r="A68">
        <v>66</v>
      </c>
      <c r="B68">
        <f t="shared" ref="B68:B102" ca="1" si="23">ROUND(RAND()*10+1+RAND(),0)</f>
        <v>5</v>
      </c>
      <c r="C68">
        <f t="shared" ref="C68:C102" ca="1" si="24">ROUND(RAND()*15+1+RAND(),0)</f>
        <v>11</v>
      </c>
      <c r="D68">
        <f t="shared" ref="D68:D102" ca="1" si="25">ROUND(RAND()*5+1+RAND(),0)</f>
        <v>6</v>
      </c>
      <c r="E68">
        <f t="shared" ref="E68:E102" ca="1" si="26">2*(B68+C68)+RAND()</f>
        <v>32.363083617923202</v>
      </c>
      <c r="F68">
        <f t="shared" ref="F68:F102" ca="1" si="27">2*(B68+D68)+RAND()</f>
        <v>22.742247337422505</v>
      </c>
      <c r="G68">
        <f t="shared" ref="G68:G102" ca="1" si="28">2*(C68+D68)+RAND()</f>
        <v>34.689976788612334</v>
      </c>
      <c r="H68">
        <f t="shared" ref="H68:H102" ca="1" si="29">B68*C68+RAND()</f>
        <v>55.071858266596351</v>
      </c>
      <c r="I68">
        <f t="shared" ref="I68:I102" ca="1" si="30">B68*D68+RAND()</f>
        <v>30.571678539089426</v>
      </c>
      <c r="J68">
        <f t="shared" ref="J68:J102" ca="1" si="31">C68*D68+RAND()</f>
        <v>66.761877793840853</v>
      </c>
      <c r="K68">
        <f t="shared" ref="K68:K102" ca="1" si="32">SQRT(B68*B68+C68*C68)+RAND()</f>
        <v>12.322101364991902</v>
      </c>
      <c r="L68">
        <f t="shared" ref="L68:L102" ca="1" si="33">SQRT(B68*B68+D68*D68)+RAND()</f>
        <v>8.3813501134339816</v>
      </c>
      <c r="M68">
        <f t="shared" ref="M68:M102" ca="1" si="34">SQRT(C68*C68+D68*D68)+RAND()</f>
        <v>13.340958412754842</v>
      </c>
      <c r="N68">
        <f t="shared" ref="N68:N102" ca="1" si="35">B68*C68*D68+RAND()</f>
        <v>330.40642040974291</v>
      </c>
      <c r="P68">
        <v>66</v>
      </c>
      <c r="Q68">
        <v>5</v>
      </c>
      <c r="R68">
        <v>10</v>
      </c>
      <c r="S68">
        <v>2</v>
      </c>
      <c r="T68">
        <v>30.970108476184816</v>
      </c>
      <c r="U68">
        <v>14.854842962518752</v>
      </c>
      <c r="V68">
        <v>24.382297787725616</v>
      </c>
      <c r="W68">
        <v>50.638455695871926</v>
      </c>
      <c r="X68">
        <v>10.287810783436411</v>
      </c>
      <c r="Y68">
        <v>20.291794358087852</v>
      </c>
      <c r="Z68">
        <v>12.151266432078213</v>
      </c>
      <c r="AA68">
        <v>5.9713898927640292</v>
      </c>
      <c r="AB68">
        <v>10.533506051397804</v>
      </c>
      <c r="AC68">
        <v>100.3950629488116</v>
      </c>
    </row>
    <row r="69" spans="1:29">
      <c r="A69">
        <v>67</v>
      </c>
      <c r="B69">
        <f t="shared" ca="1" si="23"/>
        <v>4</v>
      </c>
      <c r="C69">
        <f t="shared" ca="1" si="24"/>
        <v>5</v>
      </c>
      <c r="D69">
        <f t="shared" ca="1" si="25"/>
        <v>5</v>
      </c>
      <c r="E69">
        <f t="shared" ca="1" si="26"/>
        <v>18.87919530887493</v>
      </c>
      <c r="F69">
        <f t="shared" ca="1" si="27"/>
        <v>18.173710584502139</v>
      </c>
      <c r="G69">
        <f t="shared" ca="1" si="28"/>
        <v>20.889062976671489</v>
      </c>
      <c r="H69">
        <f t="shared" ca="1" si="29"/>
        <v>20.724257425702255</v>
      </c>
      <c r="I69">
        <f t="shared" ca="1" si="30"/>
        <v>20.750090812666453</v>
      </c>
      <c r="J69">
        <f t="shared" ca="1" si="31"/>
        <v>25.512960526990696</v>
      </c>
      <c r="K69">
        <f t="shared" ca="1" si="32"/>
        <v>7.1942132432806165</v>
      </c>
      <c r="L69">
        <f t="shared" ca="1" si="33"/>
        <v>6.8458774709711232</v>
      </c>
      <c r="M69">
        <f t="shared" ca="1" si="34"/>
        <v>7.083251114381989</v>
      </c>
      <c r="N69">
        <f t="shared" ca="1" si="35"/>
        <v>100.60391622573441</v>
      </c>
      <c r="P69">
        <v>67</v>
      </c>
      <c r="Q69">
        <v>9</v>
      </c>
      <c r="R69">
        <v>5</v>
      </c>
      <c r="S69">
        <v>6</v>
      </c>
      <c r="T69">
        <v>28.442705609183935</v>
      </c>
      <c r="U69">
        <v>30.956015188950506</v>
      </c>
      <c r="V69">
        <v>22.103016240025504</v>
      </c>
      <c r="W69">
        <v>45.889734624794237</v>
      </c>
      <c r="X69">
        <v>54.651514355498975</v>
      </c>
      <c r="Y69">
        <v>30.186130169246109</v>
      </c>
      <c r="Z69">
        <v>11.185743465525158</v>
      </c>
      <c r="AA69">
        <v>10.85693005138217</v>
      </c>
      <c r="AB69">
        <v>8.2856235778846408</v>
      </c>
      <c r="AC69">
        <v>270.93337401555056</v>
      </c>
    </row>
    <row r="70" spans="1:29">
      <c r="A70">
        <v>68</v>
      </c>
      <c r="B70">
        <f t="shared" ca="1" si="23"/>
        <v>12</v>
      </c>
      <c r="C70">
        <f t="shared" ca="1" si="24"/>
        <v>15</v>
      </c>
      <c r="D70">
        <f t="shared" ca="1" si="25"/>
        <v>2</v>
      </c>
      <c r="E70">
        <f t="shared" ca="1" si="26"/>
        <v>54.710587176935782</v>
      </c>
      <c r="F70">
        <f t="shared" ca="1" si="27"/>
        <v>28.245515900183598</v>
      </c>
      <c r="G70">
        <f t="shared" ca="1" si="28"/>
        <v>34.47470911237766</v>
      </c>
      <c r="H70">
        <f t="shared" ca="1" si="29"/>
        <v>180.87251852797556</v>
      </c>
      <c r="I70">
        <f t="shared" ca="1" si="30"/>
        <v>24.26383491140259</v>
      </c>
      <c r="J70">
        <f t="shared" ca="1" si="31"/>
        <v>30.523289622318387</v>
      </c>
      <c r="K70">
        <f t="shared" ca="1" si="32"/>
        <v>20.007094165822153</v>
      </c>
      <c r="L70">
        <f t="shared" ca="1" si="33"/>
        <v>13.154084750807828</v>
      </c>
      <c r="M70">
        <f t="shared" ca="1" si="34"/>
        <v>15.741944904888033</v>
      </c>
      <c r="N70">
        <f t="shared" ca="1" si="35"/>
        <v>360.49912751494674</v>
      </c>
      <c r="P70">
        <v>68</v>
      </c>
      <c r="Q70">
        <v>3</v>
      </c>
      <c r="R70">
        <v>6</v>
      </c>
      <c r="S70">
        <v>2</v>
      </c>
      <c r="T70">
        <v>18.994041201763757</v>
      </c>
      <c r="U70">
        <v>10.930489333164818</v>
      </c>
      <c r="V70">
        <v>16.400786868358615</v>
      </c>
      <c r="W70">
        <v>18.017613748229252</v>
      </c>
      <c r="X70">
        <v>6.3058946657458437</v>
      </c>
      <c r="Y70">
        <v>12.734676921920714</v>
      </c>
      <c r="Z70">
        <v>6.9473870611593505</v>
      </c>
      <c r="AA70">
        <v>4.5020802309604475</v>
      </c>
      <c r="AB70">
        <v>6.9156208527294343</v>
      </c>
      <c r="AC70">
        <v>36.455181439195663</v>
      </c>
    </row>
    <row r="71" spans="1:29">
      <c r="A71">
        <v>69</v>
      </c>
      <c r="B71">
        <f t="shared" ca="1" si="23"/>
        <v>11</v>
      </c>
      <c r="C71">
        <f t="shared" ca="1" si="24"/>
        <v>15</v>
      </c>
      <c r="D71">
        <f t="shared" ca="1" si="25"/>
        <v>6</v>
      </c>
      <c r="E71">
        <f t="shared" ca="1" si="26"/>
        <v>52.457351744905388</v>
      </c>
      <c r="F71">
        <f t="shared" ca="1" si="27"/>
        <v>34.071920065331454</v>
      </c>
      <c r="G71">
        <f t="shared" ca="1" si="28"/>
        <v>42.842235969516217</v>
      </c>
      <c r="H71">
        <f t="shared" ca="1" si="29"/>
        <v>165.4697698639105</v>
      </c>
      <c r="I71">
        <f t="shared" ca="1" si="30"/>
        <v>66.05775169525738</v>
      </c>
      <c r="J71">
        <f t="shared" ca="1" si="31"/>
        <v>90.844850245955584</v>
      </c>
      <c r="K71">
        <f t="shared" ca="1" si="32"/>
        <v>18.915580481889325</v>
      </c>
      <c r="L71">
        <f t="shared" ca="1" si="33"/>
        <v>12.540371984961235</v>
      </c>
      <c r="M71">
        <f t="shared" ca="1" si="34"/>
        <v>17.064561296290318</v>
      </c>
      <c r="N71">
        <f t="shared" ca="1" si="35"/>
        <v>990.60575427643744</v>
      </c>
      <c r="P71">
        <v>69</v>
      </c>
      <c r="Q71">
        <v>6</v>
      </c>
      <c r="R71">
        <v>15</v>
      </c>
      <c r="S71">
        <v>4</v>
      </c>
      <c r="T71">
        <v>42.999806414387763</v>
      </c>
      <c r="U71">
        <v>20.898066421504314</v>
      </c>
      <c r="V71">
        <v>38.764365256526411</v>
      </c>
      <c r="W71">
        <v>90.008811569254988</v>
      </c>
      <c r="X71">
        <v>24.343271389899357</v>
      </c>
      <c r="Y71">
        <v>60.091049123332802</v>
      </c>
      <c r="Z71">
        <v>16.341540784449485</v>
      </c>
      <c r="AA71">
        <v>7.489011179024418</v>
      </c>
      <c r="AB71">
        <v>16.063211085039178</v>
      </c>
      <c r="AC71">
        <v>360.34252885342426</v>
      </c>
    </row>
    <row r="72" spans="1:29">
      <c r="A72">
        <v>70</v>
      </c>
      <c r="B72">
        <f t="shared" ca="1" si="23"/>
        <v>6</v>
      </c>
      <c r="C72">
        <f t="shared" ca="1" si="24"/>
        <v>8</v>
      </c>
      <c r="D72">
        <f t="shared" ca="1" si="25"/>
        <v>5</v>
      </c>
      <c r="E72">
        <f t="shared" ca="1" si="26"/>
        <v>28.194400999746495</v>
      </c>
      <c r="F72">
        <f t="shared" ca="1" si="27"/>
        <v>22.504517633871661</v>
      </c>
      <c r="G72">
        <f t="shared" ca="1" si="28"/>
        <v>26.935746133708719</v>
      </c>
      <c r="H72">
        <f t="shared" ca="1" si="29"/>
        <v>48.693970297108486</v>
      </c>
      <c r="I72">
        <f t="shared" ca="1" si="30"/>
        <v>30.236776109676384</v>
      </c>
      <c r="J72">
        <f t="shared" ca="1" si="31"/>
        <v>40.799231441519652</v>
      </c>
      <c r="K72">
        <f t="shared" ca="1" si="32"/>
        <v>10.887054817559465</v>
      </c>
      <c r="L72">
        <f t="shared" ca="1" si="33"/>
        <v>8.6038576255732551</v>
      </c>
      <c r="M72">
        <f t="shared" ca="1" si="34"/>
        <v>10.415565322116443</v>
      </c>
      <c r="N72">
        <f t="shared" ca="1" si="35"/>
        <v>240.28633383820625</v>
      </c>
      <c r="P72">
        <v>70</v>
      </c>
      <c r="Q72">
        <v>6</v>
      </c>
      <c r="R72">
        <v>15</v>
      </c>
      <c r="S72">
        <v>4</v>
      </c>
      <c r="T72">
        <v>42.157164001253918</v>
      </c>
      <c r="U72">
        <v>20.297542409977016</v>
      </c>
      <c r="V72">
        <v>38.068074359826412</v>
      </c>
      <c r="W72">
        <v>90.856904050302063</v>
      </c>
      <c r="X72">
        <v>24.845329357501541</v>
      </c>
      <c r="Y72">
        <v>60.028966048324861</v>
      </c>
      <c r="Z72">
        <v>16.291221217586948</v>
      </c>
      <c r="AA72">
        <v>8.0898682776737783</v>
      </c>
      <c r="AB72">
        <v>16.202928777064425</v>
      </c>
      <c r="AC72">
        <v>360.73721313767481</v>
      </c>
    </row>
    <row r="73" spans="1:29">
      <c r="A73">
        <v>71</v>
      </c>
      <c r="B73">
        <f t="shared" ca="1" si="23"/>
        <v>9</v>
      </c>
      <c r="C73">
        <f t="shared" ca="1" si="24"/>
        <v>4</v>
      </c>
      <c r="D73">
        <f t="shared" ca="1" si="25"/>
        <v>3</v>
      </c>
      <c r="E73">
        <f t="shared" ca="1" si="26"/>
        <v>26.928337277861093</v>
      </c>
      <c r="F73">
        <f t="shared" ca="1" si="27"/>
        <v>24.573503041512829</v>
      </c>
      <c r="G73">
        <f t="shared" ca="1" si="28"/>
        <v>14.718838054898015</v>
      </c>
      <c r="H73">
        <f t="shared" ca="1" si="29"/>
        <v>36.96699716610555</v>
      </c>
      <c r="I73">
        <f t="shared" ca="1" si="30"/>
        <v>27.9274313719852</v>
      </c>
      <c r="J73">
        <f t="shared" ca="1" si="31"/>
        <v>12.529859043222</v>
      </c>
      <c r="K73">
        <f t="shared" ca="1" si="32"/>
        <v>10.320522702288983</v>
      </c>
      <c r="L73">
        <f t="shared" ca="1" si="33"/>
        <v>9.9059163615038734</v>
      </c>
      <c r="M73">
        <f t="shared" ca="1" si="34"/>
        <v>5.3905497641885427</v>
      </c>
      <c r="N73">
        <f t="shared" ca="1" si="35"/>
        <v>108.85499715025885</v>
      </c>
      <c r="P73">
        <v>71</v>
      </c>
      <c r="Q73">
        <v>6</v>
      </c>
      <c r="R73">
        <v>12</v>
      </c>
      <c r="S73">
        <v>7</v>
      </c>
      <c r="T73">
        <v>36.21907232165681</v>
      </c>
      <c r="U73">
        <v>26.65846225090354</v>
      </c>
      <c r="V73">
        <v>38.91052335997842</v>
      </c>
      <c r="W73">
        <v>72.192873486093049</v>
      </c>
      <c r="X73">
        <v>42.460579159850077</v>
      </c>
      <c r="Y73">
        <v>84.019985101066382</v>
      </c>
      <c r="Z73">
        <v>14.085252455915271</v>
      </c>
      <c r="AA73">
        <v>9.7705669992613817</v>
      </c>
      <c r="AB73">
        <v>14.165112461962751</v>
      </c>
      <c r="AC73">
        <v>504.13397285444745</v>
      </c>
    </row>
    <row r="74" spans="1:29">
      <c r="A74">
        <v>72</v>
      </c>
      <c r="B74">
        <f t="shared" ca="1" si="23"/>
        <v>5</v>
      </c>
      <c r="C74">
        <f t="shared" ca="1" si="24"/>
        <v>3</v>
      </c>
      <c r="D74">
        <f t="shared" ca="1" si="25"/>
        <v>3</v>
      </c>
      <c r="E74">
        <f t="shared" ca="1" si="26"/>
        <v>16.422961958688862</v>
      </c>
      <c r="F74">
        <f t="shared" ca="1" si="27"/>
        <v>16.828065131342907</v>
      </c>
      <c r="G74">
        <f t="shared" ca="1" si="28"/>
        <v>12.945676231751282</v>
      </c>
      <c r="H74">
        <f t="shared" ca="1" si="29"/>
        <v>15.158230453799995</v>
      </c>
      <c r="I74">
        <f t="shared" ca="1" si="30"/>
        <v>15.47691662027729</v>
      </c>
      <c r="J74">
        <f t="shared" ca="1" si="31"/>
        <v>9.9927117147413291</v>
      </c>
      <c r="K74">
        <f t="shared" ca="1" si="32"/>
        <v>6.4715051588695376</v>
      </c>
      <c r="L74">
        <f t="shared" ca="1" si="33"/>
        <v>6.3580078384781737</v>
      </c>
      <c r="M74">
        <f t="shared" ca="1" si="34"/>
        <v>4.7781630984232564</v>
      </c>
      <c r="N74">
        <f t="shared" ca="1" si="35"/>
        <v>45.520272798982916</v>
      </c>
      <c r="P74">
        <v>72</v>
      </c>
      <c r="Q74">
        <v>11</v>
      </c>
      <c r="R74">
        <v>5</v>
      </c>
      <c r="S74">
        <v>5</v>
      </c>
      <c r="T74">
        <v>32.936247056043896</v>
      </c>
      <c r="U74">
        <v>32.432730513269888</v>
      </c>
      <c r="V74">
        <v>20.972339186133091</v>
      </c>
      <c r="W74">
        <v>55.98612198180254</v>
      </c>
      <c r="X74">
        <v>55.215505146024121</v>
      </c>
      <c r="Y74">
        <v>25.817401854639961</v>
      </c>
      <c r="Z74">
        <v>12.203662339660978</v>
      </c>
      <c r="AA74">
        <v>12.838018486114967</v>
      </c>
      <c r="AB74">
        <v>7.8645455429135867</v>
      </c>
      <c r="AC74">
        <v>275.68225976775011</v>
      </c>
    </row>
    <row r="75" spans="1:29">
      <c r="A75">
        <v>73</v>
      </c>
      <c r="B75">
        <f t="shared" ca="1" si="23"/>
        <v>4</v>
      </c>
      <c r="C75">
        <f t="shared" ca="1" si="24"/>
        <v>7</v>
      </c>
      <c r="D75">
        <f t="shared" ca="1" si="25"/>
        <v>7</v>
      </c>
      <c r="E75">
        <f t="shared" ca="1" si="26"/>
        <v>22.758622804511077</v>
      </c>
      <c r="F75">
        <f t="shared" ca="1" si="27"/>
        <v>22.92761676241583</v>
      </c>
      <c r="G75">
        <f t="shared" ca="1" si="28"/>
        <v>28.274684383518434</v>
      </c>
      <c r="H75">
        <f t="shared" ca="1" si="29"/>
        <v>28.743392533166435</v>
      </c>
      <c r="I75">
        <f t="shared" ca="1" si="30"/>
        <v>28.340907483176384</v>
      </c>
      <c r="J75">
        <f t="shared" ca="1" si="31"/>
        <v>49.992075327489424</v>
      </c>
      <c r="K75">
        <f t="shared" ca="1" si="32"/>
        <v>8.4672223775049424</v>
      </c>
      <c r="L75">
        <f t="shared" ca="1" si="33"/>
        <v>8.6108268853529122</v>
      </c>
      <c r="M75">
        <f t="shared" ca="1" si="34"/>
        <v>10.679008392843715</v>
      </c>
      <c r="N75">
        <f t="shared" ca="1" si="35"/>
        <v>196.86163638782668</v>
      </c>
      <c r="P75">
        <v>73</v>
      </c>
      <c r="Q75">
        <v>7</v>
      </c>
      <c r="R75">
        <v>9</v>
      </c>
      <c r="S75">
        <v>2</v>
      </c>
      <c r="T75">
        <v>32.93137394434342</v>
      </c>
      <c r="U75">
        <v>18.171629574316214</v>
      </c>
      <c r="V75">
        <v>22.788795916506906</v>
      </c>
      <c r="W75">
        <v>63.939860686767304</v>
      </c>
      <c r="X75">
        <v>14.376000918112876</v>
      </c>
      <c r="Y75">
        <v>18.398435113029826</v>
      </c>
      <c r="Z75">
        <v>12.070567433796526</v>
      </c>
      <c r="AA75">
        <v>8.1685161790401466</v>
      </c>
      <c r="AB75">
        <v>10.168905285890853</v>
      </c>
      <c r="AC75">
        <v>126.66966308047351</v>
      </c>
    </row>
    <row r="76" spans="1:29">
      <c r="A76">
        <v>74</v>
      </c>
      <c r="B76">
        <f t="shared" ca="1" si="23"/>
        <v>4</v>
      </c>
      <c r="C76">
        <f t="shared" ca="1" si="24"/>
        <v>15</v>
      </c>
      <c r="D76">
        <f t="shared" ca="1" si="25"/>
        <v>5</v>
      </c>
      <c r="E76">
        <f t="shared" ca="1" si="26"/>
        <v>38.629360191954383</v>
      </c>
      <c r="F76">
        <f t="shared" ca="1" si="27"/>
        <v>18.346810255115095</v>
      </c>
      <c r="G76">
        <f t="shared" ca="1" si="28"/>
        <v>40.412951886958687</v>
      </c>
      <c r="H76">
        <f t="shared" ca="1" si="29"/>
        <v>60.476803111762642</v>
      </c>
      <c r="I76">
        <f t="shared" ca="1" si="30"/>
        <v>20.954454493153623</v>
      </c>
      <c r="J76">
        <f t="shared" ca="1" si="31"/>
        <v>75.602786479832275</v>
      </c>
      <c r="K76">
        <f t="shared" ca="1" si="32"/>
        <v>16.238103849049956</v>
      </c>
      <c r="L76">
        <f t="shared" ca="1" si="33"/>
        <v>7.1973297837007504</v>
      </c>
      <c r="M76">
        <f t="shared" ca="1" si="34"/>
        <v>16.241798473064435</v>
      </c>
      <c r="N76">
        <f t="shared" ca="1" si="35"/>
        <v>300.35820130453237</v>
      </c>
      <c r="P76">
        <v>74</v>
      </c>
      <c r="Q76">
        <v>8</v>
      </c>
      <c r="R76">
        <v>6</v>
      </c>
      <c r="S76">
        <v>6</v>
      </c>
      <c r="T76">
        <v>28.652923095524041</v>
      </c>
      <c r="U76">
        <v>28.220430031604838</v>
      </c>
      <c r="V76">
        <v>24.7586950621752</v>
      </c>
      <c r="W76">
        <v>48.185805489967237</v>
      </c>
      <c r="X76">
        <v>48.836599690142712</v>
      </c>
      <c r="Y76">
        <v>36.005186031523131</v>
      </c>
      <c r="Z76">
        <v>10.485652589955889</v>
      </c>
      <c r="AA76">
        <v>10.188927440117251</v>
      </c>
      <c r="AB76">
        <v>8.7313324119596558</v>
      </c>
      <c r="AC76">
        <v>288.31455296783361</v>
      </c>
    </row>
    <row r="77" spans="1:29">
      <c r="A77">
        <v>75</v>
      </c>
      <c r="B77">
        <f t="shared" ca="1" si="23"/>
        <v>7</v>
      </c>
      <c r="C77">
        <f t="shared" ca="1" si="24"/>
        <v>6</v>
      </c>
      <c r="D77">
        <f t="shared" ca="1" si="25"/>
        <v>4</v>
      </c>
      <c r="E77">
        <f t="shared" ca="1" si="26"/>
        <v>26.450303623900798</v>
      </c>
      <c r="F77">
        <f t="shared" ca="1" si="27"/>
        <v>22.614142669240405</v>
      </c>
      <c r="G77">
        <f t="shared" ca="1" si="28"/>
        <v>20.622039839822893</v>
      </c>
      <c r="H77">
        <f t="shared" ca="1" si="29"/>
        <v>42.614225943050663</v>
      </c>
      <c r="I77">
        <f t="shared" ca="1" si="30"/>
        <v>28.331663577403162</v>
      </c>
      <c r="J77">
        <f t="shared" ca="1" si="31"/>
        <v>24.040699769900435</v>
      </c>
      <c r="K77">
        <f t="shared" ca="1" si="32"/>
        <v>9.3540291750524496</v>
      </c>
      <c r="L77">
        <f t="shared" ca="1" si="33"/>
        <v>8.4177303375473347</v>
      </c>
      <c r="M77">
        <f t="shared" ca="1" si="34"/>
        <v>7.6441662690210581</v>
      </c>
      <c r="N77">
        <f t="shared" ca="1" si="35"/>
        <v>168.45622809206233</v>
      </c>
      <c r="P77">
        <v>75</v>
      </c>
      <c r="Q77">
        <v>10</v>
      </c>
      <c r="R77">
        <v>12</v>
      </c>
      <c r="S77">
        <v>6</v>
      </c>
      <c r="T77">
        <v>44.292727529407657</v>
      </c>
      <c r="U77">
        <v>32.967228763076669</v>
      </c>
      <c r="V77">
        <v>36.84020410357904</v>
      </c>
      <c r="W77">
        <v>120.38629088729625</v>
      </c>
      <c r="X77">
        <v>60.404471635850136</v>
      </c>
      <c r="Y77">
        <v>72.506193088577561</v>
      </c>
      <c r="Z77">
        <v>16.250904102463576</v>
      </c>
      <c r="AA77">
        <v>12.537994575728479</v>
      </c>
      <c r="AB77">
        <v>13.727302954211865</v>
      </c>
      <c r="AC77">
        <v>720.94894588540103</v>
      </c>
    </row>
    <row r="78" spans="1:29">
      <c r="A78">
        <v>76</v>
      </c>
      <c r="B78">
        <f t="shared" ca="1" si="23"/>
        <v>1</v>
      </c>
      <c r="C78">
        <f t="shared" ca="1" si="24"/>
        <v>7</v>
      </c>
      <c r="D78">
        <f t="shared" ca="1" si="25"/>
        <v>3</v>
      </c>
      <c r="E78">
        <f t="shared" ca="1" si="26"/>
        <v>16.224627810374361</v>
      </c>
      <c r="F78">
        <f t="shared" ca="1" si="27"/>
        <v>8.9720140413737433</v>
      </c>
      <c r="G78">
        <f t="shared" ca="1" si="28"/>
        <v>20.769438158835921</v>
      </c>
      <c r="H78">
        <f t="shared" ca="1" si="29"/>
        <v>7.3530106151508514</v>
      </c>
      <c r="I78">
        <f t="shared" ca="1" si="30"/>
        <v>3.4310707462166747</v>
      </c>
      <c r="J78">
        <f t="shared" ca="1" si="31"/>
        <v>21.688519957831751</v>
      </c>
      <c r="K78">
        <f t="shared" ca="1" si="32"/>
        <v>7.5769163951300467</v>
      </c>
      <c r="L78">
        <f t="shared" ca="1" si="33"/>
        <v>4.0508568158094054</v>
      </c>
      <c r="M78">
        <f t="shared" ca="1" si="34"/>
        <v>7.7798230483691384</v>
      </c>
      <c r="N78">
        <f t="shared" ca="1" si="35"/>
        <v>21.766868466620576</v>
      </c>
      <c r="P78">
        <v>76</v>
      </c>
      <c r="Q78">
        <v>8</v>
      </c>
      <c r="R78">
        <v>1</v>
      </c>
      <c r="S78">
        <v>3</v>
      </c>
      <c r="T78">
        <v>18.396260535545782</v>
      </c>
      <c r="U78">
        <v>22.500351534405414</v>
      </c>
      <c r="V78">
        <v>8.6345901979870252</v>
      </c>
      <c r="W78">
        <v>8.4742489704319635</v>
      </c>
      <c r="X78">
        <v>24.33763902220813</v>
      </c>
      <c r="Y78">
        <v>3.6106012790486668</v>
      </c>
      <c r="Z78">
        <v>8.4731910586626746</v>
      </c>
      <c r="AA78">
        <v>9.3115944770066896</v>
      </c>
      <c r="AB78">
        <v>4.0451935344780869</v>
      </c>
      <c r="AC78">
        <v>24.127097669010137</v>
      </c>
    </row>
    <row r="79" spans="1:29">
      <c r="A79">
        <v>77</v>
      </c>
      <c r="B79">
        <f t="shared" ca="1" si="23"/>
        <v>2</v>
      </c>
      <c r="C79">
        <f t="shared" ca="1" si="24"/>
        <v>10</v>
      </c>
      <c r="D79">
        <f t="shared" ca="1" si="25"/>
        <v>1</v>
      </c>
      <c r="E79">
        <f t="shared" ca="1" si="26"/>
        <v>24.71960479887202</v>
      </c>
      <c r="F79">
        <f t="shared" ca="1" si="27"/>
        <v>6.2429152784697086</v>
      </c>
      <c r="G79">
        <f t="shared" ca="1" si="28"/>
        <v>22.322589216241607</v>
      </c>
      <c r="H79">
        <f t="shared" ca="1" si="29"/>
        <v>20.641588495543889</v>
      </c>
      <c r="I79">
        <f t="shared" ca="1" si="30"/>
        <v>2.4300462607610069</v>
      </c>
      <c r="J79">
        <f t="shared" ca="1" si="31"/>
        <v>10.134354769654321</v>
      </c>
      <c r="K79">
        <f t="shared" ca="1" si="32"/>
        <v>10.324890111224335</v>
      </c>
      <c r="L79">
        <f t="shared" ca="1" si="33"/>
        <v>2.6848876554474201</v>
      </c>
      <c r="M79">
        <f t="shared" ca="1" si="34"/>
        <v>10.923665343003018</v>
      </c>
      <c r="N79">
        <f t="shared" ca="1" si="35"/>
        <v>20.252294929644904</v>
      </c>
      <c r="P79">
        <v>77</v>
      </c>
      <c r="Q79">
        <v>2</v>
      </c>
      <c r="R79">
        <v>15</v>
      </c>
      <c r="S79">
        <v>2</v>
      </c>
      <c r="T79">
        <v>34.693756260457349</v>
      </c>
      <c r="U79">
        <v>8.4782204424597403</v>
      </c>
      <c r="V79">
        <v>34.156806465438962</v>
      </c>
      <c r="W79">
        <v>30.811399543177817</v>
      </c>
      <c r="X79">
        <v>4.8506955544228099</v>
      </c>
      <c r="Y79">
        <v>30.638615710470372</v>
      </c>
      <c r="Z79">
        <v>15.456823786179907</v>
      </c>
      <c r="AA79">
        <v>2.9257606386665733</v>
      </c>
      <c r="AB79">
        <v>15.91126806523698</v>
      </c>
      <c r="AC79">
        <v>60.313223625353615</v>
      </c>
    </row>
    <row r="80" spans="1:29">
      <c r="A80">
        <v>78</v>
      </c>
      <c r="B80">
        <f t="shared" ca="1" si="23"/>
        <v>2</v>
      </c>
      <c r="C80">
        <f t="shared" ca="1" si="24"/>
        <v>5</v>
      </c>
      <c r="D80">
        <f t="shared" ca="1" si="25"/>
        <v>3</v>
      </c>
      <c r="E80">
        <f t="shared" ca="1" si="26"/>
        <v>14.735237114604161</v>
      </c>
      <c r="F80">
        <f t="shared" ca="1" si="27"/>
        <v>10.230277776064776</v>
      </c>
      <c r="G80">
        <f t="shared" ca="1" si="28"/>
        <v>16.185866760027253</v>
      </c>
      <c r="H80">
        <f t="shared" ca="1" si="29"/>
        <v>10.838896095999281</v>
      </c>
      <c r="I80">
        <f t="shared" ca="1" si="30"/>
        <v>6.8049764973109221</v>
      </c>
      <c r="J80">
        <f t="shared" ca="1" si="31"/>
        <v>15.403353487595174</v>
      </c>
      <c r="K80">
        <f t="shared" ca="1" si="32"/>
        <v>5.6491919146630174</v>
      </c>
      <c r="L80">
        <f t="shared" ca="1" si="33"/>
        <v>3.7170138441364506</v>
      </c>
      <c r="M80">
        <f t="shared" ca="1" si="34"/>
        <v>6.1383800888347606</v>
      </c>
      <c r="N80">
        <f t="shared" ca="1" si="35"/>
        <v>30.657082971441287</v>
      </c>
      <c r="P80">
        <v>78</v>
      </c>
      <c r="Q80">
        <v>6</v>
      </c>
      <c r="R80">
        <v>7</v>
      </c>
      <c r="S80">
        <v>5</v>
      </c>
      <c r="T80">
        <v>26.097485572222318</v>
      </c>
      <c r="U80">
        <v>22.090301041132292</v>
      </c>
      <c r="V80">
        <v>24.774597962339964</v>
      </c>
      <c r="W80">
        <v>42.252085651613541</v>
      </c>
      <c r="X80">
        <v>30.508221058727869</v>
      </c>
      <c r="Y80">
        <v>35.9727423492021</v>
      </c>
      <c r="Z80">
        <v>9.5896669564263828</v>
      </c>
      <c r="AA80">
        <v>8.6512833925626929</v>
      </c>
      <c r="AB80">
        <v>9.518138861833835</v>
      </c>
      <c r="AC80">
        <v>210.58391030363333</v>
      </c>
    </row>
    <row r="81" spans="1:29">
      <c r="A81">
        <v>79</v>
      </c>
      <c r="B81">
        <f t="shared" ca="1" si="23"/>
        <v>2</v>
      </c>
      <c r="C81">
        <f t="shared" ca="1" si="24"/>
        <v>6</v>
      </c>
      <c r="D81">
        <f t="shared" ca="1" si="25"/>
        <v>5</v>
      </c>
      <c r="E81">
        <f t="shared" ca="1" si="26"/>
        <v>16.662654860993811</v>
      </c>
      <c r="F81">
        <f t="shared" ca="1" si="27"/>
        <v>14.627372800572386</v>
      </c>
      <c r="G81">
        <f t="shared" ca="1" si="28"/>
        <v>22.6872362949386</v>
      </c>
      <c r="H81">
        <f t="shared" ca="1" si="29"/>
        <v>12.680509419264204</v>
      </c>
      <c r="I81">
        <f t="shared" ca="1" si="30"/>
        <v>10.555973216764684</v>
      </c>
      <c r="J81">
        <f t="shared" ca="1" si="31"/>
        <v>30.096356817153307</v>
      </c>
      <c r="K81">
        <f t="shared" ca="1" si="32"/>
        <v>6.4279710620295782</v>
      </c>
      <c r="L81">
        <f t="shared" ca="1" si="33"/>
        <v>5.6637455054419847</v>
      </c>
      <c r="M81">
        <f t="shared" ca="1" si="34"/>
        <v>7.9931552844642662</v>
      </c>
      <c r="N81">
        <f t="shared" ca="1" si="35"/>
        <v>60.466053338293982</v>
      </c>
      <c r="P81">
        <v>79</v>
      </c>
      <c r="Q81">
        <v>5</v>
      </c>
      <c r="R81">
        <v>11</v>
      </c>
      <c r="S81">
        <v>6</v>
      </c>
      <c r="T81">
        <v>32.068075712868549</v>
      </c>
      <c r="U81">
        <v>22.248094762540905</v>
      </c>
      <c r="V81">
        <v>34.351135830523781</v>
      </c>
      <c r="W81">
        <v>55.261243779009888</v>
      </c>
      <c r="X81">
        <v>30.31925869669146</v>
      </c>
      <c r="Y81">
        <v>66.934231829008169</v>
      </c>
      <c r="Z81">
        <v>12.561343050874223</v>
      </c>
      <c r="AA81">
        <v>8.3620498144584339</v>
      </c>
      <c r="AB81">
        <v>12.571281438123394</v>
      </c>
      <c r="AC81">
        <v>330.81257615532138</v>
      </c>
    </row>
    <row r="82" spans="1:29">
      <c r="A82">
        <v>80</v>
      </c>
      <c r="B82">
        <f t="shared" ca="1" si="23"/>
        <v>7</v>
      </c>
      <c r="C82">
        <f t="shared" ca="1" si="24"/>
        <v>16</v>
      </c>
      <c r="D82">
        <f t="shared" ca="1" si="25"/>
        <v>3</v>
      </c>
      <c r="E82">
        <f t="shared" ca="1" si="26"/>
        <v>46.74938325211555</v>
      </c>
      <c r="F82">
        <f t="shared" ca="1" si="27"/>
        <v>20.46231445118849</v>
      </c>
      <c r="G82">
        <f t="shared" ca="1" si="28"/>
        <v>38.660884172624478</v>
      </c>
      <c r="H82">
        <f t="shared" ca="1" si="29"/>
        <v>112.29875673044081</v>
      </c>
      <c r="I82">
        <f t="shared" ca="1" si="30"/>
        <v>21.697653800148419</v>
      </c>
      <c r="J82">
        <f t="shared" ca="1" si="31"/>
        <v>48.176679406207633</v>
      </c>
      <c r="K82">
        <f t="shared" ca="1" si="32"/>
        <v>17.875374435721145</v>
      </c>
      <c r="L82">
        <f t="shared" ca="1" si="33"/>
        <v>8.5212010867800103</v>
      </c>
      <c r="M82">
        <f t="shared" ca="1" si="34"/>
        <v>16.424841870557398</v>
      </c>
      <c r="N82">
        <f t="shared" ca="1" si="35"/>
        <v>336.26187972278495</v>
      </c>
      <c r="P82">
        <v>80</v>
      </c>
      <c r="Q82">
        <v>8</v>
      </c>
      <c r="R82">
        <v>4</v>
      </c>
      <c r="S82">
        <v>2</v>
      </c>
      <c r="T82">
        <v>24.234336339059105</v>
      </c>
      <c r="U82">
        <v>20.5573836877271</v>
      </c>
      <c r="V82">
        <v>12.682161140084965</v>
      </c>
      <c r="W82">
        <v>32.921683278353278</v>
      </c>
      <c r="X82">
        <v>16.036333114889487</v>
      </c>
      <c r="Y82">
        <v>8.1612252523990652</v>
      </c>
      <c r="Z82">
        <v>9.8499318040125807</v>
      </c>
      <c r="AA82">
        <v>8.2475692115985648</v>
      </c>
      <c r="AB82">
        <v>5.0026253481134075</v>
      </c>
      <c r="AC82">
        <v>64.354451359375318</v>
      </c>
    </row>
    <row r="83" spans="1:29">
      <c r="A83">
        <v>81</v>
      </c>
      <c r="B83">
        <f t="shared" ca="1" si="23"/>
        <v>3</v>
      </c>
      <c r="C83">
        <f t="shared" ca="1" si="24"/>
        <v>5</v>
      </c>
      <c r="D83">
        <f t="shared" ca="1" si="25"/>
        <v>6</v>
      </c>
      <c r="E83">
        <f t="shared" ca="1" si="26"/>
        <v>16.046320858921092</v>
      </c>
      <c r="F83">
        <f t="shared" ca="1" si="27"/>
        <v>18.742423982095865</v>
      </c>
      <c r="G83">
        <f t="shared" ca="1" si="28"/>
        <v>22.919971405185539</v>
      </c>
      <c r="H83">
        <f t="shared" ca="1" si="29"/>
        <v>15.608200738301125</v>
      </c>
      <c r="I83">
        <f t="shared" ca="1" si="30"/>
        <v>18.968033300265329</v>
      </c>
      <c r="J83">
        <f t="shared" ca="1" si="31"/>
        <v>30.469026132001428</v>
      </c>
      <c r="K83">
        <f t="shared" ca="1" si="32"/>
        <v>6.3211991028547807</v>
      </c>
      <c r="L83">
        <f t="shared" ca="1" si="33"/>
        <v>7.6725088664293608</v>
      </c>
      <c r="M83">
        <f t="shared" ca="1" si="34"/>
        <v>7.9797523888581852</v>
      </c>
      <c r="N83">
        <f t="shared" ca="1" si="35"/>
        <v>90.318452621998702</v>
      </c>
      <c r="P83">
        <v>81</v>
      </c>
      <c r="Q83">
        <v>9</v>
      </c>
      <c r="R83">
        <v>7</v>
      </c>
      <c r="S83">
        <v>5</v>
      </c>
      <c r="T83">
        <v>32.656325571582578</v>
      </c>
      <c r="U83">
        <v>28.797486993792699</v>
      </c>
      <c r="V83">
        <v>24.686393149006236</v>
      </c>
      <c r="W83">
        <v>63.97168459139781</v>
      </c>
      <c r="X83">
        <v>45.609268055884904</v>
      </c>
      <c r="Y83">
        <v>35.487992698884391</v>
      </c>
      <c r="Z83">
        <v>11.705710074717722</v>
      </c>
      <c r="AA83">
        <v>11.283316831051319</v>
      </c>
      <c r="AB83">
        <v>9.5231784933607955</v>
      </c>
      <c r="AC83">
        <v>315.04104932367648</v>
      </c>
    </row>
    <row r="84" spans="1:29">
      <c r="A84">
        <v>82</v>
      </c>
      <c r="B84">
        <f t="shared" ca="1" si="23"/>
        <v>8</v>
      </c>
      <c r="C84">
        <f t="shared" ca="1" si="24"/>
        <v>15</v>
      </c>
      <c r="D84">
        <f t="shared" ca="1" si="25"/>
        <v>7</v>
      </c>
      <c r="E84">
        <f t="shared" ca="1" si="26"/>
        <v>46.454119793021746</v>
      </c>
      <c r="F84">
        <f t="shared" ca="1" si="27"/>
        <v>30.054569007063268</v>
      </c>
      <c r="G84">
        <f t="shared" ca="1" si="28"/>
        <v>44.02834324245817</v>
      </c>
      <c r="H84">
        <f t="shared" ca="1" si="29"/>
        <v>120.8038505064561</v>
      </c>
      <c r="I84">
        <f t="shared" ca="1" si="30"/>
        <v>56.726145943314592</v>
      </c>
      <c r="J84">
        <f t="shared" ca="1" si="31"/>
        <v>105.25275636189134</v>
      </c>
      <c r="K84">
        <f t="shared" ca="1" si="32"/>
        <v>17.965770002759491</v>
      </c>
      <c r="L84">
        <f t="shared" ca="1" si="33"/>
        <v>11.15752306752189</v>
      </c>
      <c r="M84">
        <f t="shared" ca="1" si="34"/>
        <v>17.280087230156223</v>
      </c>
      <c r="N84">
        <f t="shared" ca="1" si="35"/>
        <v>840.22221033202277</v>
      </c>
      <c r="P84">
        <v>82</v>
      </c>
      <c r="Q84">
        <v>9</v>
      </c>
      <c r="R84">
        <v>3</v>
      </c>
      <c r="S84">
        <v>7</v>
      </c>
      <c r="T84">
        <v>24.18285764145778</v>
      </c>
      <c r="U84">
        <v>32.686930251174793</v>
      </c>
      <c r="V84">
        <v>20.740213386026944</v>
      </c>
      <c r="W84">
        <v>27.540308458435145</v>
      </c>
      <c r="X84">
        <v>63.387215489904911</v>
      </c>
      <c r="Y84">
        <v>21.609694837422754</v>
      </c>
      <c r="Z84">
        <v>9.5705002343640864</v>
      </c>
      <c r="AA84">
        <v>11.612632291129479</v>
      </c>
      <c r="AB84">
        <v>8.3946115746035197</v>
      </c>
      <c r="AC84">
        <v>189.67219479099168</v>
      </c>
    </row>
    <row r="85" spans="1:29">
      <c r="A85">
        <v>83</v>
      </c>
      <c r="B85">
        <f t="shared" ca="1" si="23"/>
        <v>2</v>
      </c>
      <c r="C85">
        <f t="shared" ca="1" si="24"/>
        <v>11</v>
      </c>
      <c r="D85">
        <f t="shared" ca="1" si="25"/>
        <v>3</v>
      </c>
      <c r="E85">
        <f t="shared" ca="1" si="26"/>
        <v>26.900890798513096</v>
      </c>
      <c r="F85">
        <f t="shared" ca="1" si="27"/>
        <v>10.927025448346178</v>
      </c>
      <c r="G85">
        <f t="shared" ca="1" si="28"/>
        <v>28.700060242352457</v>
      </c>
      <c r="H85">
        <f t="shared" ca="1" si="29"/>
        <v>22.718974764587081</v>
      </c>
      <c r="I85">
        <f t="shared" ca="1" si="30"/>
        <v>6.1606553531683623</v>
      </c>
      <c r="J85">
        <f t="shared" ca="1" si="31"/>
        <v>33.145010357885212</v>
      </c>
      <c r="K85">
        <f t="shared" ca="1" si="32"/>
        <v>11.304222023859044</v>
      </c>
      <c r="L85">
        <f t="shared" ca="1" si="33"/>
        <v>3.8555860593875648</v>
      </c>
      <c r="M85">
        <f t="shared" ca="1" si="34"/>
        <v>12.074657157996961</v>
      </c>
      <c r="N85">
        <f t="shared" ca="1" si="35"/>
        <v>66.684101654386637</v>
      </c>
      <c r="P85">
        <v>83</v>
      </c>
      <c r="Q85">
        <v>6</v>
      </c>
      <c r="R85">
        <v>9</v>
      </c>
      <c r="S85">
        <v>2</v>
      </c>
      <c r="T85">
        <v>30.681666116466733</v>
      </c>
      <c r="U85">
        <v>16.038657843881172</v>
      </c>
      <c r="V85">
        <v>22.465491447131232</v>
      </c>
      <c r="W85">
        <v>54.34928357095103</v>
      </c>
      <c r="X85">
        <v>12.691750615897753</v>
      </c>
      <c r="Y85">
        <v>18.52632603073836</v>
      </c>
      <c r="Z85">
        <v>10.841260198399402</v>
      </c>
      <c r="AA85">
        <v>6.5944755036967067</v>
      </c>
      <c r="AB85">
        <v>10.16792500154121</v>
      </c>
      <c r="AC85">
        <v>108.31896580194224</v>
      </c>
    </row>
    <row r="86" spans="1:29">
      <c r="A86">
        <v>84</v>
      </c>
      <c r="B86">
        <f t="shared" ca="1" si="23"/>
        <v>9</v>
      </c>
      <c r="C86">
        <f t="shared" ca="1" si="24"/>
        <v>15</v>
      </c>
      <c r="D86">
        <f t="shared" ca="1" si="25"/>
        <v>2</v>
      </c>
      <c r="E86">
        <f t="shared" ca="1" si="26"/>
        <v>48.620186085613881</v>
      </c>
      <c r="F86">
        <f t="shared" ca="1" si="27"/>
        <v>22.450154364290096</v>
      </c>
      <c r="G86">
        <f t="shared" ca="1" si="28"/>
        <v>34.074631280774156</v>
      </c>
      <c r="H86">
        <f t="shared" ca="1" si="29"/>
        <v>135.01732624353986</v>
      </c>
      <c r="I86">
        <f t="shared" ca="1" si="30"/>
        <v>18.300207542662953</v>
      </c>
      <c r="J86">
        <f t="shared" ca="1" si="31"/>
        <v>30.858567106189113</v>
      </c>
      <c r="K86">
        <f t="shared" ca="1" si="32"/>
        <v>17.578196181829874</v>
      </c>
      <c r="L86">
        <f t="shared" ca="1" si="33"/>
        <v>9.5264049072086632</v>
      </c>
      <c r="M86">
        <f t="shared" ca="1" si="34"/>
        <v>16.017908407383061</v>
      </c>
      <c r="N86">
        <f t="shared" ca="1" si="35"/>
        <v>270.17905833640225</v>
      </c>
      <c r="P86">
        <v>84</v>
      </c>
      <c r="Q86">
        <v>8</v>
      </c>
      <c r="R86">
        <v>7</v>
      </c>
      <c r="S86">
        <v>3</v>
      </c>
      <c r="T86">
        <v>30.982905807704682</v>
      </c>
      <c r="U86">
        <v>22.778894516383765</v>
      </c>
      <c r="V86">
        <v>20.659314436056643</v>
      </c>
      <c r="W86">
        <v>56.852244062208158</v>
      </c>
      <c r="X86">
        <v>24.062041339435776</v>
      </c>
      <c r="Y86">
        <v>21.328027113565774</v>
      </c>
      <c r="Z86">
        <v>11.474258903143991</v>
      </c>
      <c r="AA86">
        <v>8.9948521410523838</v>
      </c>
      <c r="AB86">
        <v>7.6400210536589199</v>
      </c>
      <c r="AC86">
        <v>168.56677988385212</v>
      </c>
    </row>
    <row r="87" spans="1:29">
      <c r="A87">
        <v>85</v>
      </c>
      <c r="B87">
        <f t="shared" ca="1" si="23"/>
        <v>3</v>
      </c>
      <c r="C87">
        <f t="shared" ca="1" si="24"/>
        <v>4</v>
      </c>
      <c r="D87">
        <f t="shared" ca="1" si="25"/>
        <v>3</v>
      </c>
      <c r="E87">
        <f t="shared" ca="1" si="26"/>
        <v>14.295148960929803</v>
      </c>
      <c r="F87">
        <f t="shared" ca="1" si="27"/>
        <v>12.546940566610012</v>
      </c>
      <c r="G87">
        <f t="shared" ca="1" si="28"/>
        <v>14.95512352686892</v>
      </c>
      <c r="H87">
        <f t="shared" ca="1" si="29"/>
        <v>12.729132413996213</v>
      </c>
      <c r="I87">
        <f t="shared" ca="1" si="30"/>
        <v>9.2524575139095724</v>
      </c>
      <c r="J87">
        <f t="shared" ca="1" si="31"/>
        <v>12.095815306711078</v>
      </c>
      <c r="K87">
        <f t="shared" ca="1" si="32"/>
        <v>5.2315423163686283</v>
      </c>
      <c r="L87">
        <f t="shared" ca="1" si="33"/>
        <v>5.0013911411788587</v>
      </c>
      <c r="M87">
        <f t="shared" ca="1" si="34"/>
        <v>5.0170657444463123</v>
      </c>
      <c r="N87">
        <f t="shared" ca="1" si="35"/>
        <v>36.894340897783927</v>
      </c>
      <c r="P87">
        <v>85</v>
      </c>
      <c r="Q87">
        <v>11</v>
      </c>
      <c r="R87">
        <v>2</v>
      </c>
      <c r="S87">
        <v>3</v>
      </c>
      <c r="T87">
        <v>26.509284452536136</v>
      </c>
      <c r="U87">
        <v>28.634973182578712</v>
      </c>
      <c r="V87">
        <v>10.465566193784705</v>
      </c>
      <c r="W87">
        <v>22.618186195274145</v>
      </c>
      <c r="X87">
        <v>33.530848503656919</v>
      </c>
      <c r="Y87">
        <v>6.3210158932679583</v>
      </c>
      <c r="Z87">
        <v>11.335414667586448</v>
      </c>
      <c r="AA87">
        <v>11.425617696392916</v>
      </c>
      <c r="AB87">
        <v>3.8608605122513979</v>
      </c>
      <c r="AC87">
        <v>66.739901142929099</v>
      </c>
    </row>
    <row r="88" spans="1:29">
      <c r="A88">
        <v>86</v>
      </c>
      <c r="B88">
        <f t="shared" ca="1" si="23"/>
        <v>10</v>
      </c>
      <c r="C88">
        <f t="shared" ca="1" si="24"/>
        <v>4</v>
      </c>
      <c r="D88">
        <f t="shared" ca="1" si="25"/>
        <v>2</v>
      </c>
      <c r="E88">
        <f t="shared" ca="1" si="26"/>
        <v>28.931166244935294</v>
      </c>
      <c r="F88">
        <f t="shared" ca="1" si="27"/>
        <v>24.804528430085977</v>
      </c>
      <c r="G88">
        <f t="shared" ca="1" si="28"/>
        <v>12.827291829566736</v>
      </c>
      <c r="H88">
        <f t="shared" ca="1" si="29"/>
        <v>40.543188842592848</v>
      </c>
      <c r="I88">
        <f t="shared" ca="1" si="30"/>
        <v>20.787283993866236</v>
      </c>
      <c r="J88">
        <f t="shared" ca="1" si="31"/>
        <v>8.1429582614012599</v>
      </c>
      <c r="K88">
        <f t="shared" ca="1" si="32"/>
        <v>11.692749933719695</v>
      </c>
      <c r="L88">
        <f t="shared" ca="1" si="33"/>
        <v>10.728828007910236</v>
      </c>
      <c r="M88">
        <f t="shared" ca="1" si="34"/>
        <v>5.0886800283223383</v>
      </c>
      <c r="N88">
        <f t="shared" ca="1" si="35"/>
        <v>80.949224029358163</v>
      </c>
      <c r="P88">
        <v>86</v>
      </c>
      <c r="Q88">
        <v>9</v>
      </c>
      <c r="R88">
        <v>15</v>
      </c>
      <c r="S88">
        <v>5</v>
      </c>
      <c r="T88">
        <v>48.580440127397523</v>
      </c>
      <c r="U88">
        <v>28.47953216311555</v>
      </c>
      <c r="V88">
        <v>40.159222076818367</v>
      </c>
      <c r="W88">
        <v>135.7375235622016</v>
      </c>
      <c r="X88">
        <v>45.010208352862541</v>
      </c>
      <c r="Y88">
        <v>75.701530817658039</v>
      </c>
      <c r="Z88">
        <v>17.882293328007272</v>
      </c>
      <c r="AA88">
        <v>11.250183634676354</v>
      </c>
      <c r="AB88">
        <v>16.656504634864682</v>
      </c>
      <c r="AC88">
        <v>675.14380319817622</v>
      </c>
    </row>
    <row r="89" spans="1:29">
      <c r="A89">
        <v>87</v>
      </c>
      <c r="B89">
        <f t="shared" ca="1" si="23"/>
        <v>9</v>
      </c>
      <c r="C89">
        <f t="shared" ca="1" si="24"/>
        <v>10</v>
      </c>
      <c r="D89">
        <f t="shared" ca="1" si="25"/>
        <v>2</v>
      </c>
      <c r="E89">
        <f t="shared" ca="1" si="26"/>
        <v>38.313920313449195</v>
      </c>
      <c r="F89">
        <f t="shared" ca="1" si="27"/>
        <v>22.719748706472899</v>
      </c>
      <c r="G89">
        <f t="shared" ca="1" si="28"/>
        <v>24.239083862702582</v>
      </c>
      <c r="H89">
        <f t="shared" ca="1" si="29"/>
        <v>90.560290364115417</v>
      </c>
      <c r="I89">
        <f t="shared" ca="1" si="30"/>
        <v>18.78109688970218</v>
      </c>
      <c r="J89">
        <f t="shared" ca="1" si="31"/>
        <v>20.379929766471925</v>
      </c>
      <c r="K89">
        <f t="shared" ca="1" si="32"/>
        <v>14.378989300306257</v>
      </c>
      <c r="L89">
        <f t="shared" ca="1" si="33"/>
        <v>9.5785234211385131</v>
      </c>
      <c r="M89">
        <f t="shared" ca="1" si="34"/>
        <v>11.001782009660444</v>
      </c>
      <c r="N89">
        <f t="shared" ca="1" si="35"/>
        <v>180.18032173451007</v>
      </c>
      <c r="P89">
        <v>87</v>
      </c>
      <c r="Q89">
        <v>6</v>
      </c>
      <c r="R89">
        <v>8</v>
      </c>
      <c r="S89">
        <v>5</v>
      </c>
      <c r="T89">
        <v>28.774884260635684</v>
      </c>
      <c r="U89">
        <v>22.102978175187989</v>
      </c>
      <c r="V89">
        <v>26.698886080869883</v>
      </c>
      <c r="W89">
        <v>48.704851403527265</v>
      </c>
      <c r="X89">
        <v>30.022978991937656</v>
      </c>
      <c r="Y89">
        <v>40.207274362726544</v>
      </c>
      <c r="Z89">
        <v>10.403659635276419</v>
      </c>
      <c r="AA89">
        <v>8.2595384421800944</v>
      </c>
      <c r="AB89">
        <v>9.4773872107717008</v>
      </c>
      <c r="AC89">
        <v>240.00574582198277</v>
      </c>
    </row>
    <row r="90" spans="1:29">
      <c r="A90">
        <v>88</v>
      </c>
      <c r="B90">
        <f t="shared" ca="1" si="23"/>
        <v>3</v>
      </c>
      <c r="C90">
        <f t="shared" ca="1" si="24"/>
        <v>5</v>
      </c>
      <c r="D90">
        <f t="shared" ca="1" si="25"/>
        <v>4</v>
      </c>
      <c r="E90">
        <f t="shared" ca="1" si="26"/>
        <v>16.467144773916562</v>
      </c>
      <c r="F90">
        <f t="shared" ca="1" si="27"/>
        <v>14.222123098917443</v>
      </c>
      <c r="G90">
        <f t="shared" ca="1" si="28"/>
        <v>18.847800659136482</v>
      </c>
      <c r="H90">
        <f t="shared" ca="1" si="29"/>
        <v>15.269822200757332</v>
      </c>
      <c r="I90">
        <f t="shared" ca="1" si="30"/>
        <v>12.301772931613053</v>
      </c>
      <c r="J90">
        <f t="shared" ca="1" si="31"/>
        <v>20.309884573764393</v>
      </c>
      <c r="K90">
        <f t="shared" ca="1" si="32"/>
        <v>6.6998171243251026</v>
      </c>
      <c r="L90">
        <f t="shared" ca="1" si="33"/>
        <v>5.6797940173702672</v>
      </c>
      <c r="M90">
        <f t="shared" ca="1" si="34"/>
        <v>7.39163923569562</v>
      </c>
      <c r="N90">
        <f t="shared" ca="1" si="35"/>
        <v>60.181871640676434</v>
      </c>
      <c r="P90">
        <v>88</v>
      </c>
      <c r="Q90">
        <v>2</v>
      </c>
      <c r="R90">
        <v>15</v>
      </c>
      <c r="S90">
        <v>6</v>
      </c>
      <c r="T90">
        <v>34.635251244676176</v>
      </c>
      <c r="U90">
        <v>16.812206031584299</v>
      </c>
      <c r="V90">
        <v>42.905987170381728</v>
      </c>
      <c r="W90">
        <v>30.507577051886432</v>
      </c>
      <c r="X90">
        <v>12.908617921450585</v>
      </c>
      <c r="Y90">
        <v>90.026734991093278</v>
      </c>
      <c r="Z90">
        <v>15.898130706864679</v>
      </c>
      <c r="AA90">
        <v>6.5118777099553364</v>
      </c>
      <c r="AB90">
        <v>16.947814357873035</v>
      </c>
      <c r="AC90">
        <v>180.75870583541914</v>
      </c>
    </row>
    <row r="91" spans="1:29">
      <c r="A91">
        <v>89</v>
      </c>
      <c r="B91">
        <f t="shared" ca="1" si="23"/>
        <v>4</v>
      </c>
      <c r="C91">
        <f t="shared" ca="1" si="24"/>
        <v>10</v>
      </c>
      <c r="D91">
        <f t="shared" ca="1" si="25"/>
        <v>5</v>
      </c>
      <c r="E91">
        <f t="shared" ca="1" si="26"/>
        <v>28.260863703888578</v>
      </c>
      <c r="F91">
        <f t="shared" ca="1" si="27"/>
        <v>18.014421414517741</v>
      </c>
      <c r="G91">
        <f t="shared" ca="1" si="28"/>
        <v>30.158704268155379</v>
      </c>
      <c r="H91">
        <f t="shared" ca="1" si="29"/>
        <v>40.295346686998272</v>
      </c>
      <c r="I91">
        <f t="shared" ca="1" si="30"/>
        <v>20.672880823137533</v>
      </c>
      <c r="J91">
        <f t="shared" ca="1" si="31"/>
        <v>50.812383341698663</v>
      </c>
      <c r="K91">
        <f t="shared" ca="1" si="32"/>
        <v>11.575769788750367</v>
      </c>
      <c r="L91">
        <f t="shared" ca="1" si="33"/>
        <v>6.5962115979365601</v>
      </c>
      <c r="M91">
        <f t="shared" ca="1" si="34"/>
        <v>11.788356116214516</v>
      </c>
      <c r="N91">
        <f t="shared" ca="1" si="35"/>
        <v>200.38390646532977</v>
      </c>
      <c r="P91">
        <v>89</v>
      </c>
      <c r="Q91">
        <v>10</v>
      </c>
      <c r="R91">
        <v>12</v>
      </c>
      <c r="S91">
        <v>2</v>
      </c>
      <c r="T91">
        <v>44.104078560615818</v>
      </c>
      <c r="U91">
        <v>24.351723550568593</v>
      </c>
      <c r="V91">
        <v>28.460993711773149</v>
      </c>
      <c r="W91">
        <v>120.1063778645274</v>
      </c>
      <c r="X91">
        <v>20.870648321225641</v>
      </c>
      <c r="Y91">
        <v>24.689467443654063</v>
      </c>
      <c r="Z91">
        <v>16.384189534284069</v>
      </c>
      <c r="AA91">
        <v>10.813771669352755</v>
      </c>
      <c r="AB91">
        <v>12.807352143865501</v>
      </c>
      <c r="AC91">
        <v>240.57663056430997</v>
      </c>
    </row>
    <row r="92" spans="1:29">
      <c r="A92">
        <v>90</v>
      </c>
      <c r="B92">
        <f t="shared" ca="1" si="23"/>
        <v>6</v>
      </c>
      <c r="C92">
        <f t="shared" ca="1" si="24"/>
        <v>6</v>
      </c>
      <c r="D92">
        <f t="shared" ca="1" si="25"/>
        <v>4</v>
      </c>
      <c r="E92">
        <f t="shared" ca="1" si="26"/>
        <v>24.875039769898709</v>
      </c>
      <c r="F92">
        <f t="shared" ca="1" si="27"/>
        <v>20.760844473534338</v>
      </c>
      <c r="G92">
        <f t="shared" ca="1" si="28"/>
        <v>20.945300473312422</v>
      </c>
      <c r="H92">
        <f t="shared" ca="1" si="29"/>
        <v>36.139955094326076</v>
      </c>
      <c r="I92">
        <f t="shared" ca="1" si="30"/>
        <v>24.787532806766311</v>
      </c>
      <c r="J92">
        <f t="shared" ca="1" si="31"/>
        <v>24.693884194425475</v>
      </c>
      <c r="K92">
        <f t="shared" ca="1" si="32"/>
        <v>8.5853211294877134</v>
      </c>
      <c r="L92">
        <f t="shared" ca="1" si="33"/>
        <v>7.9140183685095185</v>
      </c>
      <c r="M92">
        <f t="shared" ca="1" si="34"/>
        <v>7.3156206071577827</v>
      </c>
      <c r="N92">
        <f t="shared" ca="1" si="35"/>
        <v>144.27219871029592</v>
      </c>
      <c r="P92">
        <v>90</v>
      </c>
      <c r="Q92">
        <v>6</v>
      </c>
      <c r="R92">
        <v>15</v>
      </c>
      <c r="S92">
        <v>5</v>
      </c>
      <c r="T92">
        <v>42.759910678856741</v>
      </c>
      <c r="U92">
        <v>22.218036330629332</v>
      </c>
      <c r="V92">
        <v>40.828770579119137</v>
      </c>
      <c r="W92">
        <v>90.781902259058441</v>
      </c>
      <c r="X92">
        <v>30.30956616043181</v>
      </c>
      <c r="Y92">
        <v>75.872284951271808</v>
      </c>
      <c r="Z92">
        <v>16.499104512733716</v>
      </c>
      <c r="AA92">
        <v>7.9521416352847689</v>
      </c>
      <c r="AB92">
        <v>16.772607027303653</v>
      </c>
      <c r="AC92">
        <v>450.09359101200266</v>
      </c>
    </row>
    <row r="93" spans="1:29">
      <c r="A93">
        <v>91</v>
      </c>
      <c r="B93">
        <f t="shared" ca="1" si="23"/>
        <v>10</v>
      </c>
      <c r="C93">
        <f t="shared" ca="1" si="24"/>
        <v>9</v>
      </c>
      <c r="D93">
        <f t="shared" ca="1" si="25"/>
        <v>6</v>
      </c>
      <c r="E93">
        <f t="shared" ca="1" si="26"/>
        <v>38.645506552966957</v>
      </c>
      <c r="F93">
        <f t="shared" ca="1" si="27"/>
        <v>32.957374460925685</v>
      </c>
      <c r="G93">
        <f t="shared" ca="1" si="28"/>
        <v>30.286048636757098</v>
      </c>
      <c r="H93">
        <f t="shared" ca="1" si="29"/>
        <v>90.988976015108918</v>
      </c>
      <c r="I93">
        <f t="shared" ca="1" si="30"/>
        <v>60.203926072266157</v>
      </c>
      <c r="J93">
        <f t="shared" ca="1" si="31"/>
        <v>54.137001505618066</v>
      </c>
      <c r="K93">
        <f t="shared" ca="1" si="32"/>
        <v>14.181718113999139</v>
      </c>
      <c r="L93">
        <f t="shared" ca="1" si="33"/>
        <v>12.226730231705732</v>
      </c>
      <c r="M93">
        <f t="shared" ca="1" si="34"/>
        <v>10.980430832095518</v>
      </c>
      <c r="N93">
        <f t="shared" ca="1" si="35"/>
        <v>540.3581101658724</v>
      </c>
      <c r="P93">
        <v>91</v>
      </c>
      <c r="Q93">
        <v>6</v>
      </c>
      <c r="R93">
        <v>14</v>
      </c>
      <c r="S93">
        <v>6</v>
      </c>
      <c r="T93">
        <v>40.072944278576514</v>
      </c>
      <c r="U93">
        <v>24.224914695335993</v>
      </c>
      <c r="V93">
        <v>40.53358990038172</v>
      </c>
      <c r="W93">
        <v>84.616206696780964</v>
      </c>
      <c r="X93">
        <v>36.403799406976688</v>
      </c>
      <c r="Y93">
        <v>84.445725093927138</v>
      </c>
      <c r="Z93">
        <v>16.031653534642459</v>
      </c>
      <c r="AA93">
        <v>8.8703454835265312</v>
      </c>
      <c r="AB93">
        <v>15.406642552548524</v>
      </c>
      <c r="AC93">
        <v>504.32915422775073</v>
      </c>
    </row>
    <row r="94" spans="1:29">
      <c r="A94">
        <v>92</v>
      </c>
      <c r="B94">
        <f t="shared" ca="1" si="23"/>
        <v>6</v>
      </c>
      <c r="C94">
        <f t="shared" ca="1" si="24"/>
        <v>2</v>
      </c>
      <c r="D94">
        <f t="shared" ca="1" si="25"/>
        <v>3</v>
      </c>
      <c r="E94">
        <f t="shared" ca="1" si="26"/>
        <v>16.09712863301737</v>
      </c>
      <c r="F94">
        <f t="shared" ca="1" si="27"/>
        <v>18.757241828269546</v>
      </c>
      <c r="G94">
        <f t="shared" ca="1" si="28"/>
        <v>10.439957516157964</v>
      </c>
      <c r="H94">
        <f t="shared" ca="1" si="29"/>
        <v>12.246104044105879</v>
      </c>
      <c r="I94">
        <f t="shared" ca="1" si="30"/>
        <v>18.299870224807897</v>
      </c>
      <c r="J94">
        <f t="shared" ca="1" si="31"/>
        <v>6.9741914464062349</v>
      </c>
      <c r="K94">
        <f t="shared" ca="1" si="32"/>
        <v>6.5837709738106742</v>
      </c>
      <c r="L94">
        <f t="shared" ca="1" si="33"/>
        <v>7.0836204684395128</v>
      </c>
      <c r="M94">
        <f t="shared" ca="1" si="34"/>
        <v>3.7965924447928545</v>
      </c>
      <c r="N94">
        <f t="shared" ca="1" si="35"/>
        <v>36.060912253072466</v>
      </c>
      <c r="P94">
        <v>92</v>
      </c>
      <c r="Q94">
        <v>6</v>
      </c>
      <c r="R94">
        <v>6</v>
      </c>
      <c r="S94">
        <v>3</v>
      </c>
      <c r="T94">
        <v>24.968804744588841</v>
      </c>
      <c r="U94">
        <v>18.027437197086925</v>
      </c>
      <c r="V94">
        <v>18.792444335666588</v>
      </c>
      <c r="W94">
        <v>36.544826243840824</v>
      </c>
      <c r="X94">
        <v>18.600590631586027</v>
      </c>
      <c r="Y94">
        <v>18.61199175828505</v>
      </c>
      <c r="Z94">
        <v>9.3868070242017172</v>
      </c>
      <c r="AA94">
        <v>7.3041842699623034</v>
      </c>
      <c r="AB94">
        <v>6.8232791581142251</v>
      </c>
      <c r="AC94">
        <v>108.8752902141171</v>
      </c>
    </row>
    <row r="95" spans="1:29">
      <c r="A95">
        <v>93</v>
      </c>
      <c r="B95">
        <f t="shared" ca="1" si="23"/>
        <v>10</v>
      </c>
      <c r="C95">
        <f t="shared" ca="1" si="24"/>
        <v>13</v>
      </c>
      <c r="D95">
        <f t="shared" ca="1" si="25"/>
        <v>3</v>
      </c>
      <c r="E95">
        <f t="shared" ca="1" si="26"/>
        <v>46.812519442564913</v>
      </c>
      <c r="F95">
        <f t="shared" ca="1" si="27"/>
        <v>26.747016033663833</v>
      </c>
      <c r="G95">
        <f t="shared" ca="1" si="28"/>
        <v>32.159235744858229</v>
      </c>
      <c r="H95">
        <f t="shared" ca="1" si="29"/>
        <v>130.86865928648717</v>
      </c>
      <c r="I95">
        <f t="shared" ca="1" si="30"/>
        <v>30.694917208365887</v>
      </c>
      <c r="J95">
        <f t="shared" ca="1" si="31"/>
        <v>39.886325400813298</v>
      </c>
      <c r="K95">
        <f t="shared" ca="1" si="32"/>
        <v>16.478285769035562</v>
      </c>
      <c r="L95">
        <f t="shared" ca="1" si="33"/>
        <v>10.810125324409007</v>
      </c>
      <c r="M95">
        <f t="shared" ca="1" si="34"/>
        <v>13.683900200414456</v>
      </c>
      <c r="N95">
        <f t="shared" ca="1" si="35"/>
        <v>390.0242749400075</v>
      </c>
      <c r="P95">
        <v>93</v>
      </c>
      <c r="Q95">
        <v>6</v>
      </c>
      <c r="R95">
        <v>9</v>
      </c>
      <c r="S95">
        <v>6</v>
      </c>
      <c r="T95">
        <v>30.404103670629382</v>
      </c>
      <c r="U95">
        <v>24.235374083558582</v>
      </c>
      <c r="V95">
        <v>30.72001015607502</v>
      </c>
      <c r="W95">
        <v>54.648128140272476</v>
      </c>
      <c r="X95">
        <v>36.36539979958269</v>
      </c>
      <c r="Y95">
        <v>54.565727081756521</v>
      </c>
      <c r="Z95">
        <v>10.998497955358562</v>
      </c>
      <c r="AA95">
        <v>9.4276156104589308</v>
      </c>
      <c r="AB95">
        <v>10.840617684297101</v>
      </c>
      <c r="AC95">
        <v>324.14575464310468</v>
      </c>
    </row>
    <row r="96" spans="1:29">
      <c r="A96">
        <v>94</v>
      </c>
      <c r="B96">
        <f t="shared" ca="1" si="23"/>
        <v>1</v>
      </c>
      <c r="C96">
        <f t="shared" ca="1" si="24"/>
        <v>13</v>
      </c>
      <c r="D96">
        <f t="shared" ca="1" si="25"/>
        <v>4</v>
      </c>
      <c r="E96">
        <f t="shared" ca="1" si="26"/>
        <v>28.337901478662189</v>
      </c>
      <c r="F96">
        <f t="shared" ca="1" si="27"/>
        <v>10.367344905493503</v>
      </c>
      <c r="G96">
        <f t="shared" ca="1" si="28"/>
        <v>34.238581002969354</v>
      </c>
      <c r="H96">
        <f t="shared" ca="1" si="29"/>
        <v>13.382647742802574</v>
      </c>
      <c r="I96">
        <f t="shared" ca="1" si="30"/>
        <v>4.1319832927521691</v>
      </c>
      <c r="J96">
        <f t="shared" ca="1" si="31"/>
        <v>52.317550286605268</v>
      </c>
      <c r="K96">
        <f t="shared" ca="1" si="32"/>
        <v>13.349088318970821</v>
      </c>
      <c r="L96">
        <f t="shared" ca="1" si="33"/>
        <v>4.2106276198271155</v>
      </c>
      <c r="M96">
        <f t="shared" ca="1" si="34"/>
        <v>14.017300228461695</v>
      </c>
      <c r="N96">
        <f t="shared" ca="1" si="35"/>
        <v>52.402531382563282</v>
      </c>
      <c r="P96">
        <v>94</v>
      </c>
      <c r="Q96">
        <v>9</v>
      </c>
      <c r="R96">
        <v>14</v>
      </c>
      <c r="S96">
        <v>3</v>
      </c>
      <c r="T96">
        <v>46.147139855122958</v>
      </c>
      <c r="U96">
        <v>24.79483209112195</v>
      </c>
      <c r="V96">
        <v>34.475324604205426</v>
      </c>
      <c r="W96">
        <v>126.38213822112277</v>
      </c>
      <c r="X96">
        <v>27.987396220435638</v>
      </c>
      <c r="Y96">
        <v>42.970040464349857</v>
      </c>
      <c r="Z96">
        <v>17.119452368683216</v>
      </c>
      <c r="AA96">
        <v>9.9210565874411145</v>
      </c>
      <c r="AB96">
        <v>15.194123581907039</v>
      </c>
      <c r="AC96">
        <v>378.07033575331678</v>
      </c>
    </row>
    <row r="97" spans="1:29">
      <c r="A97">
        <v>95</v>
      </c>
      <c r="B97">
        <f t="shared" ca="1" si="23"/>
        <v>7</v>
      </c>
      <c r="C97">
        <f t="shared" ca="1" si="24"/>
        <v>4</v>
      </c>
      <c r="D97">
        <f t="shared" ca="1" si="25"/>
        <v>6</v>
      </c>
      <c r="E97">
        <f t="shared" ca="1" si="26"/>
        <v>22.633828921159278</v>
      </c>
      <c r="F97">
        <f t="shared" ca="1" si="27"/>
        <v>26.138164832907602</v>
      </c>
      <c r="G97">
        <f t="shared" ca="1" si="28"/>
        <v>20.266615072853263</v>
      </c>
      <c r="H97">
        <f t="shared" ca="1" si="29"/>
        <v>28.538223376029574</v>
      </c>
      <c r="I97">
        <f t="shared" ca="1" si="30"/>
        <v>42.608042067491759</v>
      </c>
      <c r="J97">
        <f t="shared" ca="1" si="31"/>
        <v>24.011149718686646</v>
      </c>
      <c r="K97">
        <f t="shared" ca="1" si="32"/>
        <v>8.177202304286757</v>
      </c>
      <c r="L97">
        <f t="shared" ca="1" si="33"/>
        <v>9.974427864496052</v>
      </c>
      <c r="M97">
        <f t="shared" ca="1" si="34"/>
        <v>7.9431436361543541</v>
      </c>
      <c r="N97">
        <f t="shared" ca="1" si="35"/>
        <v>168.79709386883252</v>
      </c>
      <c r="P97">
        <v>95</v>
      </c>
      <c r="Q97">
        <v>12</v>
      </c>
      <c r="R97">
        <v>9</v>
      </c>
      <c r="S97">
        <v>3</v>
      </c>
      <c r="T97">
        <v>42.316362068404111</v>
      </c>
      <c r="U97">
        <v>30.509258682828502</v>
      </c>
      <c r="V97">
        <v>24.164444916789712</v>
      </c>
      <c r="W97">
        <v>108.24459327560287</v>
      </c>
      <c r="X97">
        <v>36.98678852723112</v>
      </c>
      <c r="Y97">
        <v>27.133362420460291</v>
      </c>
      <c r="Z97">
        <v>15.438944441916336</v>
      </c>
      <c r="AA97">
        <v>12.664719539045462</v>
      </c>
      <c r="AB97">
        <v>10.006147140809814</v>
      </c>
      <c r="AC97">
        <v>324.48929145487182</v>
      </c>
    </row>
    <row r="98" spans="1:29">
      <c r="A98">
        <v>96</v>
      </c>
      <c r="B98">
        <f t="shared" ca="1" si="23"/>
        <v>4</v>
      </c>
      <c r="C98">
        <f t="shared" ca="1" si="24"/>
        <v>8</v>
      </c>
      <c r="D98">
        <f t="shared" ca="1" si="25"/>
        <v>4</v>
      </c>
      <c r="E98">
        <f t="shared" ca="1" si="26"/>
        <v>24.191841316803739</v>
      </c>
      <c r="F98">
        <f t="shared" ca="1" si="27"/>
        <v>16.581308004608584</v>
      </c>
      <c r="G98">
        <f t="shared" ca="1" si="28"/>
        <v>24.863688058045501</v>
      </c>
      <c r="H98">
        <f t="shared" ca="1" si="29"/>
        <v>32.898743415084041</v>
      </c>
      <c r="I98">
        <f t="shared" ca="1" si="30"/>
        <v>16.096485928345722</v>
      </c>
      <c r="J98">
        <f t="shared" ca="1" si="31"/>
        <v>32.645994148535401</v>
      </c>
      <c r="K98">
        <f t="shared" ca="1" si="32"/>
        <v>8.980650938711344</v>
      </c>
      <c r="L98">
        <f t="shared" ca="1" si="33"/>
        <v>6.3775203716280275</v>
      </c>
      <c r="M98">
        <f t="shared" ca="1" si="34"/>
        <v>9.8210166150035061</v>
      </c>
      <c r="N98">
        <f t="shared" ca="1" si="35"/>
        <v>128.43750879358342</v>
      </c>
      <c r="P98">
        <v>96</v>
      </c>
      <c r="Q98">
        <v>2</v>
      </c>
      <c r="R98">
        <v>16</v>
      </c>
      <c r="S98">
        <v>5</v>
      </c>
      <c r="T98">
        <v>36.385964546210317</v>
      </c>
      <c r="U98">
        <v>14.339151826687983</v>
      </c>
      <c r="V98">
        <v>42.564094899204193</v>
      </c>
      <c r="W98">
        <v>32.335003088567404</v>
      </c>
      <c r="X98">
        <v>10.878563296912381</v>
      </c>
      <c r="Y98">
        <v>80.629631320939339</v>
      </c>
      <c r="Z98">
        <v>16.791300645109672</v>
      </c>
      <c r="AA98">
        <v>5.6717314377547492</v>
      </c>
      <c r="AB98">
        <v>17.192378471742469</v>
      </c>
      <c r="AC98">
        <v>160.19468831027831</v>
      </c>
    </row>
    <row r="99" spans="1:29">
      <c r="A99">
        <v>97</v>
      </c>
      <c r="B99">
        <f t="shared" ca="1" si="23"/>
        <v>5</v>
      </c>
      <c r="C99">
        <f t="shared" ca="1" si="24"/>
        <v>12</v>
      </c>
      <c r="D99">
        <f t="shared" ca="1" si="25"/>
        <v>2</v>
      </c>
      <c r="E99">
        <f t="shared" ca="1" si="26"/>
        <v>34.054145108423349</v>
      </c>
      <c r="F99">
        <f t="shared" ca="1" si="27"/>
        <v>14.067101548128139</v>
      </c>
      <c r="G99">
        <f t="shared" ca="1" si="28"/>
        <v>28.291716238455578</v>
      </c>
      <c r="H99">
        <f t="shared" ca="1" si="29"/>
        <v>60.313997390990131</v>
      </c>
      <c r="I99">
        <f t="shared" ca="1" si="30"/>
        <v>10.232977280536312</v>
      </c>
      <c r="J99">
        <f t="shared" ca="1" si="31"/>
        <v>24.969134375506641</v>
      </c>
      <c r="K99">
        <f t="shared" ca="1" si="32"/>
        <v>13.847145990002229</v>
      </c>
      <c r="L99">
        <f t="shared" ca="1" si="33"/>
        <v>6.3299051181897585</v>
      </c>
      <c r="M99">
        <f t="shared" ca="1" si="34"/>
        <v>13.027831102136206</v>
      </c>
      <c r="N99">
        <f t="shared" ca="1" si="35"/>
        <v>120.64287392936635</v>
      </c>
      <c r="P99">
        <v>97</v>
      </c>
      <c r="Q99">
        <v>2</v>
      </c>
      <c r="R99">
        <v>8</v>
      </c>
      <c r="S99">
        <v>4</v>
      </c>
      <c r="T99">
        <v>20.849598238477991</v>
      </c>
      <c r="U99">
        <v>12.284349494089252</v>
      </c>
      <c r="V99">
        <v>24.297572438956241</v>
      </c>
      <c r="W99">
        <v>16.620884124518142</v>
      </c>
      <c r="X99">
        <v>8.826804400803594</v>
      </c>
      <c r="Y99">
        <v>32.102510598819599</v>
      </c>
      <c r="Z99">
        <v>8.5946359200668248</v>
      </c>
      <c r="AA99">
        <v>5.126162359248144</v>
      </c>
      <c r="AB99">
        <v>9.1933123807244677</v>
      </c>
      <c r="AC99">
        <v>64.046287157092763</v>
      </c>
    </row>
    <row r="100" spans="1:29">
      <c r="A100">
        <v>98</v>
      </c>
      <c r="B100">
        <f t="shared" ca="1" si="23"/>
        <v>3</v>
      </c>
      <c r="C100">
        <f t="shared" ca="1" si="24"/>
        <v>6</v>
      </c>
      <c r="D100">
        <f t="shared" ca="1" si="25"/>
        <v>6</v>
      </c>
      <c r="E100">
        <f t="shared" ca="1" si="26"/>
        <v>18.270537031792934</v>
      </c>
      <c r="F100">
        <f t="shared" ca="1" si="27"/>
        <v>18.20620747460368</v>
      </c>
      <c r="G100">
        <f t="shared" ca="1" si="28"/>
        <v>24.959349212300719</v>
      </c>
      <c r="H100">
        <f t="shared" ca="1" si="29"/>
        <v>18.451414714529417</v>
      </c>
      <c r="I100">
        <f t="shared" ca="1" si="30"/>
        <v>18.983428192794126</v>
      </c>
      <c r="J100">
        <f t="shared" ca="1" si="31"/>
        <v>36.954167168400168</v>
      </c>
      <c r="K100">
        <f t="shared" ca="1" si="32"/>
        <v>6.7591254865351553</v>
      </c>
      <c r="L100">
        <f t="shared" ca="1" si="33"/>
        <v>7.3603310555407777</v>
      </c>
      <c r="M100">
        <f t="shared" ca="1" si="34"/>
        <v>8.936114065340595</v>
      </c>
      <c r="N100">
        <f t="shared" ca="1" si="35"/>
        <v>108.17221204192006</v>
      </c>
      <c r="P100">
        <v>98</v>
      </c>
      <c r="Q100">
        <v>5</v>
      </c>
      <c r="R100">
        <v>9</v>
      </c>
      <c r="S100">
        <v>7</v>
      </c>
      <c r="T100">
        <v>28.021587476252996</v>
      </c>
      <c r="U100">
        <v>24.43416912617749</v>
      </c>
      <c r="V100">
        <v>32.264048961311261</v>
      </c>
      <c r="W100">
        <v>45.339303883721371</v>
      </c>
      <c r="X100">
        <v>35.565435896576211</v>
      </c>
      <c r="Y100">
        <v>63.470427269265961</v>
      </c>
      <c r="Z100">
        <v>10.492297722547253</v>
      </c>
      <c r="AA100">
        <v>8.9278497104616275</v>
      </c>
      <c r="AB100">
        <v>11.466514132295858</v>
      </c>
      <c r="AC100">
        <v>315.60643397823333</v>
      </c>
    </row>
    <row r="101" spans="1:29">
      <c r="A101">
        <v>99</v>
      </c>
      <c r="B101">
        <f t="shared" ca="1" si="23"/>
        <v>10</v>
      </c>
      <c r="C101">
        <f t="shared" ca="1" si="24"/>
        <v>4</v>
      </c>
      <c r="D101">
        <f t="shared" ca="1" si="25"/>
        <v>3</v>
      </c>
      <c r="E101">
        <f t="shared" ca="1" si="26"/>
        <v>28.132924304118415</v>
      </c>
      <c r="F101">
        <f t="shared" ca="1" si="27"/>
        <v>26.495177529923946</v>
      </c>
      <c r="G101">
        <f t="shared" ca="1" si="28"/>
        <v>14.50656652966955</v>
      </c>
      <c r="H101">
        <f t="shared" ca="1" si="29"/>
        <v>40.925321312162794</v>
      </c>
      <c r="I101">
        <f t="shared" ca="1" si="30"/>
        <v>30.35247033934554</v>
      </c>
      <c r="J101">
        <f t="shared" ca="1" si="31"/>
        <v>12.846036174677733</v>
      </c>
      <c r="K101">
        <f t="shared" ca="1" si="32"/>
        <v>10.814147080153786</v>
      </c>
      <c r="L101">
        <f t="shared" ca="1" si="33"/>
        <v>11.337811824362808</v>
      </c>
      <c r="M101">
        <f t="shared" ca="1" si="34"/>
        <v>5.5508523613816454</v>
      </c>
      <c r="N101">
        <f t="shared" ca="1" si="35"/>
        <v>120.56479280620911</v>
      </c>
      <c r="P101">
        <v>99</v>
      </c>
      <c r="Q101">
        <v>4</v>
      </c>
      <c r="R101">
        <v>15</v>
      </c>
      <c r="S101">
        <v>2</v>
      </c>
      <c r="T101">
        <v>38.510074854812387</v>
      </c>
      <c r="U101">
        <v>12.843538062458615</v>
      </c>
      <c r="V101">
        <v>34.556001687162123</v>
      </c>
      <c r="W101">
        <v>60.708972176862744</v>
      </c>
      <c r="X101">
        <v>8.8049593615031139</v>
      </c>
      <c r="Y101">
        <v>30.709645397190471</v>
      </c>
      <c r="Z101">
        <v>15.756132374733996</v>
      </c>
      <c r="AA101">
        <v>5.3451982746073661</v>
      </c>
      <c r="AB101">
        <v>15.676044850135177</v>
      </c>
      <c r="AC101">
        <v>120.14081624849152</v>
      </c>
    </row>
    <row r="102" spans="1:29">
      <c r="A102">
        <v>100</v>
      </c>
      <c r="B102">
        <f t="shared" ca="1" si="23"/>
        <v>3</v>
      </c>
      <c r="C102">
        <f t="shared" ca="1" si="24"/>
        <v>3</v>
      </c>
      <c r="D102">
        <f t="shared" ca="1" si="25"/>
        <v>6</v>
      </c>
      <c r="E102">
        <f t="shared" ca="1" si="26"/>
        <v>12.029153975527663</v>
      </c>
      <c r="F102">
        <f t="shared" ca="1" si="27"/>
        <v>18.256843445706018</v>
      </c>
      <c r="G102">
        <f t="shared" ca="1" si="28"/>
        <v>18.706725140269032</v>
      </c>
      <c r="H102">
        <f t="shared" ca="1" si="29"/>
        <v>9.9345184575868792</v>
      </c>
      <c r="I102">
        <f t="shared" ca="1" si="30"/>
        <v>18.942429488013861</v>
      </c>
      <c r="J102">
        <f t="shared" ca="1" si="31"/>
        <v>18.054604343693242</v>
      </c>
      <c r="K102">
        <f t="shared" ca="1" si="32"/>
        <v>5.0319304525861295</v>
      </c>
      <c r="L102">
        <f t="shared" ca="1" si="33"/>
        <v>7.3923330015358877</v>
      </c>
      <c r="M102">
        <f t="shared" ca="1" si="34"/>
        <v>7.2041187004392251</v>
      </c>
      <c r="N102">
        <f t="shared" ca="1" si="35"/>
        <v>54.462011627018043</v>
      </c>
      <c r="P102">
        <v>100</v>
      </c>
      <c r="Q102">
        <v>9</v>
      </c>
      <c r="R102">
        <v>9</v>
      </c>
      <c r="S102">
        <v>3</v>
      </c>
      <c r="T102">
        <v>36.169497376088231</v>
      </c>
      <c r="U102">
        <v>24.215225424731607</v>
      </c>
      <c r="V102">
        <v>24.033791277018796</v>
      </c>
      <c r="W102">
        <v>81.603089087119727</v>
      </c>
      <c r="X102">
        <v>27.269112149191645</v>
      </c>
      <c r="Y102">
        <v>27.822127106364608</v>
      </c>
      <c r="Z102">
        <v>12.749824103992605</v>
      </c>
      <c r="AA102">
        <v>10.243356906394052</v>
      </c>
      <c r="AB102">
        <v>9.6867978397673191</v>
      </c>
      <c r="AC102">
        <v>243.1254147623481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8D83-E521-4637-A959-A88D28098BD2}">
  <dimension ref="A1:AH36"/>
  <sheetViews>
    <sheetView tabSelected="1" topLeftCell="N7" zoomScale="130" zoomScaleNormal="130" workbookViewId="0">
      <selection activeCell="AH18" sqref="AH18"/>
    </sheetView>
  </sheetViews>
  <sheetFormatPr defaultRowHeight="15"/>
  <sheetData>
    <row r="1" spans="1:29">
      <c r="A1" t="s">
        <v>179</v>
      </c>
      <c r="N1" t="s">
        <v>181</v>
      </c>
    </row>
    <row r="2" spans="1:29" ht="18" thickBot="1">
      <c r="A2" s="5" t="s">
        <v>31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N2" s="5" t="s">
        <v>113</v>
      </c>
      <c r="O2" t="s">
        <v>150</v>
      </c>
      <c r="P2" t="s">
        <v>151</v>
      </c>
      <c r="Q2" t="s">
        <v>152</v>
      </c>
      <c r="S2" s="61" t="s">
        <v>182</v>
      </c>
      <c r="T2" t="s">
        <v>167</v>
      </c>
      <c r="U2" t="s">
        <v>168</v>
      </c>
      <c r="V2" t="s">
        <v>169</v>
      </c>
      <c r="W2" t="s">
        <v>170</v>
      </c>
      <c r="X2" t="s">
        <v>171</v>
      </c>
      <c r="Y2" t="s">
        <v>172</v>
      </c>
      <c r="Z2" t="s">
        <v>173</v>
      </c>
      <c r="AA2" t="s">
        <v>174</v>
      </c>
      <c r="AB2" t="s">
        <v>175</v>
      </c>
      <c r="AC2" t="s">
        <v>176</v>
      </c>
    </row>
    <row r="3" spans="1:29">
      <c r="A3" t="s">
        <v>167</v>
      </c>
      <c r="B3" s="12">
        <v>1.0000000000000002</v>
      </c>
      <c r="C3" s="13">
        <v>0.37081859148041668</v>
      </c>
      <c r="D3" s="13">
        <v>0.77046640084768314</v>
      </c>
      <c r="E3" s="13">
        <v>0.9275312459390348</v>
      </c>
      <c r="F3" s="13">
        <v>0.24423695285255986</v>
      </c>
      <c r="G3" s="13">
        <v>0.56953563262709339</v>
      </c>
      <c r="H3" s="13">
        <v>0.96972826284817581</v>
      </c>
      <c r="I3" s="13">
        <v>0.43738180779880692</v>
      </c>
      <c r="J3" s="13">
        <v>0.81534997701679102</v>
      </c>
      <c r="K3" s="14">
        <v>0.72386904558586807</v>
      </c>
      <c r="N3" t="s">
        <v>167</v>
      </c>
      <c r="O3" s="43">
        <v>0.62347220205267784</v>
      </c>
      <c r="P3" s="44">
        <v>0.74445098362887085</v>
      </c>
      <c r="Q3" s="45">
        <v>0.22136419035910043</v>
      </c>
      <c r="S3" t="s">
        <v>150</v>
      </c>
      <c r="T3" s="12">
        <f t="array" ref="T3:AC5">TRANSPOSE(O3:Q12)</f>
        <v>0.62347220205267784</v>
      </c>
      <c r="U3" s="13">
        <v>0.76630479312140354</v>
      </c>
      <c r="V3" s="13">
        <v>3.0628265142605259E-2</v>
      </c>
      <c r="W3" s="13">
        <v>0.72208618593086316</v>
      </c>
      <c r="X3" s="13">
        <v>0.562816196465737</v>
      </c>
      <c r="Y3" s="13">
        <v>-9.2960147056796796E-2</v>
      </c>
      <c r="Z3" s="13">
        <v>0.50730253516452362</v>
      </c>
      <c r="AA3" s="13">
        <v>0.86596994473575084</v>
      </c>
      <c r="AB3" s="13">
        <v>8.3494320906564376E-2</v>
      </c>
      <c r="AC3" s="14">
        <v>0.45375451650296472</v>
      </c>
    </row>
    <row r="4" spans="1:29">
      <c r="A4" t="s">
        <v>168</v>
      </c>
      <c r="B4" s="15">
        <v>0.37081859148041668</v>
      </c>
      <c r="C4" s="16">
        <v>0.99999999999999978</v>
      </c>
      <c r="D4" s="16">
        <v>3.7416136416381952E-2</v>
      </c>
      <c r="E4" s="16">
        <v>0.43251674348778674</v>
      </c>
      <c r="F4" s="16">
        <v>0.93812058220292716</v>
      </c>
      <c r="G4" s="16">
        <v>0.16538604271285456</v>
      </c>
      <c r="H4" s="16">
        <v>0.28928013825895144</v>
      </c>
      <c r="I4" s="16">
        <v>0.96805701195643823</v>
      </c>
      <c r="J4" s="16">
        <v>-3.4906114647829868E-2</v>
      </c>
      <c r="K4" s="17">
        <v>0.60151596493717041</v>
      </c>
      <c r="N4" t="s">
        <v>168</v>
      </c>
      <c r="O4" s="46">
        <v>0.76630479312140354</v>
      </c>
      <c r="P4" s="47">
        <v>-0.31075108041994454</v>
      </c>
      <c r="Q4" s="48">
        <v>0.54923558697089747</v>
      </c>
      <c r="S4" t="s">
        <v>151</v>
      </c>
      <c r="T4" s="15">
        <v>0.74445098362887085</v>
      </c>
      <c r="U4" s="16">
        <v>-0.31075108041994454</v>
      </c>
      <c r="V4" s="16">
        <v>0.85967241853132825</v>
      </c>
      <c r="W4" s="16">
        <v>0.61274126551086516</v>
      </c>
      <c r="X4" s="16">
        <v>-0.36414940244564442</v>
      </c>
      <c r="Y4" s="16">
        <v>0.61454415657871386</v>
      </c>
      <c r="Z4" s="16">
        <v>0.79073545874018702</v>
      </c>
      <c r="AA4" s="16">
        <v>-0.25359854672309817</v>
      </c>
      <c r="AB4" s="16">
        <v>0.92742904694670969</v>
      </c>
      <c r="AC4" s="17">
        <v>0.38696771967697974</v>
      </c>
    </row>
    <row r="5" spans="1:29" ht="15.75" thickBot="1">
      <c r="A5" t="s">
        <v>169</v>
      </c>
      <c r="B5" s="15">
        <v>0.77046640084768314</v>
      </c>
      <c r="C5" s="16">
        <v>3.7416136416381952E-2</v>
      </c>
      <c r="D5" s="16">
        <v>0.99999999999999978</v>
      </c>
      <c r="E5" s="16">
        <v>0.61741026798521814</v>
      </c>
      <c r="F5" s="16">
        <v>6.727064527574099E-2</v>
      </c>
      <c r="G5" s="16">
        <v>0.90295073690679339</v>
      </c>
      <c r="H5" s="16">
        <v>0.8184920090507305</v>
      </c>
      <c r="I5" s="16">
        <v>9.8366280754144473E-3</v>
      </c>
      <c r="J5" s="16">
        <v>0.97559282745225362</v>
      </c>
      <c r="K5" s="17">
        <v>0.68590497739776191</v>
      </c>
      <c r="N5" t="s">
        <v>169</v>
      </c>
      <c r="O5" s="46">
        <v>3.0628265142605259E-2</v>
      </c>
      <c r="P5" s="47">
        <v>0.85967241853132825</v>
      </c>
      <c r="Q5" s="48">
        <v>0.4959513082854683</v>
      </c>
      <c r="S5" t="s">
        <v>152</v>
      </c>
      <c r="T5" s="18">
        <v>0.22136419035910043</v>
      </c>
      <c r="U5" s="19">
        <v>0.54923558697089747</v>
      </c>
      <c r="V5" s="19">
        <v>0.4959513082854683</v>
      </c>
      <c r="W5" s="19">
        <v>0.1647374838210082</v>
      </c>
      <c r="X5" s="19">
        <v>0.71879599494822455</v>
      </c>
      <c r="Y5" s="19">
        <v>0.76800872309972656</v>
      </c>
      <c r="Z5" s="19">
        <v>0.23998573798648398</v>
      </c>
      <c r="AA5" s="19">
        <v>0.39071520723476399</v>
      </c>
      <c r="AB5" s="19">
        <v>0.33012208248247132</v>
      </c>
      <c r="AC5" s="20">
        <v>0.73912647652110974</v>
      </c>
    </row>
    <row r="6" spans="1:29">
      <c r="A6" t="s">
        <v>170</v>
      </c>
      <c r="B6" s="15">
        <v>0.9275312459390348</v>
      </c>
      <c r="C6" s="16">
        <v>0.43251674348778674</v>
      </c>
      <c r="D6" s="16">
        <v>0.61741026798521814</v>
      </c>
      <c r="E6" s="16">
        <v>1</v>
      </c>
      <c r="F6" s="16">
        <v>0.2858710080139179</v>
      </c>
      <c r="G6" s="16">
        <v>0.4316116748895355</v>
      </c>
      <c r="H6" s="16">
        <v>0.82722231632423204</v>
      </c>
      <c r="I6" s="16">
        <v>0.5109880369234937</v>
      </c>
      <c r="J6" s="16">
        <v>0.6638153515465075</v>
      </c>
      <c r="K6" s="17">
        <v>0.75975956799150002</v>
      </c>
      <c r="N6" t="s">
        <v>170</v>
      </c>
      <c r="O6" s="46">
        <v>0.72208618593086316</v>
      </c>
      <c r="P6" s="47">
        <v>0.61274126551086516</v>
      </c>
      <c r="Q6" s="48">
        <v>0.1647374838210082</v>
      </c>
    </row>
    <row r="7" spans="1:29">
      <c r="A7" t="s">
        <v>171</v>
      </c>
      <c r="B7" s="15">
        <v>0.24423695285255986</v>
      </c>
      <c r="C7" s="16">
        <v>0.93812058220292716</v>
      </c>
      <c r="D7" s="16">
        <v>6.727064527574099E-2</v>
      </c>
      <c r="E7" s="16">
        <v>0.2858710080139179</v>
      </c>
      <c r="F7" s="16">
        <v>1</v>
      </c>
      <c r="G7" s="16">
        <v>0.25088566433125131</v>
      </c>
      <c r="H7" s="16">
        <v>0.18363587987710614</v>
      </c>
      <c r="I7" s="16">
        <v>0.84254627546589544</v>
      </c>
      <c r="J7" s="16">
        <v>-3.5437366657792811E-2</v>
      </c>
      <c r="K7" s="17">
        <v>0.63391857891421588</v>
      </c>
      <c r="N7" t="s">
        <v>171</v>
      </c>
      <c r="O7" s="46">
        <v>0.562816196465737</v>
      </c>
      <c r="P7" s="47">
        <v>-0.36414940244564442</v>
      </c>
      <c r="Q7" s="48">
        <v>0.71879599494822455</v>
      </c>
    </row>
    <row r="8" spans="1:29" ht="15.75" thickBot="1">
      <c r="A8" t="s">
        <v>172</v>
      </c>
      <c r="B8" s="15">
        <v>0.56953563262709339</v>
      </c>
      <c r="C8" s="16">
        <v>0.16538604271285456</v>
      </c>
      <c r="D8" s="16">
        <v>0.90295073690679339</v>
      </c>
      <c r="E8" s="16">
        <v>0.4316116748895355</v>
      </c>
      <c r="F8" s="16">
        <v>0.25088566433125131</v>
      </c>
      <c r="G8" s="16">
        <v>1.0000000000000002</v>
      </c>
      <c r="H8" s="16">
        <v>0.62742968159232826</v>
      </c>
      <c r="I8" s="16">
        <v>8.4279383554684006E-2</v>
      </c>
      <c r="J8" s="16">
        <v>0.80357791711116855</v>
      </c>
      <c r="K8" s="17">
        <v>0.75487922597772339</v>
      </c>
      <c r="N8" t="s">
        <v>172</v>
      </c>
      <c r="O8" s="46">
        <v>-9.2960147056796796E-2</v>
      </c>
      <c r="P8" s="47">
        <v>0.61454415657871386</v>
      </c>
      <c r="Q8" s="48">
        <v>0.76800872309972656</v>
      </c>
      <c r="T8" t="s">
        <v>185</v>
      </c>
    </row>
    <row r="9" spans="1:29">
      <c r="A9" t="s">
        <v>173</v>
      </c>
      <c r="B9" s="15">
        <v>0.96972826284817581</v>
      </c>
      <c r="C9" s="16">
        <v>0.28928013825895144</v>
      </c>
      <c r="D9" s="16">
        <v>0.8184920090507305</v>
      </c>
      <c r="E9" s="16">
        <v>0.82722231632423204</v>
      </c>
      <c r="F9" s="16">
        <v>0.18363587987710614</v>
      </c>
      <c r="G9" s="16">
        <v>0.62742968159232826</v>
      </c>
      <c r="H9" s="16">
        <v>1.0000000000000002</v>
      </c>
      <c r="I9" s="16">
        <v>0.34691333022939791</v>
      </c>
      <c r="J9" s="16">
        <v>0.86558390893780457</v>
      </c>
      <c r="K9" s="17">
        <v>0.66112168040299524</v>
      </c>
      <c r="N9" t="s">
        <v>173</v>
      </c>
      <c r="O9" s="46">
        <v>0.50730253516452362</v>
      </c>
      <c r="P9" s="47">
        <v>0.79073545874018702</v>
      </c>
      <c r="Q9" s="48">
        <v>0.23998573798648398</v>
      </c>
      <c r="T9" s="12">
        <f t="array" ref="T9:V18" ca="1">RAND()*2-1</f>
        <v>0.81854597509829197</v>
      </c>
      <c r="U9" s="13">
        <f ca="1"/>
        <v>-0.92086828175397684</v>
      </c>
      <c r="V9" s="14">
        <f ca="1"/>
        <v>0.58625225146250681</v>
      </c>
    </row>
    <row r="10" spans="1:29">
      <c r="A10" t="s">
        <v>174</v>
      </c>
      <c r="B10" s="15">
        <v>0.43738180779880692</v>
      </c>
      <c r="C10" s="16">
        <v>0.96805701195643823</v>
      </c>
      <c r="D10" s="16">
        <v>9.8366280754144473E-3</v>
      </c>
      <c r="E10" s="16">
        <v>0.5109880369234937</v>
      </c>
      <c r="F10" s="16">
        <v>0.84254627546589544</v>
      </c>
      <c r="G10" s="16">
        <v>8.4279383554684006E-2</v>
      </c>
      <c r="H10" s="16">
        <v>0.34691333022939791</v>
      </c>
      <c r="I10" s="16">
        <v>0.99999999999999989</v>
      </c>
      <c r="J10" s="16">
        <v>-3.0916161617530719E-2</v>
      </c>
      <c r="K10" s="17">
        <v>0.54838760737050163</v>
      </c>
      <c r="N10" t="s">
        <v>174</v>
      </c>
      <c r="O10" s="46">
        <v>0.86596994473575084</v>
      </c>
      <c r="P10" s="47">
        <v>-0.25359854672309817</v>
      </c>
      <c r="Q10" s="48">
        <v>0.39071520723476399</v>
      </c>
      <c r="T10" s="15">
        <f ca="1"/>
        <v>0.33463359633658252</v>
      </c>
      <c r="U10" s="16">
        <f ca="1"/>
        <v>-0.8139983899186003</v>
      </c>
      <c r="V10" s="17">
        <f ca="1"/>
        <v>0.6131330521565288</v>
      </c>
    </row>
    <row r="11" spans="1:29">
      <c r="A11" t="s">
        <v>175</v>
      </c>
      <c r="B11" s="15">
        <v>0.81534997701679102</v>
      </c>
      <c r="C11" s="16">
        <v>-3.4906114647829868E-2</v>
      </c>
      <c r="D11" s="16">
        <v>0.97559282745225362</v>
      </c>
      <c r="E11" s="16">
        <v>0.6638153515465075</v>
      </c>
      <c r="F11" s="16">
        <v>-3.5437366657792811E-2</v>
      </c>
      <c r="G11" s="16">
        <v>0.80357791711116855</v>
      </c>
      <c r="H11" s="16">
        <v>0.86558390893780457</v>
      </c>
      <c r="I11" s="16">
        <v>-3.0916161617530719E-2</v>
      </c>
      <c r="J11" s="16">
        <v>1</v>
      </c>
      <c r="K11" s="17">
        <v>0.61041841986387757</v>
      </c>
      <c r="N11" t="s">
        <v>175</v>
      </c>
      <c r="O11" s="46">
        <v>8.3494320906564376E-2</v>
      </c>
      <c r="P11" s="47">
        <v>0.92742904694670969</v>
      </c>
      <c r="Q11" s="48">
        <v>0.33012208248247132</v>
      </c>
      <c r="T11" s="15">
        <f ca="1"/>
        <v>0.59665823109512495</v>
      </c>
      <c r="U11" s="16">
        <f ca="1"/>
        <v>-0.57920437835940786</v>
      </c>
      <c r="V11" s="17">
        <f ca="1"/>
        <v>-0.72094828271801958</v>
      </c>
    </row>
    <row r="12" spans="1:29" ht="15.75" thickBot="1">
      <c r="A12" t="s">
        <v>176</v>
      </c>
      <c r="B12" s="18">
        <v>0.72386904558586807</v>
      </c>
      <c r="C12" s="19">
        <v>0.60151596493717041</v>
      </c>
      <c r="D12" s="19">
        <v>0.68590497739776191</v>
      </c>
      <c r="E12" s="19">
        <v>0.75975956799150002</v>
      </c>
      <c r="F12" s="19">
        <v>0.63391857891421588</v>
      </c>
      <c r="G12" s="19">
        <v>0.75487922597772339</v>
      </c>
      <c r="H12" s="19">
        <v>0.66112168040299524</v>
      </c>
      <c r="I12" s="19">
        <v>0.54838760737050163</v>
      </c>
      <c r="J12" s="19">
        <v>0.61041841986387757</v>
      </c>
      <c r="K12" s="20">
        <v>1</v>
      </c>
      <c r="N12" t="s">
        <v>176</v>
      </c>
      <c r="O12" s="49">
        <v>0.45375451650296472</v>
      </c>
      <c r="P12" s="50">
        <v>0.38696771967697974</v>
      </c>
      <c r="Q12" s="51">
        <v>0.73912647652110974</v>
      </c>
      <c r="T12" s="15">
        <f ca="1"/>
        <v>0.31236803935773527</v>
      </c>
      <c r="U12" s="16">
        <f ca="1"/>
        <v>9.8483377871278144E-2</v>
      </c>
      <c r="V12" s="17">
        <f ca="1"/>
        <v>0.63856768825069676</v>
      </c>
    </row>
    <row r="13" spans="1:29">
      <c r="T13" s="15">
        <f ca="1"/>
        <v>0.47435258438911654</v>
      </c>
      <c r="U13" s="16">
        <f ca="1"/>
        <v>0.57285946252532294</v>
      </c>
      <c r="V13" s="17">
        <f ca="1"/>
        <v>-0.82539061896166088</v>
      </c>
    </row>
    <row r="14" spans="1:29" ht="15.75" thickBot="1">
      <c r="A14" s="5" t="s">
        <v>180</v>
      </c>
      <c r="B14" t="s">
        <v>167</v>
      </c>
      <c r="C14" t="s">
        <v>168</v>
      </c>
      <c r="D14" t="s">
        <v>169</v>
      </c>
      <c r="E14" t="s">
        <v>170</v>
      </c>
      <c r="F14" t="s">
        <v>171</v>
      </c>
      <c r="G14" t="s">
        <v>172</v>
      </c>
      <c r="H14" t="s">
        <v>173</v>
      </c>
      <c r="I14" t="s">
        <v>174</v>
      </c>
      <c r="J14" t="s">
        <v>175</v>
      </c>
      <c r="K14" t="s">
        <v>176</v>
      </c>
      <c r="T14" s="15">
        <f ca="1"/>
        <v>0.77093165907269157</v>
      </c>
      <c r="U14" s="16">
        <f ca="1"/>
        <v>0.23649650588022064</v>
      </c>
      <c r="V14" s="17">
        <f ca="1"/>
        <v>-0.28545726194337506</v>
      </c>
    </row>
    <row r="15" spans="1:29">
      <c r="A15" t="s">
        <v>167</v>
      </c>
      <c r="B15" s="12">
        <f t="array" ref="B15:K24">MMULT(O3:Q12,T3:AC5)</f>
        <v>0.9919269585317485</v>
      </c>
      <c r="C15" s="13">
        <v>0.36801188035477916</v>
      </c>
      <c r="D15" s="13">
        <v>0.76886570930392029</v>
      </c>
      <c r="E15" s="13">
        <v>0.9428234819615301</v>
      </c>
      <c r="F15" s="13">
        <v>0.23892456597795789</v>
      </c>
      <c r="G15" s="13">
        <v>0.569549563437454</v>
      </c>
      <c r="H15" s="13">
        <v>0.9580770673423995</v>
      </c>
      <c r="I15" s="13">
        <v>0.43760685631148338</v>
      </c>
      <c r="J15" s="13">
        <v>0.81555906186836535</v>
      </c>
      <c r="K15" s="14">
        <v>0.73459796118967036</v>
      </c>
      <c r="N15" t="s">
        <v>35</v>
      </c>
      <c r="O15">
        <f>SUMSQ(B27:K36)</f>
        <v>6.6230576166321886E-2</v>
      </c>
      <c r="T15" s="15">
        <f ca="1"/>
        <v>4.5631585976928513E-3</v>
      </c>
      <c r="U15" s="16">
        <f ca="1"/>
        <v>0.47889654900380463</v>
      </c>
      <c r="V15" s="17">
        <f ca="1"/>
        <v>0.60199393250697164</v>
      </c>
    </row>
    <row r="16" spans="1:29">
      <c r="A16" t="s">
        <v>168</v>
      </c>
      <c r="B16" s="15">
        <v>0.36801188035477916</v>
      </c>
      <c r="C16" s="16">
        <v>0.98544899993826607</v>
      </c>
      <c r="D16" s="16">
        <v>2.8720561433088349E-2</v>
      </c>
      <c r="E16" s="16">
        <v>0.45340778367272805</v>
      </c>
      <c r="F16" s="16">
        <v>0.93923690944003135</v>
      </c>
      <c r="G16" s="16">
        <v>0.15961165494895496</v>
      </c>
      <c r="H16" s="16">
        <v>0.27483517379699074</v>
      </c>
      <c r="I16" s="16">
        <v>0.95699763792125481</v>
      </c>
      <c r="J16" s="16">
        <v>-4.2902684298097432E-2</v>
      </c>
      <c r="K16" s="17">
        <v>0.63341818809724615</v>
      </c>
      <c r="T16" s="15">
        <f ca="1"/>
        <v>0.93192003982817528</v>
      </c>
      <c r="U16" s="16">
        <f ca="1"/>
        <v>-0.70479946064772614</v>
      </c>
      <c r="V16" s="17">
        <f ca="1"/>
        <v>0.92644720440946027</v>
      </c>
    </row>
    <row r="17" spans="1:34">
      <c r="A17" t="s">
        <v>169</v>
      </c>
      <c r="B17" s="15">
        <v>0.76886570930392029</v>
      </c>
      <c r="C17" s="16">
        <v>2.8720561433088349E-2</v>
      </c>
      <c r="D17" s="16">
        <v>0.98594245799921665</v>
      </c>
      <c r="E17" s="16">
        <v>0.63057478343886042</v>
      </c>
      <c r="F17" s="16">
        <v>6.0676700269646888E-2</v>
      </c>
      <c r="G17" s="16">
        <v>0.90635438434452831</v>
      </c>
      <c r="H17" s="16">
        <v>0.81433250151244119</v>
      </c>
      <c r="I17" s="16">
        <v>2.2871992705270072E-3</v>
      </c>
      <c r="J17" s="16">
        <v>0.96356693670461568</v>
      </c>
      <c r="K17" s="17">
        <v>0.71313393212844256</v>
      </c>
      <c r="N17" s="5" t="s">
        <v>184</v>
      </c>
      <c r="T17" s="15">
        <f ca="1"/>
        <v>0.97035770029068025</v>
      </c>
      <c r="U17" s="16">
        <f ca="1"/>
        <v>-0.94713407301964048</v>
      </c>
      <c r="V17" s="17">
        <f ca="1"/>
        <v>-0.72227820924898611</v>
      </c>
    </row>
    <row r="18" spans="1:34" ht="15.75" thickBot="1">
      <c r="A18" t="s">
        <v>170</v>
      </c>
      <c r="B18" s="15">
        <v>0.9428234819615301</v>
      </c>
      <c r="C18" s="16">
        <v>0.45340778367272805</v>
      </c>
      <c r="D18" s="16">
        <v>0.63057478343886042</v>
      </c>
      <c r="E18" s="16">
        <v>0.92399875694771461</v>
      </c>
      <c r="F18" s="16">
        <v>0.30168507858487847</v>
      </c>
      <c r="G18" s="16">
        <v>0.43595115077856827</v>
      </c>
      <c r="H18" s="16">
        <v>0.89036704503160624</v>
      </c>
      <c r="I18" s="16">
        <v>0.53428008020463003</v>
      </c>
      <c r="J18" s="16">
        <v>0.68294762484988469</v>
      </c>
      <c r="K18" s="17">
        <v>0.68652279440483022</v>
      </c>
      <c r="N18" t="s">
        <v>113</v>
      </c>
      <c r="O18" t="s">
        <v>150</v>
      </c>
      <c r="P18" t="s">
        <v>151</v>
      </c>
      <c r="Q18" t="s">
        <v>152</v>
      </c>
      <c r="T18" s="18">
        <f ca="1"/>
        <v>-0.80654193578993372</v>
      </c>
      <c r="U18" s="19">
        <f ca="1"/>
        <v>0.81028883679691788</v>
      </c>
      <c r="V18" s="20">
        <f ca="1"/>
        <v>0.55840956086925186</v>
      </c>
    </row>
    <row r="19" spans="1:34" ht="18">
      <c r="A19" t="s">
        <v>171</v>
      </c>
      <c r="B19" s="15">
        <v>0.23892456597795789</v>
      </c>
      <c r="C19" s="16">
        <v>0.93923690944003135</v>
      </c>
      <c r="D19" s="16">
        <v>6.0676700269646888E-2</v>
      </c>
      <c r="E19" s="16">
        <v>0.30168507858487847</v>
      </c>
      <c r="F19" s="16">
        <v>0.96603454065928696</v>
      </c>
      <c r="G19" s="16">
        <v>0.27593623046538035</v>
      </c>
      <c r="H19" s="16">
        <v>0.17007302581528</v>
      </c>
      <c r="I19" s="16">
        <v>0.86057419592583373</v>
      </c>
      <c r="J19" s="16">
        <v>-5.3440346404887817E-2</v>
      </c>
      <c r="K19" s="17">
        <v>0.64574747830478896</v>
      </c>
      <c r="N19" t="s">
        <v>167</v>
      </c>
      <c r="O19">
        <v>0.4170783443754601</v>
      </c>
      <c r="P19">
        <v>3.6668292896657899E-2</v>
      </c>
      <c r="Q19">
        <v>-0.90388205099073271</v>
      </c>
      <c r="AD19" s="63" t="s">
        <v>196</v>
      </c>
      <c r="AE19" s="63"/>
      <c r="AF19" s="63"/>
      <c r="AG19" s="63"/>
      <c r="AH19" s="64"/>
    </row>
    <row r="20" spans="1:34" ht="15.75">
      <c r="A20" t="s">
        <v>172</v>
      </c>
      <c r="B20" s="15">
        <v>0.569549563437454</v>
      </c>
      <c r="C20" s="16">
        <v>0.15961165494895496</v>
      </c>
      <c r="D20" s="16">
        <v>0.90635438434452831</v>
      </c>
      <c r="E20" s="16">
        <v>0.43595115077856827</v>
      </c>
      <c r="F20" s="16">
        <v>0.27593623046538035</v>
      </c>
      <c r="G20" s="16">
        <v>0.97614350808313655</v>
      </c>
      <c r="H20" s="16">
        <v>0.62309407749033574</v>
      </c>
      <c r="I20" s="16">
        <v>6.3724488989080619E-2</v>
      </c>
      <c r="J20" s="16">
        <v>0.81572109612696997</v>
      </c>
      <c r="K20" s="17">
        <v>0.76328324577245388</v>
      </c>
      <c r="N20" t="s">
        <v>168</v>
      </c>
      <c r="O20">
        <v>0.38115793347086768</v>
      </c>
      <c r="P20">
        <v>0.89558162354584736</v>
      </c>
      <c r="Q20">
        <v>-0.19489941458146368</v>
      </c>
      <c r="T20" s="5" t="s">
        <v>186</v>
      </c>
      <c r="Y20" s="5" t="s">
        <v>187</v>
      </c>
      <c r="AD20" s="65" t="s">
        <v>189</v>
      </c>
      <c r="AE20" s="66" t="s">
        <v>190</v>
      </c>
      <c r="AF20" s="67"/>
      <c r="AG20" s="68"/>
      <c r="AH20" s="64"/>
    </row>
    <row r="21" spans="1:34" ht="15.75">
      <c r="A21" t="s">
        <v>173</v>
      </c>
      <c r="B21" s="15">
        <v>0.9580770673423995</v>
      </c>
      <c r="C21" s="16">
        <v>0.27483517379699074</v>
      </c>
      <c r="D21" s="16">
        <v>0.81433250151244119</v>
      </c>
      <c r="E21" s="16">
        <v>0.89036704503160624</v>
      </c>
      <c r="F21" s="16">
        <v>0.17007302581528</v>
      </c>
      <c r="G21" s="16">
        <v>0.62309407749033574</v>
      </c>
      <c r="H21" s="16">
        <v>0.9402115823303242</v>
      </c>
      <c r="I21" s="16">
        <v>0.33254546251257189</v>
      </c>
      <c r="J21" s="16">
        <v>0.85493250514431207</v>
      </c>
      <c r="K21" s="17">
        <v>0.71355972683399549</v>
      </c>
      <c r="N21" t="s">
        <v>169</v>
      </c>
      <c r="O21">
        <v>0.74337433455171031</v>
      </c>
      <c r="P21">
        <v>-0.3984092547620246</v>
      </c>
      <c r="Q21">
        <v>-0.52389039214524424</v>
      </c>
      <c r="T21" t="s">
        <v>113</v>
      </c>
      <c r="U21" t="s">
        <v>150</v>
      </c>
      <c r="V21" t="s">
        <v>151</v>
      </c>
      <c r="W21" t="s">
        <v>152</v>
      </c>
      <c r="Y21" t="s">
        <v>113</v>
      </c>
      <c r="Z21" t="s">
        <v>150</v>
      </c>
      <c r="AA21" t="s">
        <v>151</v>
      </c>
      <c r="AB21" t="s">
        <v>152</v>
      </c>
      <c r="AD21" s="69"/>
      <c r="AE21" s="70" t="s">
        <v>191</v>
      </c>
      <c r="AF21" s="71" t="s">
        <v>192</v>
      </c>
      <c r="AG21" s="72" t="s">
        <v>193</v>
      </c>
      <c r="AH21" s="64"/>
    </row>
    <row r="22" spans="1:34">
      <c r="A22" t="s">
        <v>174</v>
      </c>
      <c r="B22" s="15">
        <v>0.43760685631148338</v>
      </c>
      <c r="C22" s="16">
        <v>0.95699763792125481</v>
      </c>
      <c r="D22" s="16">
        <v>2.2871992705270072E-3</v>
      </c>
      <c r="E22" s="16">
        <v>0.53428008020463003</v>
      </c>
      <c r="F22" s="16">
        <v>0.86057419592583373</v>
      </c>
      <c r="G22" s="16">
        <v>6.3724488989080619E-2</v>
      </c>
      <c r="H22" s="16">
        <v>0.33254546251257189</v>
      </c>
      <c r="I22" s="16">
        <v>0.96687454125021144</v>
      </c>
      <c r="J22" s="16">
        <v>-3.3907368163356322E-2</v>
      </c>
      <c r="K22" s="17">
        <v>0.58359127668748267</v>
      </c>
      <c r="N22" t="s">
        <v>170</v>
      </c>
      <c r="O22">
        <v>0.31699732334577824</v>
      </c>
      <c r="P22">
        <v>0.17807217587569676</v>
      </c>
      <c r="Q22">
        <v>-0.88957079671211559</v>
      </c>
      <c r="T22" t="s">
        <v>167</v>
      </c>
      <c r="U22">
        <v>-2.7750370639326945E-2</v>
      </c>
      <c r="V22">
        <v>-8.3494422029685954E-3</v>
      </c>
      <c r="W22">
        <v>-0.9957140556155829</v>
      </c>
      <c r="Y22" t="s">
        <v>167</v>
      </c>
      <c r="Z22">
        <v>0.62347220205267784</v>
      </c>
      <c r="AA22">
        <v>0.74445098362887085</v>
      </c>
      <c r="AB22">
        <v>0.22136419035910043</v>
      </c>
      <c r="AD22" s="73" t="s">
        <v>167</v>
      </c>
      <c r="AE22" s="74">
        <v>0.90240451037259828</v>
      </c>
      <c r="AF22" s="75">
        <v>0.21928086755832399</v>
      </c>
      <c r="AG22" s="76">
        <v>0.35990742195262926</v>
      </c>
      <c r="AH22" s="64"/>
    </row>
    <row r="23" spans="1:34">
      <c r="A23" t="s">
        <v>175</v>
      </c>
      <c r="B23" s="15">
        <v>0.81555906186836535</v>
      </c>
      <c r="C23" s="16">
        <v>-4.2902684298097432E-2</v>
      </c>
      <c r="D23" s="16">
        <v>0.96356693670461568</v>
      </c>
      <c r="E23" s="16">
        <v>0.68294762484988469</v>
      </c>
      <c r="F23" s="16">
        <v>-5.3440346404887817E-2</v>
      </c>
      <c r="G23" s="16">
        <v>0.81572109612696997</v>
      </c>
      <c r="H23" s="16">
        <v>0.85493250514431207</v>
      </c>
      <c r="I23" s="16">
        <v>-3.3907368163356322E-2</v>
      </c>
      <c r="J23" s="16">
        <v>0.97607652808669421</v>
      </c>
      <c r="K23" s="17">
        <v>0.64077300031994455</v>
      </c>
      <c r="N23" t="s">
        <v>171</v>
      </c>
      <c r="O23">
        <v>0.53498230657969525</v>
      </c>
      <c r="P23">
        <v>0.824557433555138</v>
      </c>
      <c r="Q23">
        <v>1.6397903699901521E-2</v>
      </c>
      <c r="T23" t="s">
        <v>168</v>
      </c>
      <c r="U23">
        <v>0.49993549008304655</v>
      </c>
      <c r="V23">
        <v>0.76785107132891495</v>
      </c>
      <c r="W23">
        <v>-0.38852043298246808</v>
      </c>
      <c r="Y23" t="s">
        <v>168</v>
      </c>
      <c r="Z23">
        <v>0.76630479312140354</v>
      </c>
      <c r="AA23">
        <v>-0.31075108041994454</v>
      </c>
      <c r="AB23">
        <v>0.54923558697089747</v>
      </c>
      <c r="AD23" s="77" t="s">
        <v>168</v>
      </c>
      <c r="AE23" s="78">
        <v>0.16720123726130859</v>
      </c>
      <c r="AF23" s="79">
        <v>0.97850153385780114</v>
      </c>
      <c r="AG23" s="80">
        <v>7.126254530615256E-3</v>
      </c>
      <c r="AH23" s="64"/>
    </row>
    <row r="24" spans="1:34" ht="15.75" thickBot="1">
      <c r="A24" t="s">
        <v>176</v>
      </c>
      <c r="B24" s="18">
        <v>0.73459796118967036</v>
      </c>
      <c r="C24" s="19">
        <v>0.63341818809724615</v>
      </c>
      <c r="D24" s="19">
        <v>0.71313393212844256</v>
      </c>
      <c r="E24" s="19">
        <v>0.68652279440483022</v>
      </c>
      <c r="F24" s="19">
        <v>0.64574747830478896</v>
      </c>
      <c r="G24" s="19">
        <v>0.76328324577245388</v>
      </c>
      <c r="H24" s="19">
        <v>0.71355972683399549</v>
      </c>
      <c r="I24" s="19">
        <v>0.58359127668748267</v>
      </c>
      <c r="J24" s="19">
        <v>0.64077300031994455</v>
      </c>
      <c r="K24" s="20">
        <v>0.90194512561335149</v>
      </c>
      <c r="N24" t="s">
        <v>172</v>
      </c>
      <c r="O24">
        <v>0.92857031461964135</v>
      </c>
      <c r="P24">
        <v>-0.26322977495031158</v>
      </c>
      <c r="Q24">
        <v>-0.21205982984613286</v>
      </c>
      <c r="T24" t="s">
        <v>169</v>
      </c>
      <c r="U24">
        <v>0.29536788548863013</v>
      </c>
      <c r="V24">
        <v>-0.54574302820921428</v>
      </c>
      <c r="W24">
        <v>-0.77455937577612255</v>
      </c>
      <c r="Y24" t="s">
        <v>169</v>
      </c>
      <c r="Z24">
        <v>3.0628265142605259E-2</v>
      </c>
      <c r="AA24">
        <v>0.85967241853132825</v>
      </c>
      <c r="AB24">
        <v>0.4959513082854683</v>
      </c>
      <c r="AD24" s="77" t="s">
        <v>169</v>
      </c>
      <c r="AE24" s="78">
        <v>0.53660444000174212</v>
      </c>
      <c r="AF24" s="79">
        <v>-6.8452269156033294E-2</v>
      </c>
      <c r="AG24" s="80">
        <v>0.83264101427784365</v>
      </c>
      <c r="AH24" s="64"/>
    </row>
    <row r="25" spans="1:34">
      <c r="N25" t="s">
        <v>173</v>
      </c>
      <c r="O25">
        <v>0.45557749417715537</v>
      </c>
      <c r="P25">
        <v>-7.2710996514441989E-2</v>
      </c>
      <c r="Q25">
        <v>-0.85290216002222308</v>
      </c>
      <c r="T25" t="s">
        <v>170</v>
      </c>
      <c r="U25">
        <v>-7.3059047823913065E-2</v>
      </c>
      <c r="V25">
        <v>0.15358423956513942</v>
      </c>
      <c r="W25">
        <v>-0.94799804658242715</v>
      </c>
      <c r="Y25" t="s">
        <v>170</v>
      </c>
      <c r="Z25">
        <v>0.72208618593086316</v>
      </c>
      <c r="AA25">
        <v>0.61274126551086516</v>
      </c>
      <c r="AB25">
        <v>0.1647374838210082</v>
      </c>
      <c r="AD25" s="77" t="s">
        <v>170</v>
      </c>
      <c r="AE25" s="78">
        <v>0.88435370898059051</v>
      </c>
      <c r="AF25" s="79">
        <v>0.31067564603286796</v>
      </c>
      <c r="AG25" s="80">
        <v>0.21294256122844482</v>
      </c>
      <c r="AH25" s="64"/>
    </row>
    <row r="26" spans="1:34" ht="15.75" thickBot="1">
      <c r="A26" s="5" t="s">
        <v>183</v>
      </c>
      <c r="B26" t="s">
        <v>167</v>
      </c>
      <c r="C26" t="s">
        <v>168</v>
      </c>
      <c r="D26" t="s">
        <v>169</v>
      </c>
      <c r="E26" t="s">
        <v>170</v>
      </c>
      <c r="F26" t="s">
        <v>171</v>
      </c>
      <c r="G26" t="s">
        <v>172</v>
      </c>
      <c r="H26" t="s">
        <v>173</v>
      </c>
      <c r="I26" t="s">
        <v>174</v>
      </c>
      <c r="J26" t="s">
        <v>175</v>
      </c>
      <c r="K26" t="s">
        <v>176</v>
      </c>
      <c r="N26" t="s">
        <v>174</v>
      </c>
      <c r="O26">
        <v>0.24506754872770584</v>
      </c>
      <c r="P26">
        <v>0.89145322917488334</v>
      </c>
      <c r="Q26">
        <v>-0.33473576263356464</v>
      </c>
      <c r="T26" t="s">
        <v>171</v>
      </c>
      <c r="U26">
        <v>0.69674968368775103</v>
      </c>
      <c r="V26">
        <v>0.64067508998829237</v>
      </c>
      <c r="W26">
        <v>-0.26505834098768455</v>
      </c>
      <c r="Y26" t="s">
        <v>171</v>
      </c>
      <c r="Z26">
        <v>0.562816196465737</v>
      </c>
      <c r="AA26">
        <v>-0.36414940244564442</v>
      </c>
      <c r="AB26">
        <v>0.71879599494822455</v>
      </c>
      <c r="AD26" s="77" t="s">
        <v>171</v>
      </c>
      <c r="AE26" s="78">
        <v>-4.1013539861742235E-2</v>
      </c>
      <c r="AF26" s="79">
        <v>0.96558317853516018</v>
      </c>
      <c r="AG26" s="80">
        <v>0.17858443617277128</v>
      </c>
      <c r="AH26" s="64"/>
    </row>
    <row r="27" spans="1:34">
      <c r="A27" t="s">
        <v>167</v>
      </c>
      <c r="B27" s="12">
        <f t="array" ref="B27:K36">B3:K12-B15:K24</f>
        <v>8.0730414682517182E-3</v>
      </c>
      <c r="C27" s="13">
        <v>2.8067111256375177E-3</v>
      </c>
      <c r="D27" s="13">
        <v>1.6006915437628555E-3</v>
      </c>
      <c r="E27" s="13">
        <v>-1.5292236022495298E-2</v>
      </c>
      <c r="F27" s="13">
        <v>5.3123868746019764E-3</v>
      </c>
      <c r="G27" s="13">
        <v>-1.3930810360607282E-5</v>
      </c>
      <c r="H27" s="13">
        <v>1.1651195505776313E-2</v>
      </c>
      <c r="I27" s="13">
        <v>-2.2504851267646231E-4</v>
      </c>
      <c r="J27" s="13">
        <v>-2.0908485157433709E-4</v>
      </c>
      <c r="K27" s="14">
        <v>-1.0728915603802291E-2</v>
      </c>
      <c r="N27" t="s">
        <v>175</v>
      </c>
      <c r="O27">
        <v>0.60629977658056278</v>
      </c>
      <c r="P27">
        <v>-0.44515199201450761</v>
      </c>
      <c r="Q27">
        <v>-0.64045941055922029</v>
      </c>
      <c r="T27" t="s">
        <v>172</v>
      </c>
      <c r="U27">
        <v>0.622892395624706</v>
      </c>
      <c r="V27">
        <v>-0.48968674950438656</v>
      </c>
      <c r="W27">
        <v>-0.58582625121689968</v>
      </c>
      <c r="Y27" t="s">
        <v>172</v>
      </c>
      <c r="Z27">
        <v>-9.2960147056796796E-2</v>
      </c>
      <c r="AA27">
        <v>0.61454415657871386</v>
      </c>
      <c r="AB27">
        <v>0.76800872309972656</v>
      </c>
      <c r="AD27" s="77" t="s">
        <v>172</v>
      </c>
      <c r="AE27" s="78">
        <v>0.22134244931589409</v>
      </c>
      <c r="AF27" s="79">
        <v>0.11831172465605684</v>
      </c>
      <c r="AG27" s="80">
        <v>0.95560219689595582</v>
      </c>
      <c r="AH27" s="64"/>
    </row>
    <row r="28" spans="1:34">
      <c r="A28" t="s">
        <v>168</v>
      </c>
      <c r="B28" s="15">
        <v>2.8067111256375177E-3</v>
      </c>
      <c r="C28" s="16">
        <v>1.455100006173371E-2</v>
      </c>
      <c r="D28" s="16">
        <v>8.6955749832936038E-3</v>
      </c>
      <c r="E28" s="16">
        <v>-2.0891040184941312E-2</v>
      </c>
      <c r="F28" s="16">
        <v>-1.1163272371041977E-3</v>
      </c>
      <c r="G28" s="16">
        <v>5.7743877638996022E-3</v>
      </c>
      <c r="H28" s="16">
        <v>1.4444964461960697E-2</v>
      </c>
      <c r="I28" s="16">
        <v>1.1059374035183422E-2</v>
      </c>
      <c r="J28" s="16">
        <v>7.996569650267564E-3</v>
      </c>
      <c r="K28" s="17">
        <v>-3.1902223160075738E-2</v>
      </c>
      <c r="N28" t="s">
        <v>176</v>
      </c>
      <c r="O28">
        <v>0.80010515689903294</v>
      </c>
      <c r="P28">
        <v>0.2723874515742421</v>
      </c>
      <c r="Q28">
        <v>-0.43258608843013474</v>
      </c>
      <c r="T28" t="s">
        <v>173</v>
      </c>
      <c r="U28">
        <v>-3.7811618485230417E-3</v>
      </c>
      <c r="V28">
        <v>-0.12835621501487721</v>
      </c>
      <c r="W28">
        <v>-0.96122501510520009</v>
      </c>
      <c r="Y28" t="s">
        <v>173</v>
      </c>
      <c r="Z28">
        <v>0.50730253516452362</v>
      </c>
      <c r="AA28">
        <v>0.79073545874018702</v>
      </c>
      <c r="AB28">
        <v>0.23998573798648398</v>
      </c>
      <c r="AD28" s="77" t="s">
        <v>173</v>
      </c>
      <c r="AE28" s="78">
        <v>0.85519754031136763</v>
      </c>
      <c r="AF28" s="79">
        <v>0.13154153761179843</v>
      </c>
      <c r="AG28" s="80">
        <v>0.43767227790446178</v>
      </c>
      <c r="AH28" s="64"/>
    </row>
    <row r="29" spans="1:34">
      <c r="A29" t="s">
        <v>169</v>
      </c>
      <c r="B29" s="15">
        <v>1.6006915437628555E-3</v>
      </c>
      <c r="C29" s="16">
        <v>8.6955749832936038E-3</v>
      </c>
      <c r="D29" s="16">
        <v>1.405754200078313E-2</v>
      </c>
      <c r="E29" s="16">
        <v>-1.3164515453642278E-2</v>
      </c>
      <c r="F29" s="16">
        <v>6.5939450060941013E-3</v>
      </c>
      <c r="G29" s="16">
        <v>-3.4036474377349135E-3</v>
      </c>
      <c r="H29" s="16">
        <v>4.1595075382893087E-3</v>
      </c>
      <c r="I29" s="16">
        <v>7.5494288048874401E-3</v>
      </c>
      <c r="J29" s="16">
        <v>1.2025890747637935E-2</v>
      </c>
      <c r="K29" s="17">
        <v>-2.7228954730680655E-2</v>
      </c>
      <c r="T29" t="s">
        <v>174</v>
      </c>
      <c r="U29">
        <v>0.30967610601856255</v>
      </c>
      <c r="V29">
        <v>0.81431398258725385</v>
      </c>
      <c r="W29">
        <v>-0.45731893498272763</v>
      </c>
      <c r="Y29" t="s">
        <v>174</v>
      </c>
      <c r="Z29">
        <v>0.86596994473575084</v>
      </c>
      <c r="AA29">
        <v>-0.25359854672309817</v>
      </c>
      <c r="AB29">
        <v>0.39071520723476399</v>
      </c>
      <c r="AD29" s="77" t="s">
        <v>174</v>
      </c>
      <c r="AE29" s="78">
        <v>0.3072668163987799</v>
      </c>
      <c r="AF29" s="79">
        <v>0.92641612170045506</v>
      </c>
      <c r="AG29" s="80">
        <v>-0.11910489524907751</v>
      </c>
      <c r="AH29" s="64"/>
    </row>
    <row r="30" spans="1:34">
      <c r="A30" t="s">
        <v>170</v>
      </c>
      <c r="B30" s="15">
        <v>-1.5292236022495298E-2</v>
      </c>
      <c r="C30" s="16">
        <v>-2.0891040184941312E-2</v>
      </c>
      <c r="D30" s="16">
        <v>-1.3164515453642278E-2</v>
      </c>
      <c r="E30" s="16">
        <v>7.6001243052285394E-2</v>
      </c>
      <c r="F30" s="16">
        <v>-1.581407057096057E-2</v>
      </c>
      <c r="G30" s="16">
        <v>-4.3394758890327734E-3</v>
      </c>
      <c r="H30" s="16">
        <v>-6.3144728707374198E-2</v>
      </c>
      <c r="I30" s="16">
        <v>-2.3292043281136321E-2</v>
      </c>
      <c r="J30" s="16">
        <v>-1.913227330337719E-2</v>
      </c>
      <c r="K30" s="17">
        <v>7.3236773586669801E-2</v>
      </c>
      <c r="T30" t="s">
        <v>175</v>
      </c>
      <c r="U30">
        <v>0.1187692162986379</v>
      </c>
      <c r="V30">
        <v>-0.54518978124017836</v>
      </c>
      <c r="W30">
        <v>-0.81529561266189632</v>
      </c>
      <c r="Y30" t="s">
        <v>175</v>
      </c>
      <c r="Z30">
        <v>8.3494320906564376E-2</v>
      </c>
      <c r="AA30">
        <v>0.92742904694670969</v>
      </c>
      <c r="AB30">
        <v>0.33012208248247132</v>
      </c>
      <c r="AD30" s="77" t="s">
        <v>175</v>
      </c>
      <c r="AE30" s="78">
        <v>0.65506993657590318</v>
      </c>
      <c r="AF30" s="79">
        <v>-0.16105148546338863</v>
      </c>
      <c r="AG30" s="80">
        <v>0.72182306613555969</v>
      </c>
      <c r="AH30" s="64"/>
    </row>
    <row r="31" spans="1:34">
      <c r="A31" t="s">
        <v>171</v>
      </c>
      <c r="B31" s="15">
        <v>5.3123868746019764E-3</v>
      </c>
      <c r="C31" s="16">
        <v>-1.1163272371041977E-3</v>
      </c>
      <c r="D31" s="16">
        <v>6.5939450060941013E-3</v>
      </c>
      <c r="E31" s="16">
        <v>-1.581407057096057E-2</v>
      </c>
      <c r="F31" s="16">
        <v>3.3965459340713045E-2</v>
      </c>
      <c r="G31" s="16">
        <v>-2.5050566134129038E-2</v>
      </c>
      <c r="H31" s="16">
        <v>1.3562854061826141E-2</v>
      </c>
      <c r="I31" s="16">
        <v>-1.8027920459938285E-2</v>
      </c>
      <c r="J31" s="16">
        <v>1.8002979747095006E-2</v>
      </c>
      <c r="K31" s="17">
        <v>-1.1828899390573078E-2</v>
      </c>
      <c r="T31" t="s">
        <v>176</v>
      </c>
      <c r="U31">
        <v>0.57231187107763748</v>
      </c>
      <c r="V31">
        <v>7.0890285645302031E-2</v>
      </c>
      <c r="W31">
        <v>-0.7537811405139101</v>
      </c>
      <c r="Y31" t="s">
        <v>176</v>
      </c>
      <c r="Z31">
        <v>0.45375451650296472</v>
      </c>
      <c r="AA31">
        <v>0.38696771967697974</v>
      </c>
      <c r="AB31">
        <v>0.73912647652110974</v>
      </c>
      <c r="AD31" s="81" t="s">
        <v>176</v>
      </c>
      <c r="AE31" s="82">
        <v>0.42427165985979098</v>
      </c>
      <c r="AF31" s="83">
        <v>0.5702409878415694</v>
      </c>
      <c r="AG31" s="84">
        <v>0.62983835738593241</v>
      </c>
      <c r="AH31" s="64"/>
    </row>
    <row r="32" spans="1:34">
      <c r="A32" t="s">
        <v>172</v>
      </c>
      <c r="B32" s="15">
        <v>-1.3930810360607282E-5</v>
      </c>
      <c r="C32" s="16">
        <v>5.7743877638996022E-3</v>
      </c>
      <c r="D32" s="16">
        <v>-3.4036474377349135E-3</v>
      </c>
      <c r="E32" s="16">
        <v>-4.3394758890327734E-3</v>
      </c>
      <c r="F32" s="16">
        <v>-2.5050566134129038E-2</v>
      </c>
      <c r="G32" s="16">
        <v>2.3856491916863676E-2</v>
      </c>
      <c r="H32" s="16">
        <v>4.3356041019925184E-3</v>
      </c>
      <c r="I32" s="16">
        <v>2.0554894565603388E-2</v>
      </c>
      <c r="J32" s="16">
        <v>-1.214317901580142E-2</v>
      </c>
      <c r="K32" s="17">
        <v>-8.4040197947304884E-3</v>
      </c>
      <c r="AD32" s="85" t="s">
        <v>194</v>
      </c>
      <c r="AE32" s="85"/>
      <c r="AF32" s="85"/>
      <c r="AG32" s="85"/>
      <c r="AH32" s="64"/>
    </row>
    <row r="33" spans="1:34">
      <c r="A33" t="s">
        <v>173</v>
      </c>
      <c r="B33" s="15">
        <v>1.1651195505776313E-2</v>
      </c>
      <c r="C33" s="16">
        <v>1.4444964461960697E-2</v>
      </c>
      <c r="D33" s="16">
        <v>4.1595075382893087E-3</v>
      </c>
      <c r="E33" s="16">
        <v>-6.3144728707374198E-2</v>
      </c>
      <c r="F33" s="16">
        <v>1.3562854061826141E-2</v>
      </c>
      <c r="G33" s="16">
        <v>4.3356041019925184E-3</v>
      </c>
      <c r="H33" s="16">
        <v>5.9788417669676019E-2</v>
      </c>
      <c r="I33" s="16">
        <v>1.4367867716826022E-2</v>
      </c>
      <c r="J33" s="16">
        <v>1.0651403793492498E-2</v>
      </c>
      <c r="K33" s="17">
        <v>-5.2438046431000251E-2</v>
      </c>
      <c r="AD33" s="85" t="s">
        <v>195</v>
      </c>
      <c r="AE33" s="85"/>
      <c r="AF33" s="85"/>
      <c r="AG33" s="85"/>
      <c r="AH33" s="64"/>
    </row>
    <row r="34" spans="1:34">
      <c r="A34" t="s">
        <v>174</v>
      </c>
      <c r="B34" s="15">
        <v>-2.2504851267646231E-4</v>
      </c>
      <c r="C34" s="16">
        <v>1.1059374035183422E-2</v>
      </c>
      <c r="D34" s="16">
        <v>7.5494288048874401E-3</v>
      </c>
      <c r="E34" s="16">
        <v>-2.3292043281136321E-2</v>
      </c>
      <c r="F34" s="16">
        <v>-1.8027920459938285E-2</v>
      </c>
      <c r="G34" s="16">
        <v>2.0554894565603388E-2</v>
      </c>
      <c r="H34" s="16">
        <v>1.4367867716826022E-2</v>
      </c>
      <c r="I34" s="16">
        <v>3.312545874978845E-2</v>
      </c>
      <c r="J34" s="16">
        <v>2.9912065458256032E-3</v>
      </c>
      <c r="K34" s="17">
        <v>-3.5203669316981046E-2</v>
      </c>
    </row>
    <row r="35" spans="1:34">
      <c r="A35" t="s">
        <v>175</v>
      </c>
      <c r="B35" s="15">
        <v>-2.0908485157433709E-4</v>
      </c>
      <c r="C35" s="16">
        <v>7.996569650267564E-3</v>
      </c>
      <c r="D35" s="16">
        <v>1.2025890747637935E-2</v>
      </c>
      <c r="E35" s="16">
        <v>-1.913227330337719E-2</v>
      </c>
      <c r="F35" s="16">
        <v>1.8002979747095006E-2</v>
      </c>
      <c r="G35" s="16">
        <v>-1.214317901580142E-2</v>
      </c>
      <c r="H35" s="16">
        <v>1.0651403793492498E-2</v>
      </c>
      <c r="I35" s="16">
        <v>2.9912065458256032E-3</v>
      </c>
      <c r="J35" s="16">
        <v>2.3923471913305794E-2</v>
      </c>
      <c r="K35" s="17">
        <v>-3.0354580456066982E-2</v>
      </c>
    </row>
    <row r="36" spans="1:34" ht="15.75" thickBot="1">
      <c r="A36" t="s">
        <v>176</v>
      </c>
      <c r="B36" s="18">
        <v>-1.0728915603802291E-2</v>
      </c>
      <c r="C36" s="19">
        <v>-3.1902223160075738E-2</v>
      </c>
      <c r="D36" s="19">
        <v>-2.7228954730680655E-2</v>
      </c>
      <c r="E36" s="19">
        <v>7.3236773586669801E-2</v>
      </c>
      <c r="F36" s="19">
        <v>-1.1828899390573078E-2</v>
      </c>
      <c r="G36" s="19">
        <v>-8.4040197947304884E-3</v>
      </c>
      <c r="H36" s="19">
        <v>-5.2438046431000251E-2</v>
      </c>
      <c r="I36" s="19">
        <v>-3.5203669316981046E-2</v>
      </c>
      <c r="J36" s="19">
        <v>-3.0354580456066982E-2</v>
      </c>
      <c r="K36" s="20">
        <v>9.8054874386648505E-2</v>
      </c>
    </row>
  </sheetData>
  <mergeCells count="5">
    <mergeCell ref="AD19:AG19"/>
    <mergeCell ref="AD20:AD21"/>
    <mergeCell ref="AE20:AG20"/>
    <mergeCell ref="AD32:AG32"/>
    <mergeCell ref="AD33:AG33"/>
  </mergeCells>
  <conditionalFormatting sqref="O19:Q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:W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2:AB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2:AG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9AD0-4BBF-4481-9422-D4665507BD3B}">
  <dimension ref="A1:AC36"/>
  <sheetViews>
    <sheetView topLeftCell="A7" zoomScale="130" zoomScaleNormal="130" workbookViewId="0">
      <selection activeCell="U20" sqref="U20"/>
    </sheetView>
  </sheetViews>
  <sheetFormatPr defaultRowHeight="15"/>
  <sheetData>
    <row r="1" spans="1:29">
      <c r="A1" t="s">
        <v>179</v>
      </c>
      <c r="N1" t="s">
        <v>181</v>
      </c>
    </row>
    <row r="2" spans="1:29" ht="18" thickBot="1">
      <c r="A2" s="5" t="s">
        <v>31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N2" s="5" t="s">
        <v>113</v>
      </c>
      <c r="O2" t="s">
        <v>150</v>
      </c>
      <c r="P2" t="s">
        <v>151</v>
      </c>
      <c r="Q2" t="s">
        <v>152</v>
      </c>
      <c r="S2" s="61" t="s">
        <v>182</v>
      </c>
      <c r="T2" t="s">
        <v>167</v>
      </c>
      <c r="U2" t="s">
        <v>168</v>
      </c>
      <c r="V2" t="s">
        <v>169</v>
      </c>
      <c r="W2" t="s">
        <v>170</v>
      </c>
      <c r="X2" t="s">
        <v>171</v>
      </c>
      <c r="Y2" t="s">
        <v>172</v>
      </c>
      <c r="Z2" t="s">
        <v>173</v>
      </c>
      <c r="AA2" t="s">
        <v>174</v>
      </c>
      <c r="AB2" t="s">
        <v>175</v>
      </c>
      <c r="AC2" t="s">
        <v>176</v>
      </c>
    </row>
    <row r="3" spans="1:29">
      <c r="A3" t="s">
        <v>167</v>
      </c>
      <c r="B3" s="12">
        <v>1.0000000000000002</v>
      </c>
      <c r="C3" s="13">
        <v>0.37081859148041668</v>
      </c>
      <c r="D3" s="13">
        <v>0.77046640084768314</v>
      </c>
      <c r="E3" s="13">
        <v>0.9275312459390348</v>
      </c>
      <c r="F3" s="13">
        <v>0.24423695285255986</v>
      </c>
      <c r="G3" s="13">
        <v>0.56953563262709339</v>
      </c>
      <c r="H3" s="13">
        <v>0.96972826284817581</v>
      </c>
      <c r="I3" s="13">
        <v>0.43738180779880692</v>
      </c>
      <c r="J3" s="13">
        <v>0.81534997701679102</v>
      </c>
      <c r="K3" s="14">
        <v>0.72386904558586807</v>
      </c>
      <c r="N3" t="s">
        <v>167</v>
      </c>
      <c r="O3" s="43">
        <v>0.68233922977524297</v>
      </c>
      <c r="P3" s="44">
        <v>-0.70887320655536623</v>
      </c>
      <c r="Q3" s="45">
        <v>-0.20145560270365806</v>
      </c>
      <c r="S3" t="s">
        <v>150</v>
      </c>
      <c r="T3" s="12">
        <f t="array" ref="T3:AC5">TRANSPOSE(O3:Q12)</f>
        <v>0.68233922977524297</v>
      </c>
      <c r="U3" s="13">
        <v>-0.20567649785279679</v>
      </c>
      <c r="V3" s="13">
        <v>0.37087413828076687</v>
      </c>
      <c r="W3" s="13">
        <v>0.64509586533467078</v>
      </c>
      <c r="X3" s="13">
        <v>-0.41804455885829772</v>
      </c>
      <c r="Y3" s="13">
        <v>-2.0698072205615224E-2</v>
      </c>
      <c r="Z3" s="13">
        <v>0.66628818134620049</v>
      </c>
      <c r="AA3" s="13">
        <v>-6.3232267318678745E-2</v>
      </c>
      <c r="AB3" s="13">
        <v>0.54783994298672212</v>
      </c>
      <c r="AC3" s="14">
        <v>6.5439514831623094E-2</v>
      </c>
    </row>
    <row r="4" spans="1:29">
      <c r="A4" t="s">
        <v>168</v>
      </c>
      <c r="B4" s="15">
        <v>0.37081859148041668</v>
      </c>
      <c r="C4" s="16">
        <v>0.99999999999999978</v>
      </c>
      <c r="D4" s="16">
        <v>3.7416136416381952E-2</v>
      </c>
      <c r="E4" s="16">
        <v>0.43251674348778674</v>
      </c>
      <c r="F4" s="16">
        <v>0.93812058220292716</v>
      </c>
      <c r="G4" s="16">
        <v>0.16538604271285456</v>
      </c>
      <c r="H4" s="16">
        <v>0.28928013825895144</v>
      </c>
      <c r="I4" s="16">
        <v>0.96805701195643823</v>
      </c>
      <c r="J4" s="16">
        <v>-3.4906114647829868E-2</v>
      </c>
      <c r="K4" s="17">
        <v>0.60151596493717041</v>
      </c>
      <c r="N4" t="s">
        <v>168</v>
      </c>
      <c r="O4" s="46">
        <v>-0.20567649785279679</v>
      </c>
      <c r="P4" s="47">
        <v>-0.9032796963378894</v>
      </c>
      <c r="Q4" s="48">
        <v>0.41355351531675272</v>
      </c>
      <c r="S4" t="s">
        <v>151</v>
      </c>
      <c r="T4" s="15">
        <v>-0.70887320655536623</v>
      </c>
      <c r="U4" s="16">
        <v>-0.9032796963378894</v>
      </c>
      <c r="V4" s="16">
        <v>-0.43890930880073248</v>
      </c>
      <c r="W4" s="16">
        <v>-0.73791427889553673</v>
      </c>
      <c r="X4" s="16">
        <v>-0.85006600147838862</v>
      </c>
      <c r="Y4" s="16">
        <v>-0.48234378225383734</v>
      </c>
      <c r="Z4" s="16">
        <v>-0.63488133149950488</v>
      </c>
      <c r="AA4" s="16">
        <v>-0.8916679669223524</v>
      </c>
      <c r="AB4" s="16">
        <v>-0.37768000742708335</v>
      </c>
      <c r="AC4" s="17">
        <v>-0.86240979063292089</v>
      </c>
    </row>
    <row r="5" spans="1:29" ht="15.75" thickBot="1">
      <c r="A5" t="s">
        <v>169</v>
      </c>
      <c r="B5" s="15">
        <v>0.77046640084768314</v>
      </c>
      <c r="C5" s="16">
        <v>3.7416136416381952E-2</v>
      </c>
      <c r="D5" s="16">
        <v>0.99999999999999978</v>
      </c>
      <c r="E5" s="16">
        <v>0.61741026798521814</v>
      </c>
      <c r="F5" s="16">
        <v>6.727064527574099E-2</v>
      </c>
      <c r="G5" s="16">
        <v>0.90295073690679339</v>
      </c>
      <c r="H5" s="16">
        <v>0.8184920090507305</v>
      </c>
      <c r="I5" s="16">
        <v>9.8366280754144473E-3</v>
      </c>
      <c r="J5" s="16">
        <v>0.97559282745225362</v>
      </c>
      <c r="K5" s="17">
        <v>0.68590497739776191</v>
      </c>
      <c r="N5" t="s">
        <v>169</v>
      </c>
      <c r="O5" s="46">
        <v>0.37087413828076687</v>
      </c>
      <c r="P5" s="47">
        <v>-0.43890930880073248</v>
      </c>
      <c r="Q5" s="48">
        <v>-0.7675317791346421</v>
      </c>
      <c r="S5" t="s">
        <v>152</v>
      </c>
      <c r="T5" s="18">
        <v>-0.20145560270365806</v>
      </c>
      <c r="U5" s="19">
        <v>0.41355351531675272</v>
      </c>
      <c r="V5" s="19">
        <v>-0.7675317791346421</v>
      </c>
      <c r="W5" s="19">
        <v>-3.4973924589057397E-2</v>
      </c>
      <c r="X5" s="19">
        <v>0.25150402664306287</v>
      </c>
      <c r="Y5" s="19">
        <v>-0.82418322903119934</v>
      </c>
      <c r="Z5" s="19">
        <v>-0.30535322768648021</v>
      </c>
      <c r="AA5" s="19">
        <v>0.50925232413395982</v>
      </c>
      <c r="AB5" s="19">
        <v>-0.69480650598522864</v>
      </c>
      <c r="AC5" s="20">
        <v>-0.32041265510016914</v>
      </c>
    </row>
    <row r="6" spans="1:29">
      <c r="A6" t="s">
        <v>170</v>
      </c>
      <c r="B6" s="15">
        <v>0.9275312459390348</v>
      </c>
      <c r="C6" s="16">
        <v>0.43251674348778674</v>
      </c>
      <c r="D6" s="16">
        <v>0.61741026798521814</v>
      </c>
      <c r="E6" s="16">
        <v>1</v>
      </c>
      <c r="F6" s="16">
        <v>0.2858710080139179</v>
      </c>
      <c r="G6" s="16">
        <v>0.4316116748895355</v>
      </c>
      <c r="H6" s="16">
        <v>0.82722231632423204</v>
      </c>
      <c r="I6" s="16">
        <v>0.5109880369234937</v>
      </c>
      <c r="J6" s="16">
        <v>0.6638153515465075</v>
      </c>
      <c r="K6" s="17">
        <v>0.75975956799150002</v>
      </c>
      <c r="N6" t="s">
        <v>170</v>
      </c>
      <c r="O6" s="46">
        <v>0.64509586533467078</v>
      </c>
      <c r="P6" s="47">
        <v>-0.73791427889553673</v>
      </c>
      <c r="Q6" s="48">
        <v>-3.4973924589057397E-2</v>
      </c>
    </row>
    <row r="7" spans="1:29" ht="17.25">
      <c r="A7" t="s">
        <v>171</v>
      </c>
      <c r="B7" s="15">
        <v>0.24423695285255986</v>
      </c>
      <c r="C7" s="16">
        <v>0.93812058220292716</v>
      </c>
      <c r="D7" s="16">
        <v>6.727064527574099E-2</v>
      </c>
      <c r="E7" s="16">
        <v>0.2858710080139179</v>
      </c>
      <c r="F7" s="16">
        <v>1</v>
      </c>
      <c r="G7" s="16">
        <v>0.25088566433125131</v>
      </c>
      <c r="H7" s="16">
        <v>0.18363587987710614</v>
      </c>
      <c r="I7" s="16">
        <v>0.84254627546589544</v>
      </c>
      <c r="J7" s="16">
        <v>-3.5437366657792811E-2</v>
      </c>
      <c r="K7" s="17">
        <v>0.63391857891421588</v>
      </c>
      <c r="N7" t="s">
        <v>171</v>
      </c>
      <c r="O7" s="46">
        <v>-0.41804455885829772</v>
      </c>
      <c r="P7" s="47">
        <v>-0.85006600147838862</v>
      </c>
      <c r="Q7" s="48">
        <v>0.25150402664306287</v>
      </c>
      <c r="S7" t="s">
        <v>188</v>
      </c>
    </row>
    <row r="8" spans="1:29">
      <c r="A8" t="s">
        <v>172</v>
      </c>
      <c r="B8" s="15">
        <v>0.56953563262709339</v>
      </c>
      <c r="C8" s="16">
        <v>0.16538604271285456</v>
      </c>
      <c r="D8" s="16">
        <v>0.90295073690679339</v>
      </c>
      <c r="E8" s="16">
        <v>0.4316116748895355</v>
      </c>
      <c r="F8" s="16">
        <v>0.25088566433125131</v>
      </c>
      <c r="G8" s="16">
        <v>1.0000000000000002</v>
      </c>
      <c r="H8" s="16">
        <v>0.62742968159232826</v>
      </c>
      <c r="I8" s="16">
        <v>8.4279383554684006E-2</v>
      </c>
      <c r="J8" s="16">
        <v>0.80357791711116855</v>
      </c>
      <c r="K8" s="17">
        <v>0.75487922597772339</v>
      </c>
      <c r="N8" t="s">
        <v>172</v>
      </c>
      <c r="O8" s="46">
        <v>-2.0698072205615224E-2</v>
      </c>
      <c r="P8" s="47">
        <v>-0.48234378225383734</v>
      </c>
      <c r="Q8" s="48">
        <v>-0.82418322903119934</v>
      </c>
    </row>
    <row r="9" spans="1:29" ht="15.75" thickBot="1">
      <c r="A9" t="s">
        <v>173</v>
      </c>
      <c r="B9" s="15">
        <v>0.96972826284817581</v>
      </c>
      <c r="C9" s="16">
        <v>0.28928013825895144</v>
      </c>
      <c r="D9" s="16">
        <v>0.8184920090507305</v>
      </c>
      <c r="E9" s="16">
        <v>0.82722231632423204</v>
      </c>
      <c r="F9" s="16">
        <v>0.18363587987710614</v>
      </c>
      <c r="G9" s="16">
        <v>0.62742968159232826</v>
      </c>
      <c r="H9" s="16">
        <v>1.0000000000000002</v>
      </c>
      <c r="I9" s="16">
        <v>0.34691333022939791</v>
      </c>
      <c r="J9" s="16">
        <v>0.86558390893780457</v>
      </c>
      <c r="K9" s="17">
        <v>0.66112168040299524</v>
      </c>
      <c r="N9" t="s">
        <v>173</v>
      </c>
      <c r="O9" s="46">
        <v>0.66628818134620049</v>
      </c>
      <c r="P9" s="47">
        <v>-0.63488133149950488</v>
      </c>
      <c r="Q9" s="48">
        <v>-0.30535322768648021</v>
      </c>
      <c r="S9" s="5" t="s">
        <v>51</v>
      </c>
      <c r="T9" t="s">
        <v>150</v>
      </c>
      <c r="U9" t="s">
        <v>151</v>
      </c>
      <c r="V9" t="s">
        <v>152</v>
      </c>
      <c r="X9" s="5" t="s">
        <v>162</v>
      </c>
      <c r="Y9" t="s">
        <v>150</v>
      </c>
      <c r="Z9" t="s">
        <v>151</v>
      </c>
      <c r="AA9" t="s">
        <v>152</v>
      </c>
    </row>
    <row r="10" spans="1:29">
      <c r="A10" t="s">
        <v>174</v>
      </c>
      <c r="B10" s="15">
        <v>0.43738180779880692</v>
      </c>
      <c r="C10" s="16">
        <v>0.96805701195643823</v>
      </c>
      <c r="D10" s="16">
        <v>9.8366280754144473E-3</v>
      </c>
      <c r="E10" s="16">
        <v>0.5109880369234937</v>
      </c>
      <c r="F10" s="16">
        <v>0.84254627546589544</v>
      </c>
      <c r="G10" s="16">
        <v>8.4279383554684006E-2</v>
      </c>
      <c r="H10" s="16">
        <v>0.34691333022939791</v>
      </c>
      <c r="I10" s="16">
        <v>0.99999999999999989</v>
      </c>
      <c r="J10" s="16">
        <v>-3.0916161617530719E-2</v>
      </c>
      <c r="K10" s="17">
        <v>0.54838760737050163</v>
      </c>
      <c r="N10" t="s">
        <v>174</v>
      </c>
      <c r="O10" s="46">
        <v>-6.3232267318678745E-2</v>
      </c>
      <c r="P10" s="47">
        <v>-0.8916679669223524</v>
      </c>
      <c r="Q10" s="48">
        <v>0.50925232413395982</v>
      </c>
      <c r="S10" t="s">
        <v>150</v>
      </c>
      <c r="T10" s="12">
        <v>1</v>
      </c>
      <c r="U10" s="13">
        <f>T11</f>
        <v>5.2123330285363714E-2</v>
      </c>
      <c r="V10" s="14">
        <f>T12</f>
        <v>-2.6309948761322519E-2</v>
      </c>
      <c r="X10" t="s">
        <v>167</v>
      </c>
      <c r="Y10" s="12">
        <f t="array" ref="Y10:AA19">MMULT(O3:Q12,T10:V12)</f>
        <v>0.6506906840843274</v>
      </c>
      <c r="Z10" s="13">
        <v>-0.69411254813766232</v>
      </c>
      <c r="AA10" s="14">
        <v>-0.29261611505523205</v>
      </c>
    </row>
    <row r="11" spans="1:29">
      <c r="A11" t="s">
        <v>175</v>
      </c>
      <c r="B11" s="15">
        <v>0.81534997701679102</v>
      </c>
      <c r="C11" s="16">
        <v>-3.4906114647829868E-2</v>
      </c>
      <c r="D11" s="16">
        <v>0.97559282745225362</v>
      </c>
      <c r="E11" s="16">
        <v>0.6638153515465075</v>
      </c>
      <c r="F11" s="16">
        <v>-3.5437366657792811E-2</v>
      </c>
      <c r="G11" s="16">
        <v>0.80357791711116855</v>
      </c>
      <c r="H11" s="16">
        <v>0.86558390893780457</v>
      </c>
      <c r="I11" s="16">
        <v>-3.0916161617530719E-2</v>
      </c>
      <c r="J11" s="16">
        <v>1</v>
      </c>
      <c r="K11" s="17">
        <v>0.61041841986387757</v>
      </c>
      <c r="N11" t="s">
        <v>175</v>
      </c>
      <c r="O11" s="46">
        <v>0.54783994298672212</v>
      </c>
      <c r="P11" s="47">
        <v>-0.37768000742708335</v>
      </c>
      <c r="Q11" s="48">
        <v>-0.69480650598522864</v>
      </c>
      <c r="S11" t="s">
        <v>151</v>
      </c>
      <c r="T11" s="46">
        <v>5.2123330285363714E-2</v>
      </c>
      <c r="U11" s="16">
        <v>1</v>
      </c>
      <c r="V11" s="17">
        <f>U12</f>
        <v>0.10327404322994284</v>
      </c>
      <c r="X11" t="s">
        <v>168</v>
      </c>
      <c r="Y11" s="15">
        <v>-0.26363901560312819</v>
      </c>
      <c r="Z11" s="16">
        <v>-0.87129089674869054</v>
      </c>
      <c r="AA11" s="17">
        <v>0.32567950702833925</v>
      </c>
    </row>
    <row r="12" spans="1:29" ht="15.75" thickBot="1">
      <c r="A12" t="s">
        <v>176</v>
      </c>
      <c r="B12" s="18">
        <v>0.72386904558586807</v>
      </c>
      <c r="C12" s="19">
        <v>0.60151596493717041</v>
      </c>
      <c r="D12" s="19">
        <v>0.68590497739776191</v>
      </c>
      <c r="E12" s="19">
        <v>0.75975956799150002</v>
      </c>
      <c r="F12" s="19">
        <v>0.63391857891421588</v>
      </c>
      <c r="G12" s="19">
        <v>0.75487922597772339</v>
      </c>
      <c r="H12" s="19">
        <v>0.66112168040299524</v>
      </c>
      <c r="I12" s="19">
        <v>0.54838760737050163</v>
      </c>
      <c r="J12" s="19">
        <v>0.61041841986387757</v>
      </c>
      <c r="K12" s="20">
        <v>1</v>
      </c>
      <c r="N12" t="s">
        <v>176</v>
      </c>
      <c r="O12" s="49">
        <v>6.5439514831623094E-2</v>
      </c>
      <c r="P12" s="50">
        <v>-0.86240979063292089</v>
      </c>
      <c r="Q12" s="51">
        <v>-0.32041265510016914</v>
      </c>
      <c r="S12" t="s">
        <v>152</v>
      </c>
      <c r="T12" s="49">
        <v>-2.6309948761322519E-2</v>
      </c>
      <c r="U12" s="50">
        <v>0.10327404322994284</v>
      </c>
      <c r="V12" s="20">
        <v>1</v>
      </c>
      <c r="X12" t="s">
        <v>169</v>
      </c>
      <c r="Y12" s="15">
        <v>0.36819044519454475</v>
      </c>
      <c r="Z12" s="16">
        <v>-0.49884422373553039</v>
      </c>
      <c r="AA12" s="17">
        <v>-0.82261739764081987</v>
      </c>
    </row>
    <row r="13" spans="1:29">
      <c r="X13" t="s">
        <v>170</v>
      </c>
      <c r="Y13" s="15">
        <v>0.60755347781743319</v>
      </c>
      <c r="Z13" s="16">
        <v>-0.70790163264090622</v>
      </c>
      <c r="AA13" s="17">
        <v>-0.12815375489080336</v>
      </c>
    </row>
    <row r="14" spans="1:29" ht="15.75" thickBot="1">
      <c r="A14" s="5" t="s">
        <v>180</v>
      </c>
      <c r="B14" t="s">
        <v>167</v>
      </c>
      <c r="C14" t="s">
        <v>168</v>
      </c>
      <c r="D14" t="s">
        <v>169</v>
      </c>
      <c r="E14" t="s">
        <v>170</v>
      </c>
      <c r="F14" t="s">
        <v>171</v>
      </c>
      <c r="G14" t="s">
        <v>172</v>
      </c>
      <c r="H14" t="s">
        <v>173</v>
      </c>
      <c r="I14" t="s">
        <v>174</v>
      </c>
      <c r="J14" t="s">
        <v>175</v>
      </c>
      <c r="K14" t="s">
        <v>176</v>
      </c>
      <c r="X14" t="s">
        <v>171</v>
      </c>
      <c r="Y14" s="15">
        <v>-0.46896988787195953</v>
      </c>
      <c r="Z14" s="16">
        <v>-0.84588203837371845</v>
      </c>
      <c r="AA14" s="17">
        <v>0.17471300458159061</v>
      </c>
    </row>
    <row r="15" spans="1:29">
      <c r="A15" t="s">
        <v>167</v>
      </c>
      <c r="B15" s="12">
        <f t="array" ref="B15:K24">MMULT(Y10:AA19,T3:AC5)</f>
        <v>0.99497872372794127</v>
      </c>
      <c r="C15" s="13">
        <v>0.37213356759877858</v>
      </c>
      <c r="D15" s="13">
        <v>0.77056897287192361</v>
      </c>
      <c r="E15" s="13">
        <v>0.94218736428741934</v>
      </c>
      <c r="F15" s="13">
        <v>0.24442964719308091</v>
      </c>
      <c r="G15" s="13">
        <v>0.56250212358865626</v>
      </c>
      <c r="H15" s="13">
        <v>0.96357788649480847</v>
      </c>
      <c r="I15" s="13">
        <v>0.42875784066448164</v>
      </c>
      <c r="J15" s="13">
        <v>0.82193836010311061</v>
      </c>
      <c r="K15" s="14">
        <v>0.73494824633696343</v>
      </c>
      <c r="N15" t="s">
        <v>35</v>
      </c>
      <c r="O15">
        <f>SUMSQ(B27:K36)</f>
        <v>6.9277703574407545E-2</v>
      </c>
      <c r="X15" t="s">
        <v>172</v>
      </c>
      <c r="Y15" s="15">
        <v>-2.4155217953371347E-2</v>
      </c>
      <c r="Z15" s="16">
        <v>-0.56853936913204284</v>
      </c>
      <c r="AA15" s="17">
        <v>-0.87345225643218838</v>
      </c>
    </row>
    <row r="16" spans="1:29">
      <c r="A16" t="s">
        <v>168</v>
      </c>
      <c r="B16" s="15">
        <v>0.37213356759877869</v>
      </c>
      <c r="C16" s="16">
        <v>0.97592963106193154</v>
      </c>
      <c r="D16" s="16">
        <v>3.4671421070183922E-2</v>
      </c>
      <c r="E16" s="16">
        <v>0.46147526435706432</v>
      </c>
      <c r="F16" s="16">
        <v>0.93277733211207958</v>
      </c>
      <c r="G16" s="16">
        <v>0.15729897823036609</v>
      </c>
      <c r="H16" s="16">
        <v>0.27805947575065032</v>
      </c>
      <c r="I16" s="16">
        <v>0.95942572108909263</v>
      </c>
      <c r="J16" s="16">
        <v>-4.1647071271249808E-2</v>
      </c>
      <c r="K16" s="17">
        <v>0.62980555501498836</v>
      </c>
      <c r="X16" t="s">
        <v>173</v>
      </c>
      <c r="Y16" s="15">
        <v>0.6412298797869761</v>
      </c>
      <c r="Z16" s="16">
        <v>-0.63168723499445878</v>
      </c>
      <c r="AA16" s="17">
        <v>-0.38844999767313704</v>
      </c>
    </row>
    <row r="17" spans="1:27">
      <c r="A17" t="s">
        <v>169</v>
      </c>
      <c r="B17" s="15">
        <v>0.77056897287192361</v>
      </c>
      <c r="C17" s="16">
        <v>3.467142107018395E-2</v>
      </c>
      <c r="D17" s="16">
        <v>0.98688468228210613</v>
      </c>
      <c r="E17" s="16">
        <v>0.63439256832047686</v>
      </c>
      <c r="F17" s="16">
        <v>6.3238914500955479E-2</v>
      </c>
      <c r="G17" s="16">
        <v>0.91098104025687388</v>
      </c>
      <c r="H17" s="16">
        <v>0.81321670461444862</v>
      </c>
      <c r="I17" s="16">
        <v>2.6020765128773604E-3</v>
      </c>
      <c r="J17" s="16">
        <v>0.96167284244650753</v>
      </c>
      <c r="K17" s="17">
        <v>0.71787937115905787</v>
      </c>
      <c r="N17" s="5"/>
      <c r="X17" t="s">
        <v>174</v>
      </c>
      <c r="Y17" s="15">
        <v>-0.12310737381800016</v>
      </c>
      <c r="Z17" s="16">
        <v>-0.84237129673893685</v>
      </c>
      <c r="AA17" s="17">
        <v>0.41882980568448225</v>
      </c>
    </row>
    <row r="18" spans="1:27">
      <c r="A18" t="s">
        <v>170</v>
      </c>
      <c r="B18" s="15">
        <v>0.94218736428741934</v>
      </c>
      <c r="C18" s="16">
        <v>0.46147526435706415</v>
      </c>
      <c r="D18" s="16">
        <v>0.63439256832047686</v>
      </c>
      <c r="E18" s="16">
        <v>0.91878299904826877</v>
      </c>
      <c r="F18" s="16">
        <v>0.31554749929759968</v>
      </c>
      <c r="G18" s="16">
        <v>0.43449894071741851</v>
      </c>
      <c r="H18" s="16">
        <v>0.89337139560331735</v>
      </c>
      <c r="I18" s="16">
        <v>0.52753362811355053</v>
      </c>
      <c r="J18" s="16">
        <v>0.6892444191869157</v>
      </c>
      <c r="K18" s="17">
        <v>0.69132138848280356</v>
      </c>
      <c r="N18" t="s">
        <v>113</v>
      </c>
      <c r="O18" t="s">
        <v>150</v>
      </c>
      <c r="P18" t="s">
        <v>151</v>
      </c>
      <c r="Q18" t="s">
        <v>152</v>
      </c>
      <c r="S18" t="s">
        <v>113</v>
      </c>
      <c r="T18" t="s">
        <v>150</v>
      </c>
      <c r="U18" t="s">
        <v>151</v>
      </c>
      <c r="V18" t="s">
        <v>152</v>
      </c>
      <c r="X18" t="s">
        <v>175</v>
      </c>
      <c r="Y18" s="15">
        <v>0.54643432678892656</v>
      </c>
      <c r="Z18" s="16">
        <v>-0.42088024227083565</v>
      </c>
      <c r="AA18" s="17">
        <v>-0.7482246882287249</v>
      </c>
    </row>
    <row r="19" spans="1:27" ht="15.75" thickBot="1">
      <c r="A19" t="s">
        <v>171</v>
      </c>
      <c r="B19" s="15">
        <v>0.24442964719308091</v>
      </c>
      <c r="C19" s="16">
        <v>0.93277733211207958</v>
      </c>
      <c r="D19" s="16">
        <v>6.3238914500955479E-2</v>
      </c>
      <c r="E19" s="16">
        <v>0.31554749929759973</v>
      </c>
      <c r="F19" s="16">
        <v>0.95904689613517224</v>
      </c>
      <c r="G19" s="16">
        <v>0.27371718606139994</v>
      </c>
      <c r="H19" s="16">
        <v>0.17121644125009064</v>
      </c>
      <c r="I19" s="16">
        <v>0.87287295036676149</v>
      </c>
      <c r="J19" s="16">
        <v>-5.8839434362357584E-2</v>
      </c>
      <c r="K19" s="17">
        <v>0.64282753200252962</v>
      </c>
      <c r="N19" t="s">
        <v>167</v>
      </c>
      <c r="O19">
        <v>0.62694004713193308</v>
      </c>
      <c r="P19">
        <v>0.67559448380781306</v>
      </c>
      <c r="Q19">
        <v>0.173126825941288</v>
      </c>
      <c r="S19" t="s">
        <v>167</v>
      </c>
      <c r="T19">
        <v>0.68233922977524297</v>
      </c>
      <c r="U19">
        <v>-0.70887320655536623</v>
      </c>
      <c r="V19">
        <v>-0.20145560270365806</v>
      </c>
      <c r="X19" t="s">
        <v>176</v>
      </c>
      <c r="Y19" s="18">
        <v>2.8917885011296746E-2</v>
      </c>
      <c r="Z19" s="19">
        <v>-0.89208917558187384</v>
      </c>
      <c r="AA19" s="20">
        <v>-0.41119891138210518</v>
      </c>
    </row>
    <row r="20" spans="1:27">
      <c r="A20" t="s">
        <v>172</v>
      </c>
      <c r="B20" s="15">
        <v>0.56250212358865626</v>
      </c>
      <c r="C20" s="16">
        <v>0.15729897823036604</v>
      </c>
      <c r="D20" s="16">
        <v>0.91098104025687388</v>
      </c>
      <c r="E20" s="16">
        <v>0.43449894071741851</v>
      </c>
      <c r="F20" s="16">
        <v>0.27371718606139994</v>
      </c>
      <c r="G20" s="16">
        <v>0.99461609722356958</v>
      </c>
      <c r="H20" s="16">
        <v>0.61157216117587487</v>
      </c>
      <c r="I20" s="16">
        <v>6.3668140979910637E-2</v>
      </c>
      <c r="J20" s="16">
        <v>0.80837307036653516</v>
      </c>
      <c r="K20" s="17">
        <v>0.76859836914288859</v>
      </c>
      <c r="N20" t="s">
        <v>168</v>
      </c>
      <c r="O20">
        <v>0.75619915885799438</v>
      </c>
      <c r="P20">
        <v>-0.42435508832329422</v>
      </c>
      <c r="Q20">
        <v>0.51091623422344989</v>
      </c>
      <c r="S20" t="s">
        <v>168</v>
      </c>
      <c r="T20" s="62">
        <v>-0.20567649785279679</v>
      </c>
      <c r="U20">
        <v>-0.9032796963378894</v>
      </c>
      <c r="V20">
        <v>0.41355351531675272</v>
      </c>
      <c r="Y20" s="5"/>
    </row>
    <row r="21" spans="1:27">
      <c r="A21" t="s">
        <v>173</v>
      </c>
      <c r="B21" s="15">
        <v>0.96357788649480847</v>
      </c>
      <c r="C21" s="16">
        <v>0.27805947575065026</v>
      </c>
      <c r="D21" s="16">
        <v>0.81321670461444873</v>
      </c>
      <c r="E21" s="16">
        <v>0.89337139560331758</v>
      </c>
      <c r="F21" s="16">
        <v>0.17121644125009078</v>
      </c>
      <c r="G21" s="16">
        <v>0.61157216117587487</v>
      </c>
      <c r="H21" s="16">
        <v>0.94690478385692789</v>
      </c>
      <c r="I21" s="16">
        <v>0.32488978926202067</v>
      </c>
      <c r="J21" s="16">
        <v>0.85976456602142326</v>
      </c>
      <c r="K21" s="17">
        <v>0.71119932343396397</v>
      </c>
      <c r="N21" t="s">
        <v>169</v>
      </c>
      <c r="O21">
        <v>2.8727428010972274E-2</v>
      </c>
      <c r="P21">
        <v>0.80981150834571403</v>
      </c>
      <c r="Q21">
        <v>0.48180573253947628</v>
      </c>
      <c r="S21" t="s">
        <v>169</v>
      </c>
      <c r="T21">
        <v>0.37087413828076687</v>
      </c>
      <c r="U21">
        <v>-0.43890930880073248</v>
      </c>
      <c r="V21">
        <v>-0.7675317791346421</v>
      </c>
    </row>
    <row r="22" spans="1:27">
      <c r="A22" t="s">
        <v>174</v>
      </c>
      <c r="B22" s="15">
        <v>0.42875784066448153</v>
      </c>
      <c r="C22" s="16">
        <v>0.95942572108909241</v>
      </c>
      <c r="D22" s="16">
        <v>2.6020765128773604E-3</v>
      </c>
      <c r="E22" s="16">
        <v>0.52753362811355053</v>
      </c>
      <c r="F22" s="16">
        <v>0.8728729503667616</v>
      </c>
      <c r="G22" s="16">
        <v>6.3668140979910637E-2</v>
      </c>
      <c r="H22" s="16">
        <v>0.32488978926202061</v>
      </c>
      <c r="I22" s="16">
        <v>0.97218991188851112</v>
      </c>
      <c r="J22" s="16">
        <v>-4.0302012935082121E-2</v>
      </c>
      <c r="K22" s="17">
        <v>0.58421479676651056</v>
      </c>
      <c r="N22" t="s">
        <v>170</v>
      </c>
      <c r="O22">
        <v>0.72753964025861106</v>
      </c>
      <c r="P22">
        <v>0.54165241474429349</v>
      </c>
      <c r="Q22">
        <v>0.1108728448776849</v>
      </c>
      <c r="S22" t="s">
        <v>170</v>
      </c>
      <c r="T22">
        <v>0.64509586533467078</v>
      </c>
      <c r="U22">
        <v>-0.73791427889553673</v>
      </c>
      <c r="V22">
        <v>-3.4973924589057397E-2</v>
      </c>
    </row>
    <row r="23" spans="1:27">
      <c r="A23" t="s">
        <v>175</v>
      </c>
      <c r="B23" s="15">
        <v>0.82193836010311072</v>
      </c>
      <c r="C23" s="16">
        <v>-4.1647071271249891E-2</v>
      </c>
      <c r="D23" s="16">
        <v>0.96167284244650753</v>
      </c>
      <c r="E23" s="16">
        <v>0.6892444191869157</v>
      </c>
      <c r="F23" s="16">
        <v>-5.8839434362357584E-2</v>
      </c>
      <c r="G23" s="16">
        <v>0.80837307036653527</v>
      </c>
      <c r="H23" s="16">
        <v>0.85976456602142304</v>
      </c>
      <c r="I23" s="16">
        <v>-4.0302012935082177E-2</v>
      </c>
      <c r="J23" s="16">
        <v>0.97818798478088265</v>
      </c>
      <c r="K23" s="17">
        <v>0.63847029781759834</v>
      </c>
      <c r="N23" t="s">
        <v>171</v>
      </c>
      <c r="O23">
        <v>0.54782368589235164</v>
      </c>
      <c r="P23">
        <v>-0.47850877563968164</v>
      </c>
      <c r="Q23">
        <v>0.69466761025021373</v>
      </c>
      <c r="S23" t="s">
        <v>171</v>
      </c>
      <c r="T23">
        <v>-0.41804455885829772</v>
      </c>
      <c r="U23">
        <v>-0.85006600147838862</v>
      </c>
      <c r="V23">
        <v>0.25150402664306287</v>
      </c>
    </row>
    <row r="24" spans="1:27" ht="15.75" thickBot="1">
      <c r="A24" t="s">
        <v>176</v>
      </c>
      <c r="B24" s="18">
        <v>0.73494824633696343</v>
      </c>
      <c r="C24" s="19">
        <v>0.62980555501498825</v>
      </c>
      <c r="D24" s="19">
        <v>0.71787937115905764</v>
      </c>
      <c r="E24" s="19">
        <v>0.69132138848280356</v>
      </c>
      <c r="F24" s="19">
        <v>0.64282753200252973</v>
      </c>
      <c r="G24" s="19">
        <v>0.76859836914288859</v>
      </c>
      <c r="H24" s="19">
        <v>0.71119932343396386</v>
      </c>
      <c r="I24" s="19">
        <v>0.58421479676651056</v>
      </c>
      <c r="J24" s="19">
        <v>0.63847029781759834</v>
      </c>
      <c r="K24" s="20">
        <v>0.90299214647479409</v>
      </c>
      <c r="N24" t="s">
        <v>172</v>
      </c>
      <c r="O24">
        <v>-0.10822897400447115</v>
      </c>
      <c r="P24">
        <v>0.54707834296662272</v>
      </c>
      <c r="Q24">
        <v>0.77153147903303387</v>
      </c>
      <c r="S24" t="s">
        <v>172</v>
      </c>
      <c r="T24">
        <v>-2.0698072205615224E-2</v>
      </c>
      <c r="U24">
        <v>-0.48234378225383734</v>
      </c>
      <c r="V24">
        <v>-0.82418322903119934</v>
      </c>
    </row>
    <row r="25" spans="1:27">
      <c r="N25" t="s">
        <v>173</v>
      </c>
      <c r="O25">
        <v>0.50952618736871857</v>
      </c>
      <c r="P25">
        <v>0.72902080955881177</v>
      </c>
      <c r="Q25">
        <v>0.19873517627376797</v>
      </c>
      <c r="S25" t="s">
        <v>173</v>
      </c>
      <c r="T25">
        <v>0.66628818134620049</v>
      </c>
      <c r="U25">
        <v>-0.63488133149950488</v>
      </c>
      <c r="V25">
        <v>-0.30535322768648021</v>
      </c>
    </row>
    <row r="26" spans="1:27" ht="15.75" thickBot="1">
      <c r="A26" s="5" t="s">
        <v>183</v>
      </c>
      <c r="B26" t="s">
        <v>167</v>
      </c>
      <c r="C26" t="s">
        <v>168</v>
      </c>
      <c r="D26" t="s">
        <v>169</v>
      </c>
      <c r="E26" t="s">
        <v>170</v>
      </c>
      <c r="F26" t="s">
        <v>171</v>
      </c>
      <c r="G26" t="s">
        <v>172</v>
      </c>
      <c r="H26" t="s">
        <v>173</v>
      </c>
      <c r="I26" t="s">
        <v>174</v>
      </c>
      <c r="J26" t="s">
        <v>175</v>
      </c>
      <c r="K26" t="s">
        <v>176</v>
      </c>
      <c r="N26" t="s">
        <v>174</v>
      </c>
      <c r="O26">
        <v>0.86085926097540988</v>
      </c>
      <c r="P26">
        <v>-0.35868951376918601</v>
      </c>
      <c r="Q26">
        <v>0.34313004988434143</v>
      </c>
      <c r="S26" t="s">
        <v>174</v>
      </c>
      <c r="T26">
        <v>-6.3232267318678745E-2</v>
      </c>
      <c r="U26">
        <v>-0.8916679669223524</v>
      </c>
      <c r="V26">
        <v>0.50925232413395982</v>
      </c>
    </row>
    <row r="27" spans="1:27">
      <c r="A27" t="s">
        <v>167</v>
      </c>
      <c r="B27" s="12">
        <f t="array" ref="B27:K36">B3:K12-B15:K24</f>
        <v>5.0212762720589499E-3</v>
      </c>
      <c r="C27" s="13">
        <v>-1.3149761183618991E-3</v>
      </c>
      <c r="D27" s="13">
        <v>-1.0257202424046596E-4</v>
      </c>
      <c r="E27" s="13">
        <v>-1.4656118348384539E-2</v>
      </c>
      <c r="F27" s="13">
        <v>-1.9269434052104906E-4</v>
      </c>
      <c r="G27" s="13">
        <v>7.0335090384371357E-3</v>
      </c>
      <c r="H27" s="13">
        <v>6.1503763533673483E-3</v>
      </c>
      <c r="I27" s="13">
        <v>8.6239671343252833E-3</v>
      </c>
      <c r="J27" s="13">
        <v>-6.5883830863195936E-3</v>
      </c>
      <c r="K27" s="14">
        <v>-1.1079200751095364E-2</v>
      </c>
      <c r="N27" t="s">
        <v>175</v>
      </c>
      <c r="O27">
        <v>7.9395152337260855E-2</v>
      </c>
      <c r="P27">
        <v>0.88950087026187186</v>
      </c>
      <c r="Q27">
        <v>0.3159448653648983</v>
      </c>
      <c r="S27" t="s">
        <v>175</v>
      </c>
      <c r="T27">
        <v>0.54783994298672212</v>
      </c>
      <c r="U27">
        <v>-0.37768000742708335</v>
      </c>
      <c r="V27">
        <v>-0.69480650598522864</v>
      </c>
    </row>
    <row r="28" spans="1:27">
      <c r="A28" t="s">
        <v>168</v>
      </c>
      <c r="B28" s="15">
        <v>-1.3149761183620101E-3</v>
      </c>
      <c r="C28" s="16">
        <v>2.4070368938068243E-2</v>
      </c>
      <c r="D28" s="16">
        <v>2.7447153461980303E-3</v>
      </c>
      <c r="E28" s="16">
        <v>-2.8958520869277582E-2</v>
      </c>
      <c r="F28" s="16">
        <v>5.3432500908475733E-3</v>
      </c>
      <c r="G28" s="16">
        <v>8.0870644824884708E-3</v>
      </c>
      <c r="H28" s="16">
        <v>1.1220662508301116E-2</v>
      </c>
      <c r="I28" s="16">
        <v>8.6312908673455979E-3</v>
      </c>
      <c r="J28" s="16">
        <v>6.74095662341994E-3</v>
      </c>
      <c r="K28" s="17">
        <v>-2.828959007781795E-2</v>
      </c>
      <c r="N28" t="s">
        <v>176</v>
      </c>
      <c r="O28">
        <v>0.44273168762014042</v>
      </c>
      <c r="P28">
        <v>0.28023519016741061</v>
      </c>
      <c r="Q28">
        <v>0.71014715949352702</v>
      </c>
      <c r="S28" t="s">
        <v>176</v>
      </c>
      <c r="T28">
        <v>6.5439514831623094E-2</v>
      </c>
      <c r="U28">
        <v>-0.86240979063292089</v>
      </c>
      <c r="V28">
        <v>-0.32041265510016914</v>
      </c>
    </row>
    <row r="29" spans="1:27">
      <c r="A29" t="s">
        <v>169</v>
      </c>
      <c r="B29" s="15">
        <v>-1.0257202424046596E-4</v>
      </c>
      <c r="C29" s="16">
        <v>2.7447153461980026E-3</v>
      </c>
      <c r="D29" s="16">
        <v>1.3115317717893649E-2</v>
      </c>
      <c r="E29" s="16">
        <v>-1.6982300335258715E-2</v>
      </c>
      <c r="F29" s="16">
        <v>4.0317307747855108E-3</v>
      </c>
      <c r="G29" s="16">
        <v>-8.030303350080481E-3</v>
      </c>
      <c r="H29" s="16">
        <v>5.2753044362818802E-3</v>
      </c>
      <c r="I29" s="16">
        <v>7.2345515625370869E-3</v>
      </c>
      <c r="J29" s="16">
        <v>1.3919985005746094E-2</v>
      </c>
      <c r="K29" s="17">
        <v>-3.1974393761295961E-2</v>
      </c>
    </row>
    <row r="30" spans="1:27">
      <c r="A30" t="s">
        <v>170</v>
      </c>
      <c r="B30" s="15">
        <v>-1.4656118348384539E-2</v>
      </c>
      <c r="C30" s="16">
        <v>-2.8958520869277415E-2</v>
      </c>
      <c r="D30" s="16">
        <v>-1.6982300335258715E-2</v>
      </c>
      <c r="E30" s="16">
        <v>8.1217000951731233E-2</v>
      </c>
      <c r="F30" s="16">
        <v>-2.9676491283681772E-2</v>
      </c>
      <c r="G30" s="16">
        <v>-2.8872658278830121E-3</v>
      </c>
      <c r="H30" s="16">
        <v>-6.614907927908531E-2</v>
      </c>
      <c r="I30" s="16">
        <v>-1.654559119005683E-2</v>
      </c>
      <c r="J30" s="16">
        <v>-2.5429067640408198E-2</v>
      </c>
      <c r="K30" s="17">
        <v>6.8438179508696462E-2</v>
      </c>
    </row>
    <row r="31" spans="1:27">
      <c r="A31" t="s">
        <v>171</v>
      </c>
      <c r="B31" s="15">
        <v>-1.9269434052104906E-4</v>
      </c>
      <c r="C31" s="16">
        <v>5.3432500908475733E-3</v>
      </c>
      <c r="D31" s="16">
        <v>4.0317307747855108E-3</v>
      </c>
      <c r="E31" s="16">
        <v>-2.9676491283681827E-2</v>
      </c>
      <c r="F31" s="16">
        <v>4.0953103864827756E-2</v>
      </c>
      <c r="G31" s="16">
        <v>-2.283152173014863E-2</v>
      </c>
      <c r="H31" s="16">
        <v>1.24194386270155E-2</v>
      </c>
      <c r="I31" s="16">
        <v>-3.0326674900866046E-2</v>
      </c>
      <c r="J31" s="16">
        <v>2.3402067704564773E-2</v>
      </c>
      <c r="K31" s="17">
        <v>-8.9089530883137424E-3</v>
      </c>
    </row>
    <row r="32" spans="1:27">
      <c r="A32" t="s">
        <v>172</v>
      </c>
      <c r="B32" s="15">
        <v>7.0335090384371357E-3</v>
      </c>
      <c r="C32" s="16">
        <v>8.0870644824885263E-3</v>
      </c>
      <c r="D32" s="16">
        <v>-8.030303350080481E-3</v>
      </c>
      <c r="E32" s="16">
        <v>-2.8872658278830121E-3</v>
      </c>
      <c r="F32" s="16">
        <v>-2.283152173014863E-2</v>
      </c>
      <c r="G32" s="16">
        <v>5.383902776430638E-3</v>
      </c>
      <c r="H32" s="16">
        <v>1.5857520416453386E-2</v>
      </c>
      <c r="I32" s="16">
        <v>2.061124257477337E-2</v>
      </c>
      <c r="J32" s="16">
        <v>-4.7951532553666132E-3</v>
      </c>
      <c r="K32" s="17">
        <v>-1.3719143165165204E-2</v>
      </c>
    </row>
    <row r="33" spans="1:11">
      <c r="A33" t="s">
        <v>173</v>
      </c>
      <c r="B33" s="15">
        <v>6.1503763533673483E-3</v>
      </c>
      <c r="C33" s="16">
        <v>1.1220662508301171E-2</v>
      </c>
      <c r="D33" s="16">
        <v>5.2753044362817691E-3</v>
      </c>
      <c r="E33" s="16">
        <v>-6.6149079279085532E-2</v>
      </c>
      <c r="F33" s="16">
        <v>1.2419438627015361E-2</v>
      </c>
      <c r="G33" s="16">
        <v>1.5857520416453386E-2</v>
      </c>
      <c r="H33" s="16">
        <v>5.3095216143072332E-2</v>
      </c>
      <c r="I33" s="16">
        <v>2.2023540967377242E-2</v>
      </c>
      <c r="J33" s="16">
        <v>5.8193429163813093E-3</v>
      </c>
      <c r="K33" s="17">
        <v>-5.0077643030968733E-2</v>
      </c>
    </row>
    <row r="34" spans="1:11">
      <c r="A34" t="s">
        <v>174</v>
      </c>
      <c r="B34" s="15">
        <v>8.6239671343253943E-3</v>
      </c>
      <c r="C34" s="16">
        <v>8.63129086734582E-3</v>
      </c>
      <c r="D34" s="16">
        <v>7.2345515625370869E-3</v>
      </c>
      <c r="E34" s="16">
        <v>-1.654559119005683E-2</v>
      </c>
      <c r="F34" s="16">
        <v>-3.0326674900866157E-2</v>
      </c>
      <c r="G34" s="16">
        <v>2.061124257477337E-2</v>
      </c>
      <c r="H34" s="16">
        <v>2.2023540967377297E-2</v>
      </c>
      <c r="I34" s="16">
        <v>2.7810088111488773E-2</v>
      </c>
      <c r="J34" s="16">
        <v>9.3858513175514025E-3</v>
      </c>
      <c r="K34" s="17">
        <v>-3.5827189396008929E-2</v>
      </c>
    </row>
    <row r="35" spans="1:11">
      <c r="A35" t="s">
        <v>175</v>
      </c>
      <c r="B35" s="15">
        <v>-6.5883830863197046E-3</v>
      </c>
      <c r="C35" s="16">
        <v>6.7409566234200233E-3</v>
      </c>
      <c r="D35" s="16">
        <v>1.3919985005746094E-2</v>
      </c>
      <c r="E35" s="16">
        <v>-2.5429067640408198E-2</v>
      </c>
      <c r="F35" s="16">
        <v>2.3402067704564773E-2</v>
      </c>
      <c r="G35" s="16">
        <v>-4.7951532553667242E-3</v>
      </c>
      <c r="H35" s="16">
        <v>5.8193429163815313E-3</v>
      </c>
      <c r="I35" s="16">
        <v>9.385851317551458E-3</v>
      </c>
      <c r="J35" s="16">
        <v>2.1812015219117353E-2</v>
      </c>
      <c r="K35" s="17">
        <v>-2.8051877953720772E-2</v>
      </c>
    </row>
    <row r="36" spans="1:11" ht="15.75" thickBot="1">
      <c r="A36" t="s">
        <v>176</v>
      </c>
      <c r="B36" s="18">
        <v>-1.1079200751095364E-2</v>
      </c>
      <c r="C36" s="19">
        <v>-2.8289590077817839E-2</v>
      </c>
      <c r="D36" s="19">
        <v>-3.1974393761295739E-2</v>
      </c>
      <c r="E36" s="19">
        <v>6.8438179508696462E-2</v>
      </c>
      <c r="F36" s="19">
        <v>-8.9089530883138535E-3</v>
      </c>
      <c r="G36" s="19">
        <v>-1.3719143165165204E-2</v>
      </c>
      <c r="H36" s="19">
        <v>-5.0077643030968622E-2</v>
      </c>
      <c r="I36" s="19">
        <v>-3.5827189396008929E-2</v>
      </c>
      <c r="J36" s="19">
        <v>-2.8051877953720772E-2</v>
      </c>
      <c r="K36" s="20">
        <v>9.7007853525205912E-2</v>
      </c>
    </row>
  </sheetData>
  <conditionalFormatting sqref="O19:Q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:W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2:AB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9:V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Regrese</vt:lpstr>
      <vt:lpstr>Regrese (2)</vt:lpstr>
      <vt:lpstr>Parcial</vt:lpstr>
      <vt:lpstr>Faktor</vt:lpstr>
      <vt:lpstr>Kvadry</vt:lpstr>
      <vt:lpstr>3 faktory nekorel.</vt:lpstr>
      <vt:lpstr>3 faktory korel.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2023-04-03T15:38:10Z</dcterms:modified>
</cp:coreProperties>
</file>