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22886E9F-FF9C-4E1A-80ED-081E5499B644}" xr6:coauthVersionLast="47" xr6:coauthVersionMax="47" xr10:uidLastSave="{00000000-0000-0000-0000-000000000000}"/>
  <bookViews>
    <workbookView xWindow="-120" yWindow="-120" windowWidth="29040" windowHeight="15720" xr2:uid="{2209479B-C9D3-4B3A-BA44-167052BA07C4}"/>
  </bookViews>
  <sheets>
    <sheet name="Lis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" l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Q32" i="1"/>
  <c r="Q33" i="1"/>
  <c r="Q34" i="1"/>
  <c r="Q35" i="1"/>
  <c r="Q36" i="1"/>
  <c r="Q37" i="1"/>
  <c r="Q38" i="1"/>
  <c r="Q39" i="1"/>
  <c r="Q40" i="1"/>
  <c r="Q41" i="1"/>
  <c r="Q31" i="1"/>
  <c r="M23" i="1"/>
  <c r="O25" i="1"/>
  <c r="O24" i="1"/>
  <c r="M25" i="1"/>
  <c r="M24" i="1"/>
  <c r="L23" i="1"/>
  <c r="K25" i="1"/>
  <c r="K24" i="1"/>
  <c r="J25" i="1"/>
  <c r="J24" i="1"/>
  <c r="J23" i="1" l="1"/>
  <c r="K23" i="1" s="1"/>
  <c r="C23" i="1"/>
  <c r="G8" i="1" s="1"/>
  <c r="B27" i="1"/>
  <c r="B28" i="1"/>
  <c r="E3" i="1"/>
  <c r="E7" i="1"/>
  <c r="B23" i="1"/>
  <c r="E9" i="1" s="1"/>
  <c r="G7" i="1" l="1"/>
  <c r="G5" i="1"/>
  <c r="G3" i="1"/>
  <c r="G2" i="1"/>
  <c r="G21" i="1"/>
  <c r="G19" i="1"/>
  <c r="G17" i="1"/>
  <c r="G15" i="1"/>
  <c r="G14" i="1"/>
  <c r="G10" i="1"/>
  <c r="G9" i="1"/>
  <c r="E2" i="1"/>
  <c r="E20" i="1"/>
  <c r="E15" i="1"/>
  <c r="E14" i="1"/>
  <c r="E13" i="1"/>
  <c r="E10" i="1"/>
  <c r="E19" i="1"/>
  <c r="E8" i="1"/>
  <c r="E18" i="1"/>
  <c r="E6" i="1"/>
  <c r="E17" i="1"/>
  <c r="E5" i="1"/>
  <c r="E16" i="1"/>
  <c r="E4" i="1"/>
  <c r="E12" i="1"/>
  <c r="E11" i="1"/>
  <c r="E21" i="1"/>
  <c r="G18" i="1"/>
  <c r="G6" i="1"/>
  <c r="G16" i="1"/>
  <c r="G4" i="1"/>
  <c r="G13" i="1"/>
  <c r="G12" i="1"/>
  <c r="G11" i="1"/>
  <c r="G20" i="1"/>
  <c r="C24" i="1" l="1"/>
  <c r="H10" i="1" s="1"/>
  <c r="H13" i="1"/>
  <c r="B24" i="1"/>
  <c r="F21" i="1" s="1"/>
  <c r="H4" i="1"/>
  <c r="H19" i="1"/>
  <c r="H20" i="1"/>
  <c r="H9" i="1"/>
  <c r="H5" i="1"/>
  <c r="H8" i="1" l="1"/>
  <c r="H18" i="1"/>
  <c r="H17" i="1"/>
  <c r="H12" i="1"/>
  <c r="H16" i="1"/>
  <c r="H11" i="1"/>
  <c r="I11" i="1" s="1"/>
  <c r="H2" i="1"/>
  <c r="H15" i="1"/>
  <c r="I15" i="1" s="1"/>
  <c r="H14" i="1"/>
  <c r="H21" i="1"/>
  <c r="I21" i="1" s="1"/>
  <c r="H7" i="1"/>
  <c r="H6" i="1"/>
  <c r="H3" i="1"/>
  <c r="F11" i="1"/>
  <c r="F17" i="1"/>
  <c r="F4" i="1"/>
  <c r="F12" i="1"/>
  <c r="I12" i="1" s="1"/>
  <c r="F13" i="1"/>
  <c r="I13" i="1" s="1"/>
  <c r="F7" i="1"/>
  <c r="F19" i="1"/>
  <c r="I19" i="1" s="1"/>
  <c r="F14" i="1"/>
  <c r="F2" i="1"/>
  <c r="I2" i="1" s="1"/>
  <c r="F9" i="1"/>
  <c r="I9" i="1" s="1"/>
  <c r="F3" i="1"/>
  <c r="I3" i="1" s="1"/>
  <c r="F15" i="1"/>
  <c r="F20" i="1"/>
  <c r="F8" i="1"/>
  <c r="F10" i="1"/>
  <c r="I10" i="1" s="1"/>
  <c r="I8" i="1"/>
  <c r="F5" i="1"/>
  <c r="I5" i="1" s="1"/>
  <c r="I17" i="1"/>
  <c r="I20" i="1"/>
  <c r="I4" i="1"/>
  <c r="F6" i="1"/>
  <c r="F18" i="1"/>
  <c r="F16" i="1"/>
  <c r="I7" i="1" l="1"/>
  <c r="I16" i="1"/>
  <c r="I6" i="1"/>
  <c r="I14" i="1"/>
  <c r="I18" i="1"/>
  <c r="I23" i="1"/>
  <c r="O23" i="1" s="1"/>
</calcChain>
</file>

<file path=xl/sharedStrings.xml><?xml version="1.0" encoding="utf-8"?>
<sst xmlns="http://schemas.openxmlformats.org/spreadsheetml/2006/main" count="36" uniqueCount="27">
  <si>
    <t>i</t>
  </si>
  <si>
    <t>V(ýška)</t>
  </si>
  <si>
    <t>H(motnost)</t>
  </si>
  <si>
    <t>P(ohlaví)</t>
  </si>
  <si>
    <t>m</t>
  </si>
  <si>
    <t>s</t>
  </si>
  <si>
    <t>Vi-mV</t>
  </si>
  <si>
    <t>kontrola</t>
  </si>
  <si>
    <t>zVi</t>
  </si>
  <si>
    <t>Hi-mH</t>
  </si>
  <si>
    <t>zHi</t>
  </si>
  <si>
    <t>zVi x zHi</t>
  </si>
  <si>
    <t>rVH</t>
  </si>
  <si>
    <t>r2</t>
  </si>
  <si>
    <t>kovariance</t>
  </si>
  <si>
    <t>t</t>
  </si>
  <si>
    <t>df</t>
  </si>
  <si>
    <t>p</t>
  </si>
  <si>
    <t>rVP</t>
  </si>
  <si>
    <t>rHP</t>
  </si>
  <si>
    <t>různé</t>
  </si>
  <si>
    <t>hodnoty</t>
  </si>
  <si>
    <t>r</t>
  </si>
  <si>
    <t>N</t>
  </si>
  <si>
    <t>Poznámka</t>
  </si>
  <si>
    <t>cVH = sV * rVH * sH</t>
  </si>
  <si>
    <t>rVH = cVH/(sV*sH)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</si>
</sst>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16</xdr:row>
      <xdr:rowOff>0</xdr:rowOff>
    </xdr:from>
    <xdr:to>
      <xdr:col>35</xdr:col>
      <xdr:colOff>70689</xdr:colOff>
      <xdr:row>26</xdr:row>
      <xdr:rowOff>95529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6150B-6562-4D7D-9139-F268BCF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276" y="3061138"/>
          <a:ext cx="12288965" cy="200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U41"/>
  <sheetViews>
    <sheetView tabSelected="1" zoomScale="145" zoomScaleNormal="145" workbookViewId="0">
      <pane xSplit="1" ySplit="1" topLeftCell="H23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</row>
    <row r="3" spans="1:1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L4" s="3"/>
      <c r="M4" s="3" t="s">
        <v>1</v>
      </c>
      <c r="N4" s="3" t="s">
        <v>2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L5" s="1" t="s">
        <v>1</v>
      </c>
      <c r="M5" s="1">
        <v>1</v>
      </c>
      <c r="N5" s="1"/>
    </row>
    <row r="6" spans="1:14" ht="15.75" thickBot="1" x14ac:dyDescent="0.3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L6" s="2" t="s">
        <v>2</v>
      </c>
      <c r="M6" s="2">
        <v>0.5869926290706583</v>
      </c>
      <c r="N6" s="2">
        <v>1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</row>
    <row r="9" spans="1:14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</row>
    <row r="11" spans="1:14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</row>
    <row r="15" spans="1:14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</row>
    <row r="16" spans="1:14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</row>
    <row r="17" spans="1:21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</row>
    <row r="18" spans="1:21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</row>
    <row r="19" spans="1:21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</row>
    <row r="20" spans="1:21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</row>
    <row r="21" spans="1:21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</row>
    <row r="22" spans="1:21" x14ac:dyDescent="0.25">
      <c r="J22" t="s">
        <v>7</v>
      </c>
      <c r="K22" t="s">
        <v>13</v>
      </c>
      <c r="L22" t="s">
        <v>14</v>
      </c>
      <c r="M22" t="s">
        <v>15</v>
      </c>
      <c r="N22" t="s">
        <v>16</v>
      </c>
      <c r="O22" t="s">
        <v>17</v>
      </c>
    </row>
    <row r="23" spans="1:21" x14ac:dyDescent="0.25">
      <c r="A23" t="s">
        <v>4</v>
      </c>
      <c r="B23">
        <f>SUM(B2:B21)/COUNT(B2:B21)</f>
        <v>172.7</v>
      </c>
      <c r="C23">
        <f>SUM(C2:C21)/COUNT(C2:C21)</f>
        <v>75.25</v>
      </c>
      <c r="H23" t="s">
        <v>12</v>
      </c>
      <c r="I23">
        <f>SUM(I2:I21)/19</f>
        <v>0.58699262907065886</v>
      </c>
      <c r="J23">
        <f>PEARSON(B2:B21,C2:C21)</f>
        <v>0.5869926290706583</v>
      </c>
      <c r="K23">
        <f>J23*J23</f>
        <v>0.34456034658328344</v>
      </c>
      <c r="L23">
        <f>B24*C24*I23</f>
        <v>130.44736842105266</v>
      </c>
      <c r="M23">
        <f>I23*SQRT(18)/SQRT(1-I23*I23)</f>
        <v>3.0761148356415169</v>
      </c>
      <c r="N23">
        <v>18</v>
      </c>
      <c r="O23">
        <f>_xlfn.T.DIST(M23,N23,FALSE)</f>
        <v>7.1111862817779242E-3</v>
      </c>
    </row>
    <row r="24" spans="1:21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H24" t="s">
        <v>18</v>
      </c>
      <c r="J24">
        <f>PEARSON(B2:B21,D2:D21)</f>
        <v>0.13927358230884518</v>
      </c>
      <c r="K24">
        <f>J24*J24</f>
        <v>1.9397130729138672E-2</v>
      </c>
      <c r="M24">
        <f>J24*SQRT(18)/SQRT(1-J24*J24)</f>
        <v>0.59670327175284343</v>
      </c>
      <c r="N24">
        <v>18</v>
      </c>
      <c r="O24">
        <f>_xlfn.T.DIST(M24,N24,FALSE)</f>
        <v>0.32663769807263493</v>
      </c>
    </row>
    <row r="25" spans="1:21" x14ac:dyDescent="0.25">
      <c r="H25" t="s">
        <v>19</v>
      </c>
      <c r="J25">
        <f>PEARSON(C2:C21,D2:D21)</f>
        <v>-3.2309376645135762E-3</v>
      </c>
      <c r="K25">
        <f>J25*J25</f>
        <v>1.0438958191972443E-5</v>
      </c>
      <c r="M25">
        <f>J25*SQRT(18)/SQRT(1-J25*J25)</f>
        <v>-1.3707779140664855E-2</v>
      </c>
      <c r="N25">
        <v>18</v>
      </c>
      <c r="O25">
        <f>_xlfn.T.DIST(M25,N25,FALSE)</f>
        <v>0.39340350071929653</v>
      </c>
    </row>
    <row r="26" spans="1:21" x14ac:dyDescent="0.25">
      <c r="B26" t="s">
        <v>7</v>
      </c>
    </row>
    <row r="27" spans="1:21" x14ac:dyDescent="0.25">
      <c r="A27" t="s">
        <v>4</v>
      </c>
      <c r="B27">
        <f>AVERAGE(B2:B21)</f>
        <v>172.7</v>
      </c>
    </row>
    <row r="28" spans="1:21" x14ac:dyDescent="0.25">
      <c r="A28" t="s">
        <v>5</v>
      </c>
      <c r="B28">
        <f>STDEV(B2:B21)</f>
        <v>13.996616132404816</v>
      </c>
    </row>
    <row r="29" spans="1:21" x14ac:dyDescent="0.25">
      <c r="Q29" t="s">
        <v>23</v>
      </c>
    </row>
    <row r="30" spans="1:21" x14ac:dyDescent="0.25">
      <c r="P30" t="s">
        <v>15</v>
      </c>
      <c r="Q30">
        <v>20</v>
      </c>
      <c r="R30">
        <v>50</v>
      </c>
      <c r="S30">
        <v>100</v>
      </c>
      <c r="T30">
        <v>200</v>
      </c>
      <c r="U30">
        <v>1000</v>
      </c>
    </row>
    <row r="31" spans="1:21" x14ac:dyDescent="0.25">
      <c r="H31" t="s">
        <v>24</v>
      </c>
      <c r="J31" t="s">
        <v>14</v>
      </c>
      <c r="O31" t="s">
        <v>20</v>
      </c>
      <c r="P31">
        <v>0</v>
      </c>
      <c r="Q31">
        <f>$P31*SQRT(Q$30-2)/SQRT(1-$P31*$P31)</f>
        <v>0</v>
      </c>
      <c r="R31">
        <f t="shared" ref="R31:U31" si="5">$P31*SQRT(R$30-2)/SQRT(1-$P31*$P31)</f>
        <v>0</v>
      </c>
      <c r="S31">
        <f t="shared" si="5"/>
        <v>0</v>
      </c>
      <c r="T31">
        <f t="shared" si="5"/>
        <v>0</v>
      </c>
      <c r="U31">
        <f t="shared" si="5"/>
        <v>0</v>
      </c>
    </row>
    <row r="32" spans="1:21" x14ac:dyDescent="0.25">
      <c r="O32" t="s">
        <v>21</v>
      </c>
      <c r="P32">
        <v>0.1</v>
      </c>
      <c r="Q32">
        <f t="shared" ref="Q32:U41" si="6">$P32*SQRT(Q$30-2)/SQRT(1-$P32*$P32)</f>
        <v>0.42640143271122088</v>
      </c>
      <c r="R32">
        <f t="shared" si="6"/>
        <v>0.6963106238227913</v>
      </c>
      <c r="S32">
        <f t="shared" si="6"/>
        <v>0.9949366763261821</v>
      </c>
      <c r="T32">
        <f t="shared" si="6"/>
        <v>1.4142135623730951</v>
      </c>
      <c r="U32">
        <f t="shared" si="6"/>
        <v>3.1750288314924138</v>
      </c>
    </row>
    <row r="33" spans="10:21" x14ac:dyDescent="0.25">
      <c r="J33" t="s">
        <v>25</v>
      </c>
      <c r="O33" t="s">
        <v>22</v>
      </c>
      <c r="P33">
        <v>0.2</v>
      </c>
      <c r="Q33">
        <f t="shared" si="6"/>
        <v>0.86602540378443871</v>
      </c>
      <c r="R33">
        <f t="shared" si="6"/>
        <v>1.4142135623730951</v>
      </c>
      <c r="S33">
        <f t="shared" si="6"/>
        <v>2.0207259421636903</v>
      </c>
      <c r="T33">
        <f t="shared" si="6"/>
        <v>2.8722813232690148</v>
      </c>
      <c r="U33">
        <f t="shared" si="6"/>
        <v>6.4485140407177015</v>
      </c>
    </row>
    <row r="34" spans="10:21" x14ac:dyDescent="0.25">
      <c r="P34">
        <v>0.3</v>
      </c>
      <c r="Q34">
        <f t="shared" si="6"/>
        <v>1.3342487699899821</v>
      </c>
      <c r="R34">
        <f t="shared" si="6"/>
        <v>2.1788191176076883</v>
      </c>
      <c r="S34">
        <f t="shared" si="6"/>
        <v>3.1132471299766249</v>
      </c>
      <c r="T34">
        <f t="shared" si="6"/>
        <v>4.4252025470499738</v>
      </c>
      <c r="U34">
        <f t="shared" si="6"/>
        <v>9.9349532813847041</v>
      </c>
    </row>
    <row r="35" spans="10:21" x14ac:dyDescent="0.25">
      <c r="J35" t="s">
        <v>26</v>
      </c>
      <c r="P35">
        <v>0.4</v>
      </c>
      <c r="Q35">
        <f t="shared" si="6"/>
        <v>1.8516401995451028</v>
      </c>
      <c r="R35">
        <f t="shared" si="6"/>
        <v>3.023715784073818</v>
      </c>
      <c r="S35">
        <f t="shared" si="6"/>
        <v>4.3204937989385739</v>
      </c>
      <c r="T35">
        <f t="shared" si="6"/>
        <v>6.1411957886299078</v>
      </c>
      <c r="U35">
        <f t="shared" si="6"/>
        <v>13.787502968095351</v>
      </c>
    </row>
    <row r="36" spans="10:21" x14ac:dyDescent="0.25">
      <c r="P36">
        <v>0.5</v>
      </c>
      <c r="Q36">
        <f t="shared" si="6"/>
        <v>2.4494897427831779</v>
      </c>
      <c r="R36">
        <f t="shared" si="6"/>
        <v>4</v>
      </c>
      <c r="S36">
        <f t="shared" si="6"/>
        <v>5.7154760664940829</v>
      </c>
      <c r="T36">
        <f t="shared" si="6"/>
        <v>8.1240384046359608</v>
      </c>
      <c r="U36">
        <f t="shared" si="6"/>
        <v>18.239152027072603</v>
      </c>
    </row>
    <row r="37" spans="10:21" x14ac:dyDescent="0.25">
      <c r="P37">
        <v>0.6</v>
      </c>
      <c r="Q37">
        <f t="shared" si="6"/>
        <v>3.1819805153394634</v>
      </c>
      <c r="R37">
        <f t="shared" si="6"/>
        <v>5.1961524227066311</v>
      </c>
      <c r="S37">
        <f t="shared" si="6"/>
        <v>7.4246212024587486</v>
      </c>
      <c r="T37">
        <f t="shared" si="6"/>
        <v>10.553435459602715</v>
      </c>
      <c r="U37">
        <f t="shared" si="6"/>
        <v>23.69335349839697</v>
      </c>
    </row>
    <row r="38" spans="10:21" x14ac:dyDescent="0.25">
      <c r="P38">
        <v>0.7</v>
      </c>
      <c r="Q38">
        <f t="shared" si="6"/>
        <v>4.1586196805020315</v>
      </c>
      <c r="R38">
        <f t="shared" si="6"/>
        <v>6.7909975010173227</v>
      </c>
      <c r="S38">
        <f t="shared" si="6"/>
        <v>9.7034459211714079</v>
      </c>
      <c r="T38">
        <f t="shared" si="6"/>
        <v>13.792581126012891</v>
      </c>
      <c r="U38">
        <f t="shared" si="6"/>
        <v>30.965508959131274</v>
      </c>
    </row>
    <row r="39" spans="10:21" x14ac:dyDescent="0.25">
      <c r="P39">
        <v>0.8</v>
      </c>
      <c r="Q39">
        <f t="shared" si="6"/>
        <v>5.6568542494923815</v>
      </c>
      <c r="R39">
        <f t="shared" si="6"/>
        <v>9.2376043070340135</v>
      </c>
      <c r="S39">
        <f t="shared" si="6"/>
        <v>13.19932658214889</v>
      </c>
      <c r="T39">
        <f t="shared" si="6"/>
        <v>18.761663039293722</v>
      </c>
      <c r="U39">
        <f t="shared" si="6"/>
        <v>42.121517330483513</v>
      </c>
    </row>
    <row r="40" spans="10:21" x14ac:dyDescent="0.25">
      <c r="P40">
        <v>0.9</v>
      </c>
      <c r="Q40">
        <f t="shared" si="6"/>
        <v>8.7599567410611776</v>
      </c>
      <c r="R40">
        <f t="shared" si="6"/>
        <v>14.304949456302475</v>
      </c>
      <c r="S40">
        <f t="shared" si="6"/>
        <v>20.439899062476083</v>
      </c>
      <c r="T40">
        <f t="shared" si="6"/>
        <v>29.053489689844405</v>
      </c>
      <c r="U40">
        <f t="shared" si="6"/>
        <v>65.227536968272616</v>
      </c>
    </row>
    <row r="41" spans="10:21" x14ac:dyDescent="0.25">
      <c r="P41">
        <v>0.99</v>
      </c>
      <c r="Q41">
        <f t="shared" si="6"/>
        <v>29.77452960275486</v>
      </c>
      <c r="R41">
        <f t="shared" si="6"/>
        <v>48.621603238761409</v>
      </c>
      <c r="S41">
        <f t="shared" si="6"/>
        <v>69.473902406427996</v>
      </c>
      <c r="T41">
        <f t="shared" si="6"/>
        <v>98.75094300166748</v>
      </c>
      <c r="U41">
        <f t="shared" si="6"/>
        <v>221.70420331794378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2023-02-20T16:35:10Z</dcterms:modified>
</cp:coreProperties>
</file>