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4"/>
  </bookViews>
  <sheets>
    <sheet name="1" sheetId="1" r:id="rId1"/>
    <sheet name="sulf 0" sheetId="2" r:id="rId2"/>
    <sheet name="sulf1" sheetId="3" r:id="rId3"/>
    <sheet name="sulf2" sheetId="4" r:id="rId4"/>
    <sheet name="ox_silikaty1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<sst xmlns="http://schemas.openxmlformats.org/spreadsheetml/2006/main" count="342" uniqueCount="125">
  <si>
    <t>Weight%</t>
  </si>
  <si>
    <t>DataSet/Point</t>
  </si>
  <si>
    <t>Ag</t>
  </si>
  <si>
    <t>Sb</t>
  </si>
  <si>
    <t>S</t>
  </si>
  <si>
    <t>Pb</t>
  </si>
  <si>
    <t>Bi</t>
  </si>
  <si>
    <t>Hg</t>
  </si>
  <si>
    <t>Cd</t>
  </si>
  <si>
    <t>Cu</t>
  </si>
  <si>
    <t>Fe</t>
  </si>
  <si>
    <t>Se</t>
  </si>
  <si>
    <t>As</t>
  </si>
  <si>
    <t>Zn</t>
  </si>
  <si>
    <t>Total</t>
  </si>
  <si>
    <t>Comment</t>
  </si>
  <si>
    <t>Date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</si>
  <si>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</si>
  <si>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</si>
  <si>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</si>
  <si>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</si>
  <si>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</si>
  <si>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</si>
  <si>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</si>
  <si>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</si>
  <si>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29 / 1 . </t>
  </si>
  <si>
    <t xml:space="preserve">30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</si>
  <si>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</si>
  <si>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</si>
  <si>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</si>
  <si>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</si>
  <si>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</si>
  <si>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</si>
  <si>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</si>
  <si>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>Det.Lim ppm</t>
  </si>
  <si>
    <t>Ni</t>
  </si>
  <si>
    <t>Mn</t>
  </si>
  <si>
    <t>Co</t>
  </si>
  <si>
    <t>In</t>
  </si>
  <si>
    <t>HB 305/2</t>
  </si>
  <si>
    <t>HB pyrh</t>
  </si>
  <si>
    <t>HB 460</t>
  </si>
  <si>
    <t>HB 459</t>
  </si>
  <si>
    <t xml:space="preserve">39 / 1 . </t>
  </si>
  <si>
    <t xml:space="preserve">40 / 1 . </t>
  </si>
  <si>
    <t>hm.%</t>
  </si>
  <si>
    <t>mol. hm</t>
  </si>
  <si>
    <t>počet molů</t>
  </si>
  <si>
    <t>normalizace</t>
  </si>
  <si>
    <t>koef. přepočtu</t>
  </si>
  <si>
    <t>výsledek</t>
  </si>
  <si>
    <t>suma</t>
  </si>
  <si>
    <t>1 funkce SUMA (SUM)</t>
  </si>
  <si>
    <t>2 kopírování funkcí</t>
  </si>
  <si>
    <t>3  používání dolaru</t>
  </si>
  <si>
    <t>4 používáni funkce KDYŽ (IF)</t>
  </si>
  <si>
    <t>MgO</t>
  </si>
  <si>
    <t>FeO</t>
  </si>
  <si>
    <t>SiO2</t>
  </si>
  <si>
    <t>mol. mh</t>
  </si>
  <si>
    <t>koeficient</t>
  </si>
  <si>
    <t>počet molů oxidů</t>
  </si>
  <si>
    <t>počet prvku v oxidu</t>
  </si>
  <si>
    <t>počet molů prvku</t>
  </si>
  <si>
    <t>počet kyslíků v oxidu</t>
  </si>
  <si>
    <t>počet molů kyslíků</t>
  </si>
  <si>
    <t>galenit</t>
  </si>
  <si>
    <t>PbS</t>
  </si>
  <si>
    <t>chalkopyrit</t>
  </si>
  <si>
    <r>
      <t>CuFeS</t>
    </r>
    <r>
      <rPr>
        <vertAlign val="subscript"/>
        <sz val="10"/>
        <rFont val="Arial"/>
        <family val="0"/>
      </rPr>
      <t>2</t>
    </r>
  </si>
  <si>
    <t>freibergit</t>
  </si>
  <si>
    <t>(Ag,Cu,Fe)12(Sb,As)4S13</t>
  </si>
  <si>
    <t>živce</t>
  </si>
  <si>
    <t>tabulka hmotnostních procent oxidů</t>
  </si>
  <si>
    <t>CaO</t>
  </si>
  <si>
    <t>K2O</t>
  </si>
  <si>
    <t>Na2O</t>
  </si>
  <si>
    <t>P2O5</t>
  </si>
  <si>
    <t>BaO</t>
  </si>
  <si>
    <t>MnO</t>
  </si>
  <si>
    <t>Al2O3</t>
  </si>
  <si>
    <t>SrO</t>
  </si>
  <si>
    <t xml:space="preserve">5 / 1 . </t>
  </si>
  <si>
    <t xml:space="preserve">8 / 1 . </t>
  </si>
  <si>
    <t xml:space="preserve">18 / 1 . </t>
  </si>
  <si>
    <t xml:space="preserve">19 / 1 . </t>
  </si>
  <si>
    <t xml:space="preserve">28 / 1 . </t>
  </si>
  <si>
    <t xml:space="preserve">51 / 1 . </t>
  </si>
  <si>
    <t xml:space="preserve">52 / 1 . </t>
  </si>
  <si>
    <t xml:space="preserve">53 / 1 . </t>
  </si>
  <si>
    <t xml:space="preserve">54 / 1 . </t>
  </si>
  <si>
    <t>ilmenit</t>
  </si>
  <si>
    <t>V2O3</t>
  </si>
  <si>
    <t>TiO2</t>
  </si>
  <si>
    <t>Nb2O5</t>
  </si>
  <si>
    <t xml:space="preserve">6 / 1 . </t>
  </si>
  <si>
    <t xml:space="preserve">7 / 1 . </t>
  </si>
  <si>
    <t xml:space="preserve">55 / 1 . </t>
  </si>
  <si>
    <t xml:space="preserve">56 / 1 . </t>
  </si>
  <si>
    <t xml:space="preserve">109 / 1 . </t>
  </si>
  <si>
    <t>Oxide</t>
  </si>
  <si>
    <t>Y2O3</t>
  </si>
  <si>
    <t>SnO2</t>
  </si>
  <si>
    <t>Cr2O3</t>
  </si>
  <si>
    <t>WO3</t>
  </si>
  <si>
    <t>ZrO2</t>
  </si>
  <si>
    <t>Sc2O3</t>
  </si>
  <si>
    <t>Ta2O5</t>
  </si>
  <si>
    <t>ZnO</t>
  </si>
  <si>
    <t>NiO</t>
  </si>
  <si>
    <t>Si</t>
  </si>
  <si>
    <t>Al</t>
  </si>
  <si>
    <t>Mg</t>
  </si>
  <si>
    <t>Y</t>
  </si>
  <si>
    <t>Sn</t>
  </si>
  <si>
    <t>Cr</t>
  </si>
  <si>
    <t>W</t>
  </si>
  <si>
    <t>V</t>
  </si>
  <si>
    <t>Ti</t>
  </si>
  <si>
    <t>Ca</t>
  </si>
  <si>
    <t>Zr</t>
  </si>
  <si>
    <t>Nb</t>
  </si>
  <si>
    <t>Sc</t>
  </si>
  <si>
    <t>Ta</t>
  </si>
  <si>
    <t>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</si>
</sst>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0"/>
    </font>
    <font>
      <sz val="10"/>
      <color indexed="56"/>
      <name val="Arial"/>
      <family val="2"/>
    </font>
    <font>
      <sz val="10"/>
      <color indexed="56"/>
      <name val="Century Gothi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7" spans="3:8" ht="12.75"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</row>
    <row r="8" spans="3:8" ht="12.75">
      <c r="C8" s="14"/>
      <c r="D8" s="14"/>
      <c r="E8" s="14"/>
      <c r="F8" s="14"/>
      <c r="G8" s="14"/>
      <c r="H8" s="14"/>
    </row>
    <row r="9" spans="3:8" ht="12.75">
      <c r="C9" s="14">
        <v>2</v>
      </c>
      <c r="D9" s="14">
        <v>25</v>
      </c>
      <c r="E9" s="14"/>
      <c r="F9" s="14"/>
      <c r="G9" s="14"/>
      <c r="H9" s="14"/>
    </row>
    <row r="10" spans="3:8" ht="12.75">
      <c r="C10" s="14">
        <v>4</v>
      </c>
      <c r="D10" s="14">
        <v>14</v>
      </c>
      <c r="E10" s="14"/>
      <c r="F10" s="14"/>
      <c r="G10" s="14"/>
      <c r="H10" s="14"/>
    </row>
    <row r="11" spans="3:8" ht="12.75">
      <c r="C11" s="14">
        <v>3</v>
      </c>
      <c r="D11" s="14">
        <v>97</v>
      </c>
      <c r="E11" s="14"/>
      <c r="F11" s="14"/>
      <c r="G11" s="14"/>
      <c r="H11" s="14"/>
    </row>
    <row r="12" spans="3:8" ht="12.75">
      <c r="C12" s="14">
        <v>2</v>
      </c>
      <c r="D12" s="14">
        <v>24</v>
      </c>
      <c r="E12" s="14"/>
      <c r="F12" s="14"/>
      <c r="G12" s="14"/>
      <c r="H12" s="14"/>
    </row>
    <row r="13" spans="3:8" ht="12.75">
      <c r="C13" s="14">
        <v>1</v>
      </c>
      <c r="D13" s="14">
        <v>4</v>
      </c>
      <c r="E13" s="14"/>
      <c r="F13" s="14"/>
      <c r="G13" s="14"/>
      <c r="H13" s="14"/>
    </row>
    <row r="14" spans="3:8" ht="12.75">
      <c r="C14" s="14">
        <v>7</v>
      </c>
      <c r="D14" s="14">
        <v>108</v>
      </c>
      <c r="E14" s="14"/>
      <c r="F14" s="14"/>
      <c r="G14" s="14"/>
      <c r="H14" s="14"/>
    </row>
    <row r="15" spans="3:8" ht="12.75">
      <c r="C15" s="14">
        <v>5</v>
      </c>
      <c r="D15" s="14">
        <v>87</v>
      </c>
      <c r="E15" s="14"/>
      <c r="F15" s="14"/>
      <c r="G15" s="14"/>
      <c r="H15" s="14"/>
    </row>
    <row r="16" spans="3:8" ht="12.75">
      <c r="C16" s="14">
        <v>2</v>
      </c>
      <c r="D16" s="14">
        <v>32</v>
      </c>
      <c r="E16" s="14"/>
      <c r="F16" s="14"/>
      <c r="G16" s="14"/>
      <c r="H16" s="14"/>
    </row>
    <row r="17" spans="3:8" ht="12.75">
      <c r="C17" s="14">
        <v>3</v>
      </c>
      <c r="D17" s="14">
        <v>55</v>
      </c>
      <c r="E17" s="14"/>
      <c r="F17" s="14"/>
      <c r="G17" s="14"/>
      <c r="H17" s="14"/>
    </row>
    <row r="18" spans="3:8" ht="12.75">
      <c r="C18" s="14"/>
      <c r="D18" s="14"/>
      <c r="E18" s="14"/>
      <c r="F18" s="14"/>
      <c r="G18" s="14"/>
      <c r="H18" s="14"/>
    </row>
    <row r="19" spans="3:8" ht="12.75">
      <c r="C19" s="15"/>
      <c r="D19" s="15"/>
      <c r="E19" s="15"/>
      <c r="F19" s="15"/>
      <c r="G19" s="15"/>
      <c r="H19" s="1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F22" sqref="F22"/>
    </sheetView>
  </sheetViews>
  <sheetFormatPr defaultColWidth="9.140625" defaultRowHeight="12.75"/>
  <sheetData>
    <row r="1" spans="1:2" ht="12.75">
      <c r="A1" t="s">
        <v>66</v>
      </c>
      <c r="B1" t="s">
        <v>67</v>
      </c>
    </row>
    <row r="3" spans="1:3" ht="12.75">
      <c r="A3" t="s">
        <v>5</v>
      </c>
      <c r="B3">
        <v>86.6</v>
      </c>
      <c r="C3" t="s">
        <v>45</v>
      </c>
    </row>
    <row r="4" spans="1:3" ht="12.75">
      <c r="A4" t="s">
        <v>4</v>
      </c>
      <c r="B4">
        <v>13.4</v>
      </c>
      <c r="C4" t="s">
        <v>45</v>
      </c>
    </row>
    <row r="5" spans="1:3" ht="12.75">
      <c r="A5" t="s">
        <v>51</v>
      </c>
      <c r="B5">
        <f>SUM(B3:B4)</f>
        <v>100</v>
      </c>
      <c r="C5" t="s">
        <v>45</v>
      </c>
    </row>
    <row r="9" spans="1:2" ht="15.75">
      <c r="A9" t="s">
        <v>68</v>
      </c>
      <c r="B9" s="29" t="s">
        <v>69</v>
      </c>
    </row>
    <row r="11" spans="1:3" ht="12.75">
      <c r="A11" t="s">
        <v>9</v>
      </c>
      <c r="B11" s="30">
        <v>34.63</v>
      </c>
      <c r="C11" t="s">
        <v>45</v>
      </c>
    </row>
    <row r="12" spans="1:3" ht="12.75">
      <c r="A12" t="s">
        <v>10</v>
      </c>
      <c r="B12">
        <v>30.43</v>
      </c>
      <c r="C12" t="s">
        <v>45</v>
      </c>
    </row>
    <row r="13" spans="1:3" ht="12.75">
      <c r="A13" t="s">
        <v>4</v>
      </c>
      <c r="B13">
        <v>34.94</v>
      </c>
      <c r="C13" t="s">
        <v>45</v>
      </c>
    </row>
    <row r="14" spans="1:3" ht="12.75">
      <c r="A14" t="s">
        <v>51</v>
      </c>
      <c r="B14">
        <f>SUM(B11:B13)</f>
        <v>100</v>
      </c>
      <c r="C14" t="s">
        <v>45</v>
      </c>
    </row>
    <row r="16" spans="1:2" ht="13.5">
      <c r="A16" t="s">
        <v>70</v>
      </c>
      <c r="B16" s="31" t="s">
        <v>71</v>
      </c>
    </row>
    <row r="18" spans="1:3" ht="12.75">
      <c r="A18" t="s">
        <v>10</v>
      </c>
      <c r="B18">
        <v>3.27</v>
      </c>
      <c r="C18" t="s">
        <v>45</v>
      </c>
    </row>
    <row r="19" spans="1:3" ht="12.75">
      <c r="A19" t="s">
        <v>9</v>
      </c>
      <c r="B19">
        <v>11.86</v>
      </c>
      <c r="C19" t="s">
        <v>45</v>
      </c>
    </row>
    <row r="20" spans="1:3" ht="12.75">
      <c r="A20" t="s">
        <v>2</v>
      </c>
      <c r="B20">
        <v>40.26</v>
      </c>
      <c r="C20" t="s">
        <v>45</v>
      </c>
    </row>
    <row r="21" spans="1:3" ht="12.75">
      <c r="A21" t="s">
        <v>3</v>
      </c>
      <c r="B21">
        <v>18.93</v>
      </c>
      <c r="C21" t="s">
        <v>45</v>
      </c>
    </row>
    <row r="22" spans="1:3" ht="12.75">
      <c r="A22" t="s">
        <v>12</v>
      </c>
      <c r="B22">
        <v>3.88</v>
      </c>
      <c r="C22" t="s">
        <v>45</v>
      </c>
    </row>
    <row r="23" spans="1:3" ht="12.75">
      <c r="A23" t="s">
        <v>4</v>
      </c>
      <c r="B23">
        <v>21.66</v>
      </c>
      <c r="C23" t="s">
        <v>45</v>
      </c>
    </row>
    <row r="24" spans="1:3" ht="12.75">
      <c r="A24" t="s">
        <v>51</v>
      </c>
      <c r="B24">
        <f>SUM(B18:B23)</f>
        <v>99.85999999999999</v>
      </c>
      <c r="C24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B3" sqref="B3:B4"/>
    </sheetView>
  </sheetViews>
  <sheetFormatPr defaultColWidth="9.140625" defaultRowHeight="12.75"/>
  <sheetData>
    <row r="1" ht="12.75">
      <c r="A1" t="s">
        <v>0</v>
      </c>
    </row>
    <row r="2" spans="1:16" ht="12.75">
      <c r="A2" t="s">
        <v>1</v>
      </c>
      <c r="B2" t="s">
        <v>4</v>
      </c>
      <c r="C2" t="s">
        <v>2</v>
      </c>
      <c r="D2" t="s">
        <v>13</v>
      </c>
      <c r="E2" t="s">
        <v>10</v>
      </c>
      <c r="F2" t="s">
        <v>35</v>
      </c>
      <c r="G2" t="s">
        <v>36</v>
      </c>
      <c r="H2" t="s">
        <v>9</v>
      </c>
      <c r="I2" t="s">
        <v>37</v>
      </c>
      <c r="J2" t="s">
        <v>12</v>
      </c>
      <c r="K2" t="s">
        <v>11</v>
      </c>
      <c r="L2" t="s">
        <v>8</v>
      </c>
      <c r="M2" t="s">
        <v>38</v>
      </c>
      <c r="N2" t="s">
        <v>14</v>
      </c>
      <c r="O2" t="s">
        <v>15</v>
      </c>
      <c r="P2" t="s">
        <v>16</v>
      </c>
    </row>
    <row r="3" spans="1:16" ht="12.75">
      <c r="A3" t="s">
        <v>17</v>
      </c>
      <c r="B3">
        <v>53.269</v>
      </c>
      <c r="C3">
        <v>0.039</v>
      </c>
      <c r="D3">
        <v>0</v>
      </c>
      <c r="E3">
        <v>46.289</v>
      </c>
      <c r="F3">
        <v>0.004</v>
      </c>
      <c r="G3">
        <v>0.001</v>
      </c>
      <c r="H3">
        <v>0.056</v>
      </c>
      <c r="I3">
        <v>0</v>
      </c>
      <c r="J3">
        <v>0</v>
      </c>
      <c r="K3">
        <v>0.009</v>
      </c>
      <c r="L3">
        <v>0</v>
      </c>
      <c r="M3">
        <v>0</v>
      </c>
      <c r="N3">
        <v>99.667</v>
      </c>
      <c r="O3" t="s">
        <v>39</v>
      </c>
      <c r="P3" s="1">
        <v>39413.536458333336</v>
      </c>
    </row>
    <row r="4" spans="1:16" ht="12.75">
      <c r="A4" t="s">
        <v>27</v>
      </c>
      <c r="B4">
        <v>52.614</v>
      </c>
      <c r="C4">
        <v>0.043</v>
      </c>
      <c r="D4">
        <v>0.001</v>
      </c>
      <c r="E4">
        <v>46.654</v>
      </c>
      <c r="F4">
        <v>0.009</v>
      </c>
      <c r="G4">
        <v>0.028</v>
      </c>
      <c r="H4">
        <v>0.01</v>
      </c>
      <c r="I4">
        <v>0</v>
      </c>
      <c r="J4">
        <v>0</v>
      </c>
      <c r="K4">
        <v>0</v>
      </c>
      <c r="L4">
        <v>0.015</v>
      </c>
      <c r="M4">
        <v>0</v>
      </c>
      <c r="N4">
        <v>99.374</v>
      </c>
      <c r="O4" t="s">
        <v>40</v>
      </c>
      <c r="P4" s="1">
        <v>39413.584131944444</v>
      </c>
    </row>
    <row r="5" spans="1:16" ht="12.75">
      <c r="A5" t="s">
        <v>25</v>
      </c>
      <c r="B5">
        <v>40.249</v>
      </c>
      <c r="C5">
        <v>0.005</v>
      </c>
      <c r="D5">
        <v>0</v>
      </c>
      <c r="E5">
        <v>57.758</v>
      </c>
      <c r="F5">
        <v>0</v>
      </c>
      <c r="G5">
        <v>0.005</v>
      </c>
      <c r="H5">
        <v>0</v>
      </c>
      <c r="I5">
        <v>0</v>
      </c>
      <c r="J5">
        <v>0.002</v>
      </c>
      <c r="K5">
        <v>0.015</v>
      </c>
      <c r="L5">
        <v>0.011</v>
      </c>
      <c r="M5">
        <v>0</v>
      </c>
      <c r="N5">
        <v>98.045</v>
      </c>
      <c r="O5" t="s">
        <v>40</v>
      </c>
      <c r="P5" s="1">
        <v>39413.57135416667</v>
      </c>
    </row>
    <row r="6" ht="12.75">
      <c r="P6" s="1"/>
    </row>
    <row r="7" spans="1:16" ht="12.75">
      <c r="A7" t="s">
        <v>1</v>
      </c>
      <c r="B7" t="s">
        <v>4</v>
      </c>
      <c r="C7" t="s">
        <v>2</v>
      </c>
      <c r="D7" t="s">
        <v>13</v>
      </c>
      <c r="E7" t="s">
        <v>10</v>
      </c>
      <c r="F7" t="s">
        <v>35</v>
      </c>
      <c r="G7" t="s">
        <v>36</v>
      </c>
      <c r="H7" t="s">
        <v>9</v>
      </c>
      <c r="I7" t="s">
        <v>37</v>
      </c>
      <c r="J7" t="s">
        <v>12</v>
      </c>
      <c r="K7" t="s">
        <v>11</v>
      </c>
      <c r="L7" t="s">
        <v>8</v>
      </c>
      <c r="M7" t="s">
        <v>38</v>
      </c>
      <c r="N7" t="s">
        <v>14</v>
      </c>
      <c r="O7" t="s">
        <v>15</v>
      </c>
      <c r="P7" t="s">
        <v>16</v>
      </c>
    </row>
    <row r="8" spans="1:16" ht="12.75">
      <c r="A8" t="s">
        <v>24</v>
      </c>
      <c r="B8">
        <v>33.493</v>
      </c>
      <c r="C8">
        <v>0</v>
      </c>
      <c r="D8">
        <v>65.864</v>
      </c>
      <c r="E8">
        <v>0.013</v>
      </c>
      <c r="F8">
        <v>0</v>
      </c>
      <c r="G8">
        <v>0.041</v>
      </c>
      <c r="H8">
        <v>0.65</v>
      </c>
      <c r="I8">
        <v>0</v>
      </c>
      <c r="J8">
        <v>0</v>
      </c>
      <c r="K8">
        <v>0</v>
      </c>
      <c r="L8">
        <v>0.322</v>
      </c>
      <c r="M8">
        <v>0.003</v>
      </c>
      <c r="N8">
        <v>100.387</v>
      </c>
      <c r="O8" t="s">
        <v>39</v>
      </c>
      <c r="P8" s="1">
        <v>39413.562789351854</v>
      </c>
    </row>
    <row r="9" spans="1:16" ht="12.75">
      <c r="A9" t="s">
        <v>26</v>
      </c>
      <c r="B9">
        <v>34.083</v>
      </c>
      <c r="C9">
        <v>0</v>
      </c>
      <c r="D9">
        <v>60.276</v>
      </c>
      <c r="E9">
        <v>6.263</v>
      </c>
      <c r="F9">
        <v>0.003</v>
      </c>
      <c r="G9">
        <v>0.074</v>
      </c>
      <c r="H9">
        <v>0.019</v>
      </c>
      <c r="I9">
        <v>0</v>
      </c>
      <c r="J9">
        <v>0.012</v>
      </c>
      <c r="K9">
        <v>0</v>
      </c>
      <c r="L9">
        <v>0.002</v>
      </c>
      <c r="M9">
        <v>0</v>
      </c>
      <c r="N9">
        <v>100.732</v>
      </c>
      <c r="O9" t="s">
        <v>40</v>
      </c>
      <c r="P9" s="1">
        <v>39413.575590277775</v>
      </c>
    </row>
    <row r="10" spans="1:16" ht="12.75">
      <c r="A10" t="s">
        <v>29</v>
      </c>
      <c r="B10">
        <v>33.945</v>
      </c>
      <c r="C10">
        <v>0.034</v>
      </c>
      <c r="D10">
        <v>66.499</v>
      </c>
      <c r="E10">
        <v>0.088</v>
      </c>
      <c r="F10">
        <v>0.003</v>
      </c>
      <c r="G10">
        <v>0.035</v>
      </c>
      <c r="H10">
        <v>0.011</v>
      </c>
      <c r="I10">
        <v>0.007</v>
      </c>
      <c r="J10">
        <v>0</v>
      </c>
      <c r="K10">
        <v>0</v>
      </c>
      <c r="L10">
        <v>0.325</v>
      </c>
      <c r="M10">
        <v>0</v>
      </c>
      <c r="N10">
        <v>100.946</v>
      </c>
      <c r="O10" t="s">
        <v>41</v>
      </c>
      <c r="P10" s="1">
        <v>39413.59206018518</v>
      </c>
    </row>
    <row r="11" spans="1:16" ht="12.75">
      <c r="A11" t="s">
        <v>30</v>
      </c>
      <c r="B11">
        <v>33.619</v>
      </c>
      <c r="C11">
        <v>0.003</v>
      </c>
      <c r="D11">
        <v>65.788</v>
      </c>
      <c r="E11">
        <v>0.076</v>
      </c>
      <c r="F11">
        <v>0</v>
      </c>
      <c r="G11">
        <v>0</v>
      </c>
      <c r="H11">
        <v>0.031</v>
      </c>
      <c r="I11">
        <v>0</v>
      </c>
      <c r="J11">
        <v>0.083</v>
      </c>
      <c r="K11">
        <v>0</v>
      </c>
      <c r="L11">
        <v>0.238</v>
      </c>
      <c r="M11">
        <v>0</v>
      </c>
      <c r="N11">
        <v>99.838</v>
      </c>
      <c r="O11" t="s">
        <v>42</v>
      </c>
      <c r="P11" s="1">
        <v>39413.59638888889</v>
      </c>
    </row>
    <row r="12" spans="1:16" ht="12.75">
      <c r="A12" t="s">
        <v>31</v>
      </c>
      <c r="B12">
        <v>33.454</v>
      </c>
      <c r="C12">
        <v>0</v>
      </c>
      <c r="D12">
        <v>66.848</v>
      </c>
      <c r="E12">
        <v>0.085</v>
      </c>
      <c r="F12">
        <v>0</v>
      </c>
      <c r="G12">
        <v>0.005</v>
      </c>
      <c r="H12">
        <v>0.026</v>
      </c>
      <c r="I12">
        <v>0</v>
      </c>
      <c r="J12">
        <v>0.041</v>
      </c>
      <c r="K12">
        <v>0</v>
      </c>
      <c r="L12">
        <v>0.22</v>
      </c>
      <c r="M12">
        <v>0.001</v>
      </c>
      <c r="N12">
        <v>100.681</v>
      </c>
      <c r="O12" t="s">
        <v>42</v>
      </c>
      <c r="P12" s="1">
        <v>39413.600625</v>
      </c>
    </row>
    <row r="14" ht="12.75">
      <c r="P14" s="1"/>
    </row>
    <row r="15" ht="12.75">
      <c r="A15" t="s">
        <v>34</v>
      </c>
    </row>
    <row r="16" spans="1:15" ht="12.75">
      <c r="A16" t="s">
        <v>1</v>
      </c>
      <c r="B16" t="s">
        <v>4</v>
      </c>
      <c r="C16" t="s">
        <v>2</v>
      </c>
      <c r="D16" t="s">
        <v>13</v>
      </c>
      <c r="E16" t="s">
        <v>10</v>
      </c>
      <c r="F16" t="s">
        <v>35</v>
      </c>
      <c r="G16" t="s">
        <v>36</v>
      </c>
      <c r="H16" t="s">
        <v>9</v>
      </c>
      <c r="I16" t="s">
        <v>37</v>
      </c>
      <c r="J16" t="s">
        <v>12</v>
      </c>
      <c r="K16" t="s">
        <v>11</v>
      </c>
      <c r="L16" t="s">
        <v>8</v>
      </c>
      <c r="M16" t="s">
        <v>38</v>
      </c>
      <c r="N16" t="s">
        <v>15</v>
      </c>
      <c r="O16" t="s">
        <v>16</v>
      </c>
    </row>
    <row r="17" spans="1:15" ht="12.75">
      <c r="A17" t="s">
        <v>17</v>
      </c>
      <c r="B17">
        <v>887</v>
      </c>
      <c r="C17">
        <v>671</v>
      </c>
      <c r="D17">
        <v>266</v>
      </c>
      <c r="E17">
        <v>296</v>
      </c>
      <c r="F17">
        <v>195</v>
      </c>
      <c r="G17">
        <v>180</v>
      </c>
      <c r="H17">
        <v>240</v>
      </c>
      <c r="I17">
        <v>237</v>
      </c>
      <c r="J17">
        <v>678</v>
      </c>
      <c r="K17">
        <v>595</v>
      </c>
      <c r="L17">
        <v>408</v>
      </c>
      <c r="M17">
        <v>236</v>
      </c>
      <c r="N17" t="s">
        <v>39</v>
      </c>
      <c r="O17" s="1">
        <v>39413.536458333336</v>
      </c>
    </row>
    <row r="18" spans="1:15" ht="12.75">
      <c r="A18" t="s">
        <v>27</v>
      </c>
      <c r="B18">
        <v>900</v>
      </c>
      <c r="C18">
        <v>667</v>
      </c>
      <c r="D18">
        <v>268</v>
      </c>
      <c r="E18">
        <v>299</v>
      </c>
      <c r="F18">
        <v>193</v>
      </c>
      <c r="G18">
        <v>179</v>
      </c>
      <c r="H18">
        <v>235</v>
      </c>
      <c r="I18">
        <v>237</v>
      </c>
      <c r="J18">
        <v>660</v>
      </c>
      <c r="K18">
        <v>600</v>
      </c>
      <c r="L18">
        <v>407</v>
      </c>
      <c r="M18">
        <v>232</v>
      </c>
      <c r="N18" t="s">
        <v>40</v>
      </c>
      <c r="O18" s="1">
        <v>39413.584131944444</v>
      </c>
    </row>
    <row r="19" spans="1:15" ht="12.75">
      <c r="A19" t="s">
        <v>25</v>
      </c>
      <c r="B19">
        <v>824</v>
      </c>
      <c r="C19">
        <v>697</v>
      </c>
      <c r="D19">
        <v>276</v>
      </c>
      <c r="E19">
        <v>328</v>
      </c>
      <c r="F19">
        <v>201</v>
      </c>
      <c r="G19">
        <v>186</v>
      </c>
      <c r="H19">
        <v>246</v>
      </c>
      <c r="I19">
        <v>248</v>
      </c>
      <c r="J19">
        <v>744</v>
      </c>
      <c r="K19">
        <v>673</v>
      </c>
      <c r="L19">
        <v>407</v>
      </c>
      <c r="M19">
        <v>239</v>
      </c>
      <c r="N19" t="s">
        <v>40</v>
      </c>
      <c r="O19" s="1">
        <v>39413.57135416667</v>
      </c>
    </row>
    <row r="20" ht="12.75">
      <c r="O20" s="1"/>
    </row>
    <row r="21" spans="1:15" ht="12.75">
      <c r="A21" t="s">
        <v>1</v>
      </c>
      <c r="B21" t="s">
        <v>4</v>
      </c>
      <c r="C21" t="s">
        <v>2</v>
      </c>
      <c r="D21" t="s">
        <v>13</v>
      </c>
      <c r="E21" t="s">
        <v>10</v>
      </c>
      <c r="F21" t="s">
        <v>35</v>
      </c>
      <c r="G21" t="s">
        <v>36</v>
      </c>
      <c r="H21" t="s">
        <v>9</v>
      </c>
      <c r="I21" t="s">
        <v>37</v>
      </c>
      <c r="J21" t="s">
        <v>12</v>
      </c>
      <c r="K21" t="s">
        <v>11</v>
      </c>
      <c r="L21" t="s">
        <v>8</v>
      </c>
      <c r="M21" t="s">
        <v>38</v>
      </c>
      <c r="N21" t="s">
        <v>15</v>
      </c>
      <c r="O21" t="s">
        <v>16</v>
      </c>
    </row>
    <row r="22" spans="1:15" ht="12.75">
      <c r="A22" t="s">
        <v>24</v>
      </c>
      <c r="B22">
        <v>857</v>
      </c>
      <c r="C22">
        <v>785</v>
      </c>
      <c r="D22">
        <v>339</v>
      </c>
      <c r="E22">
        <v>158</v>
      </c>
      <c r="F22">
        <v>159</v>
      </c>
      <c r="G22">
        <v>181</v>
      </c>
      <c r="H22">
        <v>247</v>
      </c>
      <c r="I22">
        <v>172</v>
      </c>
      <c r="J22">
        <v>1040</v>
      </c>
      <c r="K22">
        <v>1092</v>
      </c>
      <c r="L22">
        <v>433</v>
      </c>
      <c r="M22">
        <v>247</v>
      </c>
      <c r="N22" t="s">
        <v>39</v>
      </c>
      <c r="O22" s="1">
        <v>39413.562789351854</v>
      </c>
    </row>
    <row r="23" spans="1:15" ht="12.75">
      <c r="A23" t="s">
        <v>26</v>
      </c>
      <c r="B23">
        <v>856</v>
      </c>
      <c r="C23">
        <v>778</v>
      </c>
      <c r="D23">
        <v>334</v>
      </c>
      <c r="E23">
        <v>186</v>
      </c>
      <c r="F23">
        <v>166</v>
      </c>
      <c r="G23">
        <v>183</v>
      </c>
      <c r="H23">
        <v>242</v>
      </c>
      <c r="I23">
        <v>179</v>
      </c>
      <c r="J23">
        <v>984</v>
      </c>
      <c r="K23">
        <v>1038</v>
      </c>
      <c r="L23">
        <v>434</v>
      </c>
      <c r="M23">
        <v>245</v>
      </c>
      <c r="N23" t="s">
        <v>40</v>
      </c>
      <c r="O23" s="1">
        <v>39413.575590277775</v>
      </c>
    </row>
    <row r="24" spans="1:15" ht="12.75">
      <c r="A24" t="s">
        <v>29</v>
      </c>
      <c r="B24">
        <v>854</v>
      </c>
      <c r="C24">
        <v>753</v>
      </c>
      <c r="D24">
        <v>342</v>
      </c>
      <c r="E24">
        <v>161</v>
      </c>
      <c r="F24">
        <v>158</v>
      </c>
      <c r="G24">
        <v>177</v>
      </c>
      <c r="H24">
        <v>241</v>
      </c>
      <c r="I24">
        <v>170</v>
      </c>
      <c r="J24">
        <v>1031</v>
      </c>
      <c r="K24">
        <v>1086</v>
      </c>
      <c r="L24">
        <v>434</v>
      </c>
      <c r="M24">
        <v>249</v>
      </c>
      <c r="N24" t="s">
        <v>41</v>
      </c>
      <c r="O24" s="1">
        <v>39413.59206018518</v>
      </c>
    </row>
    <row r="25" spans="1:15" ht="12.75">
      <c r="A25" t="s">
        <v>30</v>
      </c>
      <c r="B25">
        <v>868</v>
      </c>
      <c r="C25">
        <v>800</v>
      </c>
      <c r="D25">
        <v>337</v>
      </c>
      <c r="E25">
        <v>164</v>
      </c>
      <c r="F25">
        <v>161</v>
      </c>
      <c r="G25">
        <v>184</v>
      </c>
      <c r="H25">
        <v>242</v>
      </c>
      <c r="I25">
        <v>170</v>
      </c>
      <c r="J25">
        <v>1013</v>
      </c>
      <c r="K25">
        <v>1096</v>
      </c>
      <c r="L25">
        <v>441</v>
      </c>
      <c r="M25">
        <v>250</v>
      </c>
      <c r="N25" t="s">
        <v>42</v>
      </c>
      <c r="O25" s="1">
        <v>39413.59638888889</v>
      </c>
    </row>
    <row r="26" spans="1:15" ht="12.75">
      <c r="A26" t="s">
        <v>31</v>
      </c>
      <c r="B26">
        <v>872</v>
      </c>
      <c r="C26">
        <v>805</v>
      </c>
      <c r="D26">
        <v>343</v>
      </c>
      <c r="E26">
        <v>166</v>
      </c>
      <c r="F26">
        <v>161</v>
      </c>
      <c r="G26">
        <v>181</v>
      </c>
      <c r="H26">
        <v>245</v>
      </c>
      <c r="I26">
        <v>174</v>
      </c>
      <c r="J26">
        <v>1040</v>
      </c>
      <c r="K26">
        <v>1111</v>
      </c>
      <c r="L26">
        <v>442</v>
      </c>
      <c r="M26">
        <v>250</v>
      </c>
      <c r="N26" t="s">
        <v>42</v>
      </c>
      <c r="O26" s="1">
        <v>39413.600625</v>
      </c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42" ht="12.75">
      <c r="A42" s="2"/>
    </row>
    <row r="66" ht="12.75">
      <c r="A66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S21" sqref="S21"/>
    </sheetView>
  </sheetViews>
  <sheetFormatPr defaultColWidth="9.140625" defaultRowHeight="12.75"/>
  <sheetData>
    <row r="1" ht="12.75">
      <c r="A1" t="s">
        <v>0</v>
      </c>
    </row>
    <row r="2" spans="1:18" ht="12.75">
      <c r="A2" t="s">
        <v>1</v>
      </c>
      <c r="B2" t="s">
        <v>4</v>
      </c>
      <c r="C2" t="s">
        <v>2</v>
      </c>
      <c r="D2" t="s">
        <v>3</v>
      </c>
      <c r="E2" t="s">
        <v>5</v>
      </c>
      <c r="F2" t="s">
        <v>6</v>
      </c>
      <c r="G2" t="s">
        <v>8</v>
      </c>
      <c r="H2" t="s">
        <v>7</v>
      </c>
      <c r="I2" t="s">
        <v>9</v>
      </c>
      <c r="J2" t="s">
        <v>10</v>
      </c>
      <c r="K2" t="s">
        <v>37</v>
      </c>
      <c r="L2" t="s">
        <v>35</v>
      </c>
      <c r="M2" t="s">
        <v>12</v>
      </c>
      <c r="N2" t="s">
        <v>11</v>
      </c>
      <c r="O2" t="s">
        <v>13</v>
      </c>
      <c r="P2" t="s">
        <v>14</v>
      </c>
      <c r="Q2" t="s">
        <v>15</v>
      </c>
      <c r="R2" t="s">
        <v>16</v>
      </c>
    </row>
    <row r="3" spans="1:18" ht="12.75">
      <c r="A3" t="s">
        <v>18</v>
      </c>
      <c r="B3">
        <v>27.026</v>
      </c>
      <c r="C3">
        <v>0.115</v>
      </c>
      <c r="D3">
        <v>3.148</v>
      </c>
      <c r="E3">
        <v>0</v>
      </c>
      <c r="F3">
        <v>0</v>
      </c>
      <c r="G3">
        <v>0.106</v>
      </c>
      <c r="H3">
        <v>0</v>
      </c>
      <c r="I3">
        <v>43.202</v>
      </c>
      <c r="J3">
        <v>0.06</v>
      </c>
      <c r="K3">
        <v>0</v>
      </c>
      <c r="L3">
        <v>0</v>
      </c>
      <c r="M3">
        <v>18.201</v>
      </c>
      <c r="N3">
        <v>0</v>
      </c>
      <c r="O3">
        <v>8.485</v>
      </c>
      <c r="P3">
        <f>SUM(B3:O3)</f>
        <v>100.343</v>
      </c>
      <c r="Q3" t="s">
        <v>39</v>
      </c>
      <c r="R3" s="1">
        <v>39413.54069444445</v>
      </c>
    </row>
    <row r="4" spans="1:18" ht="12.75">
      <c r="A4" t="s">
        <v>19</v>
      </c>
      <c r="B4">
        <v>24.722</v>
      </c>
      <c r="C4">
        <v>0.681</v>
      </c>
      <c r="D4">
        <v>0</v>
      </c>
      <c r="E4">
        <v>0</v>
      </c>
      <c r="F4">
        <v>0.036</v>
      </c>
      <c r="G4">
        <v>0</v>
      </c>
      <c r="H4">
        <v>0</v>
      </c>
      <c r="I4">
        <v>62.188</v>
      </c>
      <c r="J4">
        <v>10.959</v>
      </c>
      <c r="K4">
        <v>0</v>
      </c>
      <c r="L4">
        <v>0.006</v>
      </c>
      <c r="M4">
        <v>0</v>
      </c>
      <c r="N4">
        <v>0.014</v>
      </c>
      <c r="O4">
        <v>0.014</v>
      </c>
      <c r="P4">
        <f aca="true" t="shared" si="0" ref="P4:P13">SUM(B4:O4)</f>
        <v>98.62</v>
      </c>
      <c r="Q4" t="s">
        <v>39</v>
      </c>
      <c r="R4" s="1">
        <v>39413.544386574074</v>
      </c>
    </row>
    <row r="5" spans="1:18" ht="12.75">
      <c r="A5" t="s">
        <v>20</v>
      </c>
      <c r="B5">
        <v>20.992</v>
      </c>
      <c r="C5">
        <v>1.307</v>
      </c>
      <c r="D5">
        <v>0</v>
      </c>
      <c r="E5">
        <v>0</v>
      </c>
      <c r="F5">
        <v>0.003</v>
      </c>
      <c r="G5">
        <v>0</v>
      </c>
      <c r="H5">
        <v>0.001</v>
      </c>
      <c r="I5">
        <v>77.474</v>
      </c>
      <c r="J5">
        <v>0.101</v>
      </c>
      <c r="K5">
        <v>0</v>
      </c>
      <c r="L5">
        <v>0</v>
      </c>
      <c r="M5">
        <v>0</v>
      </c>
      <c r="N5">
        <v>0.035</v>
      </c>
      <c r="O5">
        <v>0.017</v>
      </c>
      <c r="P5">
        <f t="shared" si="0"/>
        <v>99.92999999999999</v>
      </c>
      <c r="Q5" t="s">
        <v>39</v>
      </c>
      <c r="R5" s="1">
        <v>39413.54809027778</v>
      </c>
    </row>
    <row r="6" spans="1:18" ht="12.75">
      <c r="A6" t="s">
        <v>21</v>
      </c>
      <c r="B6">
        <v>25.293</v>
      </c>
      <c r="C6">
        <v>0.718</v>
      </c>
      <c r="D6">
        <v>0</v>
      </c>
      <c r="E6">
        <v>0</v>
      </c>
      <c r="F6">
        <v>0</v>
      </c>
      <c r="G6">
        <v>0.005</v>
      </c>
      <c r="H6">
        <v>0</v>
      </c>
      <c r="I6">
        <v>62.813</v>
      </c>
      <c r="J6">
        <v>10.511</v>
      </c>
      <c r="K6">
        <v>0</v>
      </c>
      <c r="L6">
        <v>0</v>
      </c>
      <c r="M6">
        <v>0</v>
      </c>
      <c r="N6">
        <v>0</v>
      </c>
      <c r="O6">
        <v>0.02</v>
      </c>
      <c r="P6">
        <f t="shared" si="0"/>
        <v>99.36</v>
      </c>
      <c r="Q6" t="s">
        <v>39</v>
      </c>
      <c r="R6" s="1">
        <v>39413.55175925926</v>
      </c>
    </row>
    <row r="7" spans="1:18" ht="12.75">
      <c r="A7" t="s">
        <v>22</v>
      </c>
      <c r="B7">
        <v>20.745</v>
      </c>
      <c r="C7">
        <v>1.12</v>
      </c>
      <c r="D7">
        <v>0.045</v>
      </c>
      <c r="E7">
        <v>0</v>
      </c>
      <c r="F7">
        <v>0</v>
      </c>
      <c r="G7">
        <v>0</v>
      </c>
      <c r="H7">
        <v>0</v>
      </c>
      <c r="I7">
        <v>78.241</v>
      </c>
      <c r="J7">
        <v>0.161</v>
      </c>
      <c r="K7">
        <v>0</v>
      </c>
      <c r="L7">
        <v>0</v>
      </c>
      <c r="M7">
        <v>0</v>
      </c>
      <c r="N7">
        <v>0</v>
      </c>
      <c r="O7">
        <v>0.03</v>
      </c>
      <c r="P7">
        <f t="shared" si="0"/>
        <v>100.34200000000001</v>
      </c>
      <c r="Q7" t="s">
        <v>39</v>
      </c>
      <c r="R7" s="1">
        <v>39413.555439814816</v>
      </c>
    </row>
    <row r="8" spans="1:18" ht="12.75">
      <c r="A8" t="s">
        <v>23</v>
      </c>
      <c r="B8">
        <v>13.324</v>
      </c>
      <c r="C8">
        <v>0</v>
      </c>
      <c r="D8">
        <v>0.004</v>
      </c>
      <c r="E8">
        <v>86.009</v>
      </c>
      <c r="F8">
        <v>0</v>
      </c>
      <c r="G8">
        <v>0.026</v>
      </c>
      <c r="H8">
        <v>0</v>
      </c>
      <c r="I8">
        <v>0.012</v>
      </c>
      <c r="J8">
        <v>0</v>
      </c>
      <c r="K8">
        <v>0</v>
      </c>
      <c r="L8">
        <v>0</v>
      </c>
      <c r="M8">
        <v>0.083</v>
      </c>
      <c r="N8">
        <v>0</v>
      </c>
      <c r="O8">
        <v>0</v>
      </c>
      <c r="P8">
        <f t="shared" si="0"/>
        <v>99.458</v>
      </c>
      <c r="Q8" t="s">
        <v>39</v>
      </c>
      <c r="R8" s="1">
        <v>39413.55912037037</v>
      </c>
    </row>
    <row r="9" spans="1:18" ht="12.75">
      <c r="A9" t="s">
        <v>28</v>
      </c>
      <c r="B9">
        <v>27.859</v>
      </c>
      <c r="C9">
        <v>0.331</v>
      </c>
      <c r="D9">
        <v>3.011</v>
      </c>
      <c r="E9">
        <v>0</v>
      </c>
      <c r="F9">
        <v>0</v>
      </c>
      <c r="G9">
        <v>0.064</v>
      </c>
      <c r="H9">
        <v>0</v>
      </c>
      <c r="I9">
        <v>43.065</v>
      </c>
      <c r="J9">
        <v>1.02</v>
      </c>
      <c r="K9">
        <v>0</v>
      </c>
      <c r="L9">
        <v>0</v>
      </c>
      <c r="M9">
        <v>17.355</v>
      </c>
      <c r="N9">
        <v>0</v>
      </c>
      <c r="O9">
        <v>7.713</v>
      </c>
      <c r="P9">
        <f t="shared" si="0"/>
        <v>100.41799999999999</v>
      </c>
      <c r="Q9" t="s">
        <v>41</v>
      </c>
      <c r="R9" s="1">
        <v>39413.5883912037</v>
      </c>
    </row>
    <row r="10" spans="1:18" ht="12.75">
      <c r="A10" t="s">
        <v>32</v>
      </c>
      <c r="B10">
        <v>27.577</v>
      </c>
      <c r="C10">
        <v>3.691</v>
      </c>
      <c r="D10">
        <v>3.685</v>
      </c>
      <c r="E10">
        <v>0</v>
      </c>
      <c r="F10">
        <v>0</v>
      </c>
      <c r="G10">
        <v>0.045</v>
      </c>
      <c r="H10">
        <v>0.047</v>
      </c>
      <c r="I10">
        <v>39.78</v>
      </c>
      <c r="J10">
        <v>1.077</v>
      </c>
      <c r="K10">
        <v>0</v>
      </c>
      <c r="L10">
        <v>0</v>
      </c>
      <c r="M10">
        <v>16.854</v>
      </c>
      <c r="N10">
        <v>0</v>
      </c>
      <c r="O10">
        <v>7.506</v>
      </c>
      <c r="P10">
        <f t="shared" si="0"/>
        <v>100.262</v>
      </c>
      <c r="Q10" t="s">
        <v>42</v>
      </c>
      <c r="R10" s="1">
        <v>39413.604895833334</v>
      </c>
    </row>
    <row r="11" spans="1:18" ht="12.75">
      <c r="A11" t="s">
        <v>33</v>
      </c>
      <c r="B11">
        <v>27.148</v>
      </c>
      <c r="C11">
        <v>5.363</v>
      </c>
      <c r="D11">
        <v>3.708</v>
      </c>
      <c r="E11">
        <v>0</v>
      </c>
      <c r="F11">
        <v>0</v>
      </c>
      <c r="G11">
        <v>0.075</v>
      </c>
      <c r="H11">
        <v>0.047</v>
      </c>
      <c r="I11">
        <v>39.178</v>
      </c>
      <c r="J11">
        <v>1.111</v>
      </c>
      <c r="K11">
        <v>0.001</v>
      </c>
      <c r="L11">
        <v>0</v>
      </c>
      <c r="M11">
        <v>16.838</v>
      </c>
      <c r="N11">
        <v>0</v>
      </c>
      <c r="O11">
        <v>7.266</v>
      </c>
      <c r="P11">
        <f t="shared" si="0"/>
        <v>100.73500000000003</v>
      </c>
      <c r="Q11" t="s">
        <v>42</v>
      </c>
      <c r="R11" s="1">
        <v>39413.60857638889</v>
      </c>
    </row>
    <row r="12" spans="1:18" ht="12.75">
      <c r="A12" t="s">
        <v>43</v>
      </c>
      <c r="B12">
        <v>25.814</v>
      </c>
      <c r="C12">
        <v>7.585</v>
      </c>
      <c r="D12">
        <v>7.645</v>
      </c>
      <c r="E12">
        <v>0</v>
      </c>
      <c r="F12">
        <v>0</v>
      </c>
      <c r="G12">
        <v>0.067</v>
      </c>
      <c r="H12">
        <v>0.065</v>
      </c>
      <c r="I12">
        <v>36.65</v>
      </c>
      <c r="J12">
        <v>0.993</v>
      </c>
      <c r="K12">
        <v>0</v>
      </c>
      <c r="L12">
        <v>0</v>
      </c>
      <c r="M12">
        <v>14.24</v>
      </c>
      <c r="N12">
        <v>0</v>
      </c>
      <c r="O12">
        <v>7.068</v>
      </c>
      <c r="P12">
        <f t="shared" si="0"/>
        <v>100.12699999999998</v>
      </c>
      <c r="Q12" t="s">
        <v>42</v>
      </c>
      <c r="R12" s="1">
        <v>39413.61225694444</v>
      </c>
    </row>
    <row r="13" spans="1:18" ht="12.75">
      <c r="A13" t="s">
        <v>44</v>
      </c>
      <c r="B13">
        <v>13.592</v>
      </c>
      <c r="C13">
        <v>0.038</v>
      </c>
      <c r="D13">
        <v>0.12</v>
      </c>
      <c r="E13">
        <v>86.009</v>
      </c>
      <c r="F13">
        <v>0.017</v>
      </c>
      <c r="G13">
        <v>0.007</v>
      </c>
      <c r="H13">
        <v>0</v>
      </c>
      <c r="I13">
        <v>0.11</v>
      </c>
      <c r="J13">
        <v>0.006</v>
      </c>
      <c r="K13">
        <v>0.012</v>
      </c>
      <c r="L13">
        <v>0</v>
      </c>
      <c r="M13">
        <v>0.058</v>
      </c>
      <c r="N13">
        <v>0.003</v>
      </c>
      <c r="O13">
        <v>0.034</v>
      </c>
      <c r="P13">
        <f t="shared" si="0"/>
        <v>100.00600000000001</v>
      </c>
      <c r="Q13" t="s">
        <v>42</v>
      </c>
      <c r="R13" s="1">
        <v>39413.6159375</v>
      </c>
    </row>
    <row r="15" ht="12.75">
      <c r="A15" t="s">
        <v>34</v>
      </c>
    </row>
    <row r="16" spans="1:17" ht="12.75">
      <c r="A16" t="s">
        <v>1</v>
      </c>
      <c r="B16" t="s">
        <v>4</v>
      </c>
      <c r="C16" t="s">
        <v>2</v>
      </c>
      <c r="D16" t="s">
        <v>3</v>
      </c>
      <c r="E16" t="s">
        <v>5</v>
      </c>
      <c r="F16" t="s">
        <v>6</v>
      </c>
      <c r="G16" t="s">
        <v>8</v>
      </c>
      <c r="H16" t="s">
        <v>7</v>
      </c>
      <c r="I16" t="s">
        <v>9</v>
      </c>
      <c r="J16" t="s">
        <v>10</v>
      </c>
      <c r="K16" t="s">
        <v>37</v>
      </c>
      <c r="L16" t="s">
        <v>35</v>
      </c>
      <c r="M16" t="s">
        <v>12</v>
      </c>
      <c r="N16" t="s">
        <v>11</v>
      </c>
      <c r="O16" t="s">
        <v>13</v>
      </c>
      <c r="P16" t="s">
        <v>15</v>
      </c>
      <c r="Q16" t="s">
        <v>16</v>
      </c>
    </row>
    <row r="17" spans="1:17" ht="12.75">
      <c r="A17" t="s">
        <v>18</v>
      </c>
      <c r="B17">
        <v>360</v>
      </c>
      <c r="C17">
        <v>739</v>
      </c>
      <c r="D17">
        <v>917</v>
      </c>
      <c r="E17">
        <v>1056</v>
      </c>
      <c r="F17">
        <v>1598</v>
      </c>
      <c r="G17">
        <v>768</v>
      </c>
      <c r="H17">
        <v>754</v>
      </c>
      <c r="I17">
        <v>300</v>
      </c>
      <c r="J17">
        <v>169</v>
      </c>
      <c r="K17">
        <v>174</v>
      </c>
      <c r="L17">
        <v>192</v>
      </c>
      <c r="M17">
        <v>1248</v>
      </c>
      <c r="N17">
        <v>1204</v>
      </c>
      <c r="O17">
        <v>289</v>
      </c>
      <c r="P17" t="s">
        <v>39</v>
      </c>
      <c r="Q17" s="1">
        <v>39413.54069444445</v>
      </c>
    </row>
    <row r="18" spans="1:17" ht="12.75">
      <c r="A18" t="s">
        <v>19</v>
      </c>
      <c r="B18">
        <v>362</v>
      </c>
      <c r="C18">
        <v>731</v>
      </c>
      <c r="D18">
        <v>870</v>
      </c>
      <c r="E18">
        <v>1022</v>
      </c>
      <c r="F18">
        <v>1427</v>
      </c>
      <c r="G18">
        <v>742</v>
      </c>
      <c r="H18">
        <v>730</v>
      </c>
      <c r="I18">
        <v>327</v>
      </c>
      <c r="J18">
        <v>198</v>
      </c>
      <c r="K18">
        <v>177</v>
      </c>
      <c r="L18">
        <v>196</v>
      </c>
      <c r="M18">
        <v>1151</v>
      </c>
      <c r="N18">
        <v>1099</v>
      </c>
      <c r="O18">
        <v>296</v>
      </c>
      <c r="P18" t="s">
        <v>39</v>
      </c>
      <c r="Q18" s="1">
        <v>39413.544386574074</v>
      </c>
    </row>
    <row r="19" spans="1:17" ht="12.75">
      <c r="A19" t="s">
        <v>20</v>
      </c>
      <c r="B19">
        <v>333</v>
      </c>
      <c r="C19">
        <v>718</v>
      </c>
      <c r="D19">
        <v>892</v>
      </c>
      <c r="E19">
        <v>1045</v>
      </c>
      <c r="F19">
        <v>1434</v>
      </c>
      <c r="G19">
        <v>765</v>
      </c>
      <c r="H19">
        <v>713</v>
      </c>
      <c r="I19">
        <v>342</v>
      </c>
      <c r="J19">
        <v>152</v>
      </c>
      <c r="K19">
        <v>157</v>
      </c>
      <c r="L19">
        <v>198</v>
      </c>
      <c r="M19">
        <v>1230</v>
      </c>
      <c r="N19">
        <v>1148</v>
      </c>
      <c r="O19">
        <v>300</v>
      </c>
      <c r="P19" t="s">
        <v>39</v>
      </c>
      <c r="Q19" s="1">
        <v>39413.54809027778</v>
      </c>
    </row>
    <row r="20" spans="1:17" ht="12.75">
      <c r="A20" t="s">
        <v>21</v>
      </c>
      <c r="B20">
        <v>333</v>
      </c>
      <c r="C20">
        <v>699</v>
      </c>
      <c r="D20">
        <v>859</v>
      </c>
      <c r="E20">
        <v>972</v>
      </c>
      <c r="F20">
        <v>1510</v>
      </c>
      <c r="G20">
        <v>722</v>
      </c>
      <c r="H20">
        <v>686</v>
      </c>
      <c r="I20">
        <v>326</v>
      </c>
      <c r="J20">
        <v>191</v>
      </c>
      <c r="K20">
        <v>178</v>
      </c>
      <c r="L20">
        <v>196</v>
      </c>
      <c r="M20">
        <v>1133</v>
      </c>
      <c r="N20">
        <v>1101</v>
      </c>
      <c r="O20">
        <v>292</v>
      </c>
      <c r="P20" t="s">
        <v>39</v>
      </c>
      <c r="Q20" s="1">
        <v>39413.55175925926</v>
      </c>
    </row>
    <row r="21" spans="1:17" ht="12.75">
      <c r="A21" t="s">
        <v>22</v>
      </c>
      <c r="B21">
        <v>335</v>
      </c>
      <c r="C21">
        <v>681</v>
      </c>
      <c r="D21">
        <v>862</v>
      </c>
      <c r="E21">
        <v>1010</v>
      </c>
      <c r="F21">
        <v>1454</v>
      </c>
      <c r="G21">
        <v>753</v>
      </c>
      <c r="H21">
        <v>707</v>
      </c>
      <c r="I21">
        <v>341</v>
      </c>
      <c r="J21">
        <v>153</v>
      </c>
      <c r="K21">
        <v>157</v>
      </c>
      <c r="L21">
        <v>197</v>
      </c>
      <c r="M21">
        <v>1263</v>
      </c>
      <c r="N21">
        <v>1170</v>
      </c>
      <c r="O21">
        <v>297</v>
      </c>
      <c r="P21" t="s">
        <v>39</v>
      </c>
      <c r="Q21" s="1">
        <v>39413.555439814816</v>
      </c>
    </row>
    <row r="22" spans="1:17" ht="12.75">
      <c r="A22" t="s">
        <v>23</v>
      </c>
      <c r="B22">
        <v>465</v>
      </c>
      <c r="C22">
        <v>1107</v>
      </c>
      <c r="D22">
        <v>1287</v>
      </c>
      <c r="E22">
        <v>1455</v>
      </c>
      <c r="F22">
        <v>2169</v>
      </c>
      <c r="G22">
        <v>1123</v>
      </c>
      <c r="H22">
        <v>792</v>
      </c>
      <c r="I22">
        <v>285</v>
      </c>
      <c r="J22">
        <v>254</v>
      </c>
      <c r="K22">
        <v>252</v>
      </c>
      <c r="L22">
        <v>250</v>
      </c>
      <c r="M22">
        <v>784</v>
      </c>
      <c r="N22">
        <v>885</v>
      </c>
      <c r="O22">
        <v>319</v>
      </c>
      <c r="P22" t="s">
        <v>39</v>
      </c>
      <c r="Q22" s="1">
        <v>39413.55912037037</v>
      </c>
    </row>
    <row r="23" spans="1:17" ht="12.75">
      <c r="A23" t="s">
        <v>28</v>
      </c>
      <c r="B23">
        <v>369</v>
      </c>
      <c r="C23">
        <v>754</v>
      </c>
      <c r="D23">
        <v>906</v>
      </c>
      <c r="E23">
        <v>1087</v>
      </c>
      <c r="F23">
        <v>1546</v>
      </c>
      <c r="G23">
        <v>761</v>
      </c>
      <c r="H23">
        <v>731</v>
      </c>
      <c r="I23">
        <v>294</v>
      </c>
      <c r="J23">
        <v>173</v>
      </c>
      <c r="K23">
        <v>172</v>
      </c>
      <c r="L23">
        <v>194</v>
      </c>
      <c r="M23">
        <v>1247</v>
      </c>
      <c r="N23">
        <v>1175</v>
      </c>
      <c r="O23">
        <v>285</v>
      </c>
      <c r="P23" t="s">
        <v>41</v>
      </c>
      <c r="Q23" s="1">
        <v>39413.5883912037</v>
      </c>
    </row>
    <row r="24" spans="1:17" ht="12.75">
      <c r="A24" t="s">
        <v>32</v>
      </c>
      <c r="B24">
        <v>369</v>
      </c>
      <c r="C24">
        <v>767</v>
      </c>
      <c r="D24">
        <v>915</v>
      </c>
      <c r="E24">
        <v>1039</v>
      </c>
      <c r="F24">
        <v>1673</v>
      </c>
      <c r="G24">
        <v>814</v>
      </c>
      <c r="H24">
        <v>745</v>
      </c>
      <c r="I24">
        <v>292</v>
      </c>
      <c r="J24">
        <v>174</v>
      </c>
      <c r="K24">
        <v>177</v>
      </c>
      <c r="L24">
        <v>196</v>
      </c>
      <c r="M24">
        <v>1220</v>
      </c>
      <c r="N24">
        <v>1143</v>
      </c>
      <c r="O24">
        <v>289</v>
      </c>
      <c r="P24" t="s">
        <v>42</v>
      </c>
      <c r="Q24" s="1">
        <v>39413.604895833334</v>
      </c>
    </row>
    <row r="25" spans="1:17" ht="12.75">
      <c r="A25" t="s">
        <v>33</v>
      </c>
      <c r="B25">
        <v>376</v>
      </c>
      <c r="C25">
        <v>771</v>
      </c>
      <c r="D25">
        <v>936</v>
      </c>
      <c r="E25">
        <v>1038</v>
      </c>
      <c r="F25">
        <v>1572</v>
      </c>
      <c r="G25">
        <v>818</v>
      </c>
      <c r="H25">
        <v>749</v>
      </c>
      <c r="I25">
        <v>297</v>
      </c>
      <c r="J25">
        <v>176</v>
      </c>
      <c r="K25">
        <v>180</v>
      </c>
      <c r="L25">
        <v>196</v>
      </c>
      <c r="M25">
        <v>1207</v>
      </c>
      <c r="N25">
        <v>1138</v>
      </c>
      <c r="O25">
        <v>287</v>
      </c>
      <c r="P25" t="s">
        <v>42</v>
      </c>
      <c r="Q25" s="1">
        <v>39413.60857638889</v>
      </c>
    </row>
    <row r="26" spans="1:17" ht="12.75">
      <c r="A26" t="s">
        <v>43</v>
      </c>
      <c r="B26">
        <v>353</v>
      </c>
      <c r="C26">
        <v>754</v>
      </c>
      <c r="D26">
        <v>953</v>
      </c>
      <c r="E26">
        <v>1065</v>
      </c>
      <c r="F26">
        <v>1602</v>
      </c>
      <c r="G26">
        <v>848</v>
      </c>
      <c r="H26">
        <v>729</v>
      </c>
      <c r="I26">
        <v>290</v>
      </c>
      <c r="J26">
        <v>183</v>
      </c>
      <c r="K26">
        <v>190</v>
      </c>
      <c r="L26">
        <v>202</v>
      </c>
      <c r="M26">
        <v>1188</v>
      </c>
      <c r="N26">
        <v>1106</v>
      </c>
      <c r="O26">
        <v>291</v>
      </c>
      <c r="P26" t="s">
        <v>42</v>
      </c>
      <c r="Q26" s="1">
        <v>39413.61225694444</v>
      </c>
    </row>
    <row r="27" spans="1:17" ht="12.75">
      <c r="A27" t="s">
        <v>44</v>
      </c>
      <c r="B27">
        <v>459</v>
      </c>
      <c r="C27">
        <v>1112</v>
      </c>
      <c r="D27">
        <v>1289</v>
      </c>
      <c r="E27">
        <v>1448</v>
      </c>
      <c r="F27">
        <v>2135</v>
      </c>
      <c r="G27">
        <v>1127</v>
      </c>
      <c r="H27">
        <v>808</v>
      </c>
      <c r="I27">
        <v>288</v>
      </c>
      <c r="J27">
        <v>251</v>
      </c>
      <c r="K27">
        <v>249</v>
      </c>
      <c r="L27">
        <v>247</v>
      </c>
      <c r="M27">
        <v>773</v>
      </c>
      <c r="N27">
        <v>861</v>
      </c>
      <c r="O27">
        <v>318</v>
      </c>
      <c r="P27" t="s">
        <v>42</v>
      </c>
      <c r="Q27" s="1">
        <v>39413.6159375</v>
      </c>
    </row>
    <row r="31" ht="12.75">
      <c r="Q31" s="1"/>
    </row>
    <row r="32" ht="12.75">
      <c r="Q32" s="1"/>
    </row>
    <row r="33" ht="12.75">
      <c r="Q33" s="1"/>
    </row>
    <row r="34" ht="12.75">
      <c r="Q34" s="1"/>
    </row>
    <row r="35" ht="12.75">
      <c r="Q35" s="1"/>
    </row>
    <row r="36" ht="12.75">
      <c r="Q36" s="1"/>
    </row>
    <row r="37" ht="12.75">
      <c r="Q37" s="1"/>
    </row>
    <row r="38" ht="12.75">
      <c r="Q38" s="1"/>
    </row>
    <row r="39" ht="12.75">
      <c r="Q39" s="1"/>
    </row>
    <row r="40" ht="12.75">
      <c r="Q40" s="1"/>
    </row>
    <row r="41" ht="12.75">
      <c r="Q41" s="1"/>
    </row>
    <row r="42" ht="12.75">
      <c r="Q42" s="1"/>
    </row>
    <row r="48" ht="12.75">
      <c r="A48" s="2"/>
    </row>
    <row r="74" ht="12.75">
      <c r="A74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E5" sqref="E5"/>
    </sheetView>
  </sheetViews>
  <sheetFormatPr defaultColWidth="9.140625" defaultRowHeight="12.75"/>
  <sheetData>
    <row r="1" spans="2:12" ht="12.75">
      <c r="B1" s="33" t="s">
        <v>73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ht="12.75">
      <c r="A3" t="s">
        <v>91</v>
      </c>
    </row>
    <row r="5" ht="12.75">
      <c r="A5" t="s">
        <v>100</v>
      </c>
    </row>
    <row r="6" spans="1:20" ht="12.75">
      <c r="A6" t="s">
        <v>1</v>
      </c>
      <c r="B6" t="s">
        <v>58</v>
      </c>
      <c r="C6" t="s">
        <v>80</v>
      </c>
      <c r="D6" t="s">
        <v>56</v>
      </c>
      <c r="E6" t="s">
        <v>101</v>
      </c>
      <c r="F6" t="s">
        <v>102</v>
      </c>
      <c r="G6" t="s">
        <v>57</v>
      </c>
      <c r="H6" t="s">
        <v>79</v>
      </c>
      <c r="I6" t="s">
        <v>103</v>
      </c>
      <c r="J6" t="s">
        <v>104</v>
      </c>
      <c r="K6" t="s">
        <v>92</v>
      </c>
      <c r="L6" t="s">
        <v>93</v>
      </c>
      <c r="M6" t="s">
        <v>74</v>
      </c>
      <c r="N6" t="s">
        <v>105</v>
      </c>
      <c r="O6" t="s">
        <v>94</v>
      </c>
      <c r="P6" t="s">
        <v>106</v>
      </c>
      <c r="Q6" t="s">
        <v>107</v>
      </c>
      <c r="R6" t="s">
        <v>108</v>
      </c>
      <c r="S6" t="s">
        <v>109</v>
      </c>
      <c r="T6" t="s">
        <v>14</v>
      </c>
    </row>
    <row r="7" spans="1:20" ht="12.75">
      <c r="A7" t="s">
        <v>95</v>
      </c>
      <c r="B7">
        <v>2.77</v>
      </c>
      <c r="C7">
        <v>1.515</v>
      </c>
      <c r="D7">
        <v>0.008</v>
      </c>
      <c r="E7">
        <v>0</v>
      </c>
      <c r="F7">
        <v>0</v>
      </c>
      <c r="G7">
        <v>42.286</v>
      </c>
      <c r="H7">
        <v>2.975</v>
      </c>
      <c r="I7">
        <v>0.008</v>
      </c>
      <c r="J7">
        <v>0.028</v>
      </c>
      <c r="K7">
        <v>0</v>
      </c>
      <c r="L7">
        <v>49.083</v>
      </c>
      <c r="M7">
        <v>0.407</v>
      </c>
      <c r="N7">
        <v>0</v>
      </c>
      <c r="O7">
        <v>0.032</v>
      </c>
      <c r="P7">
        <v>0.013</v>
      </c>
      <c r="Q7">
        <v>0.027</v>
      </c>
      <c r="R7">
        <v>0</v>
      </c>
      <c r="S7">
        <v>0</v>
      </c>
      <c r="T7">
        <v>99.153</v>
      </c>
    </row>
    <row r="8" spans="1:20" ht="12.75">
      <c r="A8" t="s">
        <v>96</v>
      </c>
      <c r="B8">
        <v>0.025</v>
      </c>
      <c r="C8">
        <v>0.016</v>
      </c>
      <c r="D8">
        <v>0.022</v>
      </c>
      <c r="E8">
        <v>0.019</v>
      </c>
      <c r="F8">
        <v>0</v>
      </c>
      <c r="G8">
        <v>44.157</v>
      </c>
      <c r="H8">
        <v>3.463</v>
      </c>
      <c r="I8">
        <v>0.017</v>
      </c>
      <c r="J8">
        <v>0.017</v>
      </c>
      <c r="K8">
        <v>0.093</v>
      </c>
      <c r="L8">
        <v>51.809</v>
      </c>
      <c r="M8">
        <v>0.022</v>
      </c>
      <c r="N8">
        <v>0</v>
      </c>
      <c r="O8">
        <v>0.12</v>
      </c>
      <c r="P8">
        <v>0.045</v>
      </c>
      <c r="Q8">
        <v>0.007</v>
      </c>
      <c r="R8">
        <v>0</v>
      </c>
      <c r="S8">
        <v>0.018</v>
      </c>
      <c r="T8">
        <v>99.849</v>
      </c>
    </row>
    <row r="9" spans="1:20" ht="12.75">
      <c r="A9" t="s">
        <v>17</v>
      </c>
      <c r="B9">
        <v>0.017</v>
      </c>
      <c r="C9">
        <v>0.007</v>
      </c>
      <c r="D9">
        <v>0.069</v>
      </c>
      <c r="E9">
        <v>0.007</v>
      </c>
      <c r="F9">
        <v>0</v>
      </c>
      <c r="G9">
        <v>44.356</v>
      </c>
      <c r="H9">
        <v>3.111</v>
      </c>
      <c r="I9">
        <v>0</v>
      </c>
      <c r="J9">
        <v>0.047</v>
      </c>
      <c r="K9">
        <v>0</v>
      </c>
      <c r="L9">
        <v>51.926</v>
      </c>
      <c r="M9">
        <v>0.014</v>
      </c>
      <c r="N9">
        <v>0</v>
      </c>
      <c r="O9">
        <v>0.043</v>
      </c>
      <c r="P9">
        <v>0.042</v>
      </c>
      <c r="Q9">
        <v>0</v>
      </c>
      <c r="R9">
        <v>0.002</v>
      </c>
      <c r="S9">
        <v>0.009</v>
      </c>
      <c r="T9">
        <v>99.652</v>
      </c>
    </row>
    <row r="10" spans="1:20" ht="12.75">
      <c r="A10" t="s">
        <v>18</v>
      </c>
      <c r="B10">
        <v>0.038</v>
      </c>
      <c r="C10">
        <v>0</v>
      </c>
      <c r="D10">
        <v>0.124</v>
      </c>
      <c r="E10">
        <v>0</v>
      </c>
      <c r="F10">
        <v>0.011</v>
      </c>
      <c r="G10">
        <v>44.907</v>
      </c>
      <c r="H10">
        <v>2.596</v>
      </c>
      <c r="I10">
        <v>0.017</v>
      </c>
      <c r="J10">
        <v>0</v>
      </c>
      <c r="K10">
        <v>0</v>
      </c>
      <c r="L10">
        <v>51.931</v>
      </c>
      <c r="M10">
        <v>0.009</v>
      </c>
      <c r="N10">
        <v>0</v>
      </c>
      <c r="O10">
        <v>0.082</v>
      </c>
      <c r="P10">
        <v>0.037</v>
      </c>
      <c r="Q10">
        <v>0</v>
      </c>
      <c r="R10">
        <v>0</v>
      </c>
      <c r="S10">
        <v>0.019</v>
      </c>
      <c r="T10">
        <v>99.772</v>
      </c>
    </row>
    <row r="11" spans="1:20" ht="12.75">
      <c r="A11" t="s">
        <v>19</v>
      </c>
      <c r="B11">
        <v>0.049</v>
      </c>
      <c r="C11">
        <v>0</v>
      </c>
      <c r="D11">
        <v>0.342</v>
      </c>
      <c r="E11">
        <v>0.017</v>
      </c>
      <c r="F11">
        <v>0</v>
      </c>
      <c r="G11">
        <v>45.467</v>
      </c>
      <c r="H11">
        <v>1.854</v>
      </c>
      <c r="I11">
        <v>0.046</v>
      </c>
      <c r="J11">
        <v>0.02</v>
      </c>
      <c r="K11">
        <v>0.128</v>
      </c>
      <c r="L11">
        <v>51.349</v>
      </c>
      <c r="M11">
        <v>0.175</v>
      </c>
      <c r="N11">
        <v>0</v>
      </c>
      <c r="O11">
        <v>0.006</v>
      </c>
      <c r="P11">
        <v>0.003</v>
      </c>
      <c r="Q11">
        <v>0</v>
      </c>
      <c r="R11">
        <v>0.079</v>
      </c>
      <c r="S11">
        <v>0.011</v>
      </c>
      <c r="T11">
        <v>99.545</v>
      </c>
    </row>
    <row r="12" spans="1:20" ht="12.75">
      <c r="A12" t="s">
        <v>20</v>
      </c>
      <c r="B12">
        <v>0.026</v>
      </c>
      <c r="C12">
        <v>0.021</v>
      </c>
      <c r="D12">
        <v>0.363</v>
      </c>
      <c r="E12">
        <v>0</v>
      </c>
      <c r="F12">
        <v>0</v>
      </c>
      <c r="G12">
        <v>45.763</v>
      </c>
      <c r="H12">
        <v>1.705</v>
      </c>
      <c r="I12">
        <v>0.058</v>
      </c>
      <c r="J12">
        <v>0</v>
      </c>
      <c r="K12">
        <v>0.136</v>
      </c>
      <c r="L12">
        <v>51.38</v>
      </c>
      <c r="M12">
        <v>0.116</v>
      </c>
      <c r="N12">
        <v>0</v>
      </c>
      <c r="O12">
        <v>0.022</v>
      </c>
      <c r="P12">
        <v>0.002</v>
      </c>
      <c r="Q12">
        <v>0</v>
      </c>
      <c r="R12">
        <v>0.017</v>
      </c>
      <c r="S12">
        <v>0.031</v>
      </c>
      <c r="T12">
        <v>99.641</v>
      </c>
    </row>
    <row r="13" spans="1:20" ht="12.75">
      <c r="A13" t="s">
        <v>32</v>
      </c>
      <c r="B13">
        <v>0.027</v>
      </c>
      <c r="C13">
        <v>0.002</v>
      </c>
      <c r="D13">
        <v>0.294</v>
      </c>
      <c r="E13">
        <v>0.01</v>
      </c>
      <c r="F13">
        <v>0.002</v>
      </c>
      <c r="G13">
        <v>45.469</v>
      </c>
      <c r="H13">
        <v>2.049</v>
      </c>
      <c r="I13">
        <v>0.04</v>
      </c>
      <c r="J13">
        <v>0.099</v>
      </c>
      <c r="K13">
        <v>0.139</v>
      </c>
      <c r="L13">
        <v>51.809</v>
      </c>
      <c r="M13">
        <v>0.115</v>
      </c>
      <c r="N13">
        <v>0.01</v>
      </c>
      <c r="O13">
        <v>0.035</v>
      </c>
      <c r="P13">
        <v>0</v>
      </c>
      <c r="Q13">
        <v>0.038</v>
      </c>
      <c r="R13">
        <v>0</v>
      </c>
      <c r="S13">
        <v>0</v>
      </c>
      <c r="T13">
        <v>100.138</v>
      </c>
    </row>
    <row r="14" spans="1:20" ht="12.75">
      <c r="A14" t="s">
        <v>33</v>
      </c>
      <c r="B14">
        <v>0.031</v>
      </c>
      <c r="C14">
        <v>0</v>
      </c>
      <c r="D14">
        <v>0.232</v>
      </c>
      <c r="E14">
        <v>0</v>
      </c>
      <c r="F14">
        <v>0</v>
      </c>
      <c r="G14">
        <v>45.222</v>
      </c>
      <c r="H14">
        <v>2.204</v>
      </c>
      <c r="I14">
        <v>0.028</v>
      </c>
      <c r="J14">
        <v>0</v>
      </c>
      <c r="K14">
        <v>0.186</v>
      </c>
      <c r="L14">
        <v>51.553</v>
      </c>
      <c r="M14">
        <v>0.089</v>
      </c>
      <c r="N14">
        <v>0.019</v>
      </c>
      <c r="O14">
        <v>0</v>
      </c>
      <c r="P14">
        <v>0.013</v>
      </c>
      <c r="Q14">
        <v>0</v>
      </c>
      <c r="R14">
        <v>0</v>
      </c>
      <c r="S14">
        <v>0.04</v>
      </c>
      <c r="T14">
        <v>99.617</v>
      </c>
    </row>
    <row r="15" spans="1:20" ht="12.75">
      <c r="A15" t="s">
        <v>44</v>
      </c>
      <c r="B15">
        <v>0</v>
      </c>
      <c r="C15">
        <v>0.063</v>
      </c>
      <c r="D15">
        <v>0</v>
      </c>
      <c r="E15">
        <v>0</v>
      </c>
      <c r="F15">
        <v>0.008</v>
      </c>
      <c r="G15">
        <v>0.374</v>
      </c>
      <c r="H15">
        <v>0</v>
      </c>
      <c r="I15">
        <v>0.461</v>
      </c>
      <c r="J15">
        <v>0.435</v>
      </c>
      <c r="K15">
        <v>0.326</v>
      </c>
      <c r="L15">
        <v>95.951</v>
      </c>
      <c r="M15">
        <v>0</v>
      </c>
      <c r="N15">
        <v>0.07</v>
      </c>
      <c r="O15">
        <v>0.828</v>
      </c>
      <c r="P15">
        <v>0.013</v>
      </c>
      <c r="Q15">
        <v>0.036</v>
      </c>
      <c r="R15">
        <v>0</v>
      </c>
      <c r="S15">
        <v>0</v>
      </c>
      <c r="T15">
        <v>98.564</v>
      </c>
    </row>
    <row r="16" spans="1:20" ht="12.75">
      <c r="A16" t="s">
        <v>97</v>
      </c>
      <c r="B16">
        <v>0.007</v>
      </c>
      <c r="C16">
        <v>0.017</v>
      </c>
      <c r="D16">
        <v>0.233</v>
      </c>
      <c r="E16">
        <v>0</v>
      </c>
      <c r="F16">
        <v>0</v>
      </c>
      <c r="G16">
        <v>45.357</v>
      </c>
      <c r="H16">
        <v>1.807</v>
      </c>
      <c r="I16">
        <v>0.007</v>
      </c>
      <c r="J16">
        <v>0</v>
      </c>
      <c r="K16">
        <v>0.058</v>
      </c>
      <c r="L16">
        <v>52.524</v>
      </c>
      <c r="M16">
        <v>0</v>
      </c>
      <c r="N16">
        <v>0.002</v>
      </c>
      <c r="O16">
        <v>0.011</v>
      </c>
      <c r="P16">
        <v>0.013</v>
      </c>
      <c r="Q16">
        <v>0</v>
      </c>
      <c r="R16">
        <v>0</v>
      </c>
      <c r="S16">
        <v>0.014</v>
      </c>
      <c r="T16">
        <v>100.05</v>
      </c>
    </row>
    <row r="17" spans="1:20" ht="12.75">
      <c r="A17" t="s">
        <v>98</v>
      </c>
      <c r="B17">
        <v>0.013</v>
      </c>
      <c r="C17">
        <v>0.01</v>
      </c>
      <c r="D17">
        <v>0.163</v>
      </c>
      <c r="E17">
        <v>0.004</v>
      </c>
      <c r="F17">
        <v>0</v>
      </c>
      <c r="G17">
        <v>45.045</v>
      </c>
      <c r="H17">
        <v>2.013</v>
      </c>
      <c r="I17">
        <v>0.009</v>
      </c>
      <c r="J17">
        <v>0.028</v>
      </c>
      <c r="K17">
        <v>0</v>
      </c>
      <c r="L17">
        <v>52.579</v>
      </c>
      <c r="M17">
        <v>0.009</v>
      </c>
      <c r="N17">
        <v>0</v>
      </c>
      <c r="O17">
        <v>0</v>
      </c>
      <c r="P17">
        <v>0</v>
      </c>
      <c r="Q17">
        <v>0.021</v>
      </c>
      <c r="R17">
        <v>0</v>
      </c>
      <c r="S17">
        <v>0.024</v>
      </c>
      <c r="T17">
        <v>99.918</v>
      </c>
    </row>
    <row r="18" spans="1:20" ht="12.75">
      <c r="A18" t="s">
        <v>99</v>
      </c>
      <c r="B18">
        <v>0.009</v>
      </c>
      <c r="C18">
        <v>0.016</v>
      </c>
      <c r="D18">
        <v>0.006</v>
      </c>
      <c r="E18">
        <v>0</v>
      </c>
      <c r="F18">
        <v>0</v>
      </c>
      <c r="G18">
        <v>36.763</v>
      </c>
      <c r="H18">
        <v>0.149</v>
      </c>
      <c r="I18">
        <v>0.024</v>
      </c>
      <c r="J18">
        <v>0</v>
      </c>
      <c r="K18">
        <v>0</v>
      </c>
      <c r="L18">
        <v>57.547</v>
      </c>
      <c r="M18">
        <v>0.004</v>
      </c>
      <c r="N18">
        <v>0.014</v>
      </c>
      <c r="O18">
        <v>0.13</v>
      </c>
      <c r="P18">
        <v>0.003</v>
      </c>
      <c r="Q18">
        <v>0</v>
      </c>
      <c r="R18">
        <v>0</v>
      </c>
      <c r="S18">
        <v>0</v>
      </c>
      <c r="T18">
        <v>94.667</v>
      </c>
    </row>
    <row r="19" ht="12.75">
      <c r="A19" t="s">
        <v>34</v>
      </c>
    </row>
    <row r="20" spans="1:20" ht="12.75">
      <c r="A20" t="s">
        <v>1</v>
      </c>
      <c r="B20" t="s">
        <v>110</v>
      </c>
      <c r="C20" t="s">
        <v>111</v>
      </c>
      <c r="D20" t="s">
        <v>112</v>
      </c>
      <c r="E20" t="s">
        <v>113</v>
      </c>
      <c r="F20" t="s">
        <v>114</v>
      </c>
      <c r="G20" t="s">
        <v>10</v>
      </c>
      <c r="H20" t="s">
        <v>36</v>
      </c>
      <c r="I20" t="s">
        <v>115</v>
      </c>
      <c r="J20" t="s">
        <v>116</v>
      </c>
      <c r="K20" t="s">
        <v>117</v>
      </c>
      <c r="L20" t="s">
        <v>118</v>
      </c>
      <c r="M20" t="s">
        <v>119</v>
      </c>
      <c r="N20" t="s">
        <v>120</v>
      </c>
      <c r="O20" t="s">
        <v>121</v>
      </c>
      <c r="P20" t="s">
        <v>122</v>
      </c>
      <c r="Q20" t="s">
        <v>123</v>
      </c>
      <c r="R20" t="s">
        <v>13</v>
      </c>
      <c r="S20" t="s">
        <v>35</v>
      </c>
      <c r="T20" t="s">
        <v>124</v>
      </c>
    </row>
    <row r="21" spans="1:19" ht="12.75">
      <c r="A21" t="s">
        <v>95</v>
      </c>
      <c r="B21">
        <v>180</v>
      </c>
      <c r="C21">
        <v>185</v>
      </c>
      <c r="D21">
        <v>207</v>
      </c>
      <c r="E21">
        <v>493</v>
      </c>
      <c r="F21">
        <v>248</v>
      </c>
      <c r="G21">
        <v>512</v>
      </c>
      <c r="H21">
        <v>431</v>
      </c>
      <c r="I21">
        <v>149</v>
      </c>
      <c r="J21">
        <v>2168</v>
      </c>
      <c r="K21">
        <v>1584</v>
      </c>
      <c r="L21">
        <v>380</v>
      </c>
      <c r="M21">
        <v>152</v>
      </c>
      <c r="N21">
        <v>670</v>
      </c>
      <c r="O21">
        <v>732</v>
      </c>
      <c r="P21">
        <v>216</v>
      </c>
      <c r="Q21">
        <v>1078</v>
      </c>
      <c r="R21">
        <v>1752</v>
      </c>
      <c r="S21">
        <v>732</v>
      </c>
    </row>
    <row r="22" spans="1:19" ht="12.75">
      <c r="A22" t="s">
        <v>96</v>
      </c>
      <c r="B22">
        <v>181</v>
      </c>
      <c r="C22">
        <v>176</v>
      </c>
      <c r="D22">
        <v>212</v>
      </c>
      <c r="E22">
        <v>486</v>
      </c>
      <c r="F22">
        <v>246</v>
      </c>
      <c r="G22">
        <v>526</v>
      </c>
      <c r="H22">
        <v>440</v>
      </c>
      <c r="I22">
        <v>150</v>
      </c>
      <c r="J22">
        <v>2191</v>
      </c>
      <c r="K22">
        <v>1583</v>
      </c>
      <c r="L22">
        <v>394</v>
      </c>
      <c r="M22">
        <v>149</v>
      </c>
      <c r="N22">
        <v>684</v>
      </c>
      <c r="O22">
        <v>738</v>
      </c>
      <c r="P22">
        <v>223</v>
      </c>
      <c r="Q22">
        <v>1077</v>
      </c>
      <c r="R22">
        <v>1738</v>
      </c>
      <c r="S22">
        <v>723</v>
      </c>
    </row>
    <row r="23" spans="1:19" ht="12.75">
      <c r="A23" t="s">
        <v>17</v>
      </c>
      <c r="B23">
        <v>185</v>
      </c>
      <c r="C23">
        <v>180</v>
      </c>
      <c r="D23">
        <v>201</v>
      </c>
      <c r="E23">
        <v>495</v>
      </c>
      <c r="F23">
        <v>248</v>
      </c>
      <c r="G23">
        <v>525</v>
      </c>
      <c r="H23">
        <v>420</v>
      </c>
      <c r="I23">
        <v>153</v>
      </c>
      <c r="J23">
        <v>2190</v>
      </c>
      <c r="K23">
        <v>1616</v>
      </c>
      <c r="L23">
        <v>401</v>
      </c>
      <c r="M23">
        <v>150</v>
      </c>
      <c r="N23">
        <v>668</v>
      </c>
      <c r="O23">
        <v>744</v>
      </c>
      <c r="P23">
        <v>223</v>
      </c>
      <c r="Q23">
        <v>1086</v>
      </c>
      <c r="R23">
        <v>1639</v>
      </c>
      <c r="S23">
        <v>743</v>
      </c>
    </row>
    <row r="24" spans="1:19" ht="12.75">
      <c r="A24" t="s">
        <v>18</v>
      </c>
      <c r="B24">
        <v>181</v>
      </c>
      <c r="C24">
        <v>177</v>
      </c>
      <c r="D24">
        <v>188</v>
      </c>
      <c r="E24">
        <v>486</v>
      </c>
      <c r="F24">
        <v>242</v>
      </c>
      <c r="G24">
        <v>514</v>
      </c>
      <c r="H24">
        <v>403</v>
      </c>
      <c r="I24">
        <v>148</v>
      </c>
      <c r="J24">
        <v>2119</v>
      </c>
      <c r="K24">
        <v>1549</v>
      </c>
      <c r="L24">
        <v>392</v>
      </c>
      <c r="M24">
        <v>149</v>
      </c>
      <c r="N24">
        <v>678</v>
      </c>
      <c r="O24">
        <v>730</v>
      </c>
      <c r="P24">
        <v>219</v>
      </c>
      <c r="Q24">
        <v>1066</v>
      </c>
      <c r="R24">
        <v>1634</v>
      </c>
      <c r="S24">
        <v>722</v>
      </c>
    </row>
    <row r="25" spans="1:19" ht="12.75">
      <c r="A25" t="s">
        <v>19</v>
      </c>
      <c r="B25">
        <v>180</v>
      </c>
      <c r="C25">
        <v>183</v>
      </c>
      <c r="D25">
        <v>205</v>
      </c>
      <c r="E25">
        <v>490</v>
      </c>
      <c r="F25">
        <v>248</v>
      </c>
      <c r="G25">
        <v>542</v>
      </c>
      <c r="H25">
        <v>439</v>
      </c>
      <c r="I25">
        <v>152</v>
      </c>
      <c r="J25">
        <v>2178</v>
      </c>
      <c r="K25">
        <v>1511</v>
      </c>
      <c r="L25">
        <v>398</v>
      </c>
      <c r="M25">
        <v>153</v>
      </c>
      <c r="N25">
        <v>684</v>
      </c>
      <c r="O25">
        <v>765</v>
      </c>
      <c r="P25">
        <v>221</v>
      </c>
      <c r="Q25">
        <v>1073</v>
      </c>
      <c r="R25">
        <v>1623</v>
      </c>
      <c r="S25">
        <v>736</v>
      </c>
    </row>
    <row r="26" spans="1:19" ht="12.75">
      <c r="A26" t="s">
        <v>20</v>
      </c>
      <c r="B26">
        <v>184</v>
      </c>
      <c r="C26">
        <v>179</v>
      </c>
      <c r="D26">
        <v>208</v>
      </c>
      <c r="E26">
        <v>495</v>
      </c>
      <c r="F26">
        <v>249</v>
      </c>
      <c r="G26">
        <v>518</v>
      </c>
      <c r="H26">
        <v>392</v>
      </c>
      <c r="I26">
        <v>152</v>
      </c>
      <c r="J26">
        <v>2165</v>
      </c>
      <c r="K26">
        <v>1564</v>
      </c>
      <c r="L26">
        <v>383</v>
      </c>
      <c r="M26">
        <v>154</v>
      </c>
      <c r="N26">
        <v>687</v>
      </c>
      <c r="O26">
        <v>732</v>
      </c>
      <c r="P26">
        <v>223</v>
      </c>
      <c r="Q26">
        <v>1064</v>
      </c>
      <c r="R26">
        <v>1744</v>
      </c>
      <c r="S26">
        <v>746</v>
      </c>
    </row>
    <row r="27" spans="1:19" ht="12.75">
      <c r="A27" t="s">
        <v>32</v>
      </c>
      <c r="B27">
        <v>185</v>
      </c>
      <c r="C27">
        <v>174</v>
      </c>
      <c r="D27">
        <v>202</v>
      </c>
      <c r="E27">
        <v>487</v>
      </c>
      <c r="F27">
        <v>244</v>
      </c>
      <c r="G27">
        <v>540</v>
      </c>
      <c r="H27">
        <v>423</v>
      </c>
      <c r="I27">
        <v>151</v>
      </c>
      <c r="J27">
        <v>2144</v>
      </c>
      <c r="K27">
        <v>1573</v>
      </c>
      <c r="L27">
        <v>408</v>
      </c>
      <c r="M27">
        <v>154</v>
      </c>
      <c r="N27">
        <v>655</v>
      </c>
      <c r="O27">
        <v>732</v>
      </c>
      <c r="P27">
        <v>223</v>
      </c>
      <c r="Q27">
        <v>1064</v>
      </c>
      <c r="R27">
        <v>1703</v>
      </c>
      <c r="S27">
        <v>727</v>
      </c>
    </row>
    <row r="28" spans="1:19" ht="12.75">
      <c r="A28" t="s">
        <v>33</v>
      </c>
      <c r="B28">
        <v>181</v>
      </c>
      <c r="C28">
        <v>179</v>
      </c>
      <c r="D28">
        <v>211</v>
      </c>
      <c r="E28">
        <v>500</v>
      </c>
      <c r="F28">
        <v>249</v>
      </c>
      <c r="G28">
        <v>537</v>
      </c>
      <c r="H28">
        <v>417</v>
      </c>
      <c r="I28">
        <v>152</v>
      </c>
      <c r="J28">
        <v>2156</v>
      </c>
      <c r="K28">
        <v>1542</v>
      </c>
      <c r="L28">
        <v>387</v>
      </c>
      <c r="M28">
        <v>151</v>
      </c>
      <c r="N28">
        <v>662</v>
      </c>
      <c r="O28">
        <v>762</v>
      </c>
      <c r="P28">
        <v>222</v>
      </c>
      <c r="Q28">
        <v>1082</v>
      </c>
      <c r="R28">
        <v>1767</v>
      </c>
      <c r="S28">
        <v>752</v>
      </c>
    </row>
    <row r="29" spans="1:19" ht="12.75">
      <c r="A29" t="s">
        <v>44</v>
      </c>
      <c r="B29">
        <v>167</v>
      </c>
      <c r="C29">
        <v>159</v>
      </c>
      <c r="D29">
        <v>173</v>
      </c>
      <c r="E29">
        <v>444</v>
      </c>
      <c r="F29">
        <v>220</v>
      </c>
      <c r="G29">
        <v>365</v>
      </c>
      <c r="H29">
        <v>377</v>
      </c>
      <c r="I29">
        <v>149</v>
      </c>
      <c r="J29">
        <v>2006</v>
      </c>
      <c r="K29">
        <v>1615</v>
      </c>
      <c r="L29">
        <v>427</v>
      </c>
      <c r="M29">
        <v>135</v>
      </c>
      <c r="N29">
        <v>593</v>
      </c>
      <c r="O29">
        <v>704</v>
      </c>
      <c r="P29">
        <v>188</v>
      </c>
      <c r="Q29">
        <v>952</v>
      </c>
      <c r="R29">
        <v>1328</v>
      </c>
      <c r="S29">
        <v>673</v>
      </c>
    </row>
    <row r="30" spans="1:19" ht="12.75">
      <c r="A30" t="s">
        <v>97</v>
      </c>
      <c r="B30">
        <v>183</v>
      </c>
      <c r="C30">
        <v>172</v>
      </c>
      <c r="D30">
        <v>209</v>
      </c>
      <c r="E30">
        <v>495</v>
      </c>
      <c r="F30">
        <v>247</v>
      </c>
      <c r="G30">
        <v>501</v>
      </c>
      <c r="H30">
        <v>417</v>
      </c>
      <c r="I30">
        <v>151</v>
      </c>
      <c r="J30">
        <v>2188</v>
      </c>
      <c r="K30">
        <v>1582</v>
      </c>
      <c r="L30">
        <v>394</v>
      </c>
      <c r="M30">
        <v>152</v>
      </c>
      <c r="N30">
        <v>666</v>
      </c>
      <c r="O30">
        <v>762</v>
      </c>
      <c r="P30">
        <v>213</v>
      </c>
      <c r="Q30">
        <v>1069</v>
      </c>
      <c r="R30">
        <v>1712</v>
      </c>
      <c r="S30">
        <v>746</v>
      </c>
    </row>
    <row r="31" spans="1:19" ht="12.75">
      <c r="A31" t="s">
        <v>98</v>
      </c>
      <c r="B31">
        <v>182</v>
      </c>
      <c r="C31">
        <v>175</v>
      </c>
      <c r="D31">
        <v>197</v>
      </c>
      <c r="E31">
        <v>492</v>
      </c>
      <c r="F31">
        <v>249</v>
      </c>
      <c r="G31">
        <v>527</v>
      </c>
      <c r="H31">
        <v>406</v>
      </c>
      <c r="I31">
        <v>150</v>
      </c>
      <c r="J31">
        <v>2154</v>
      </c>
      <c r="K31">
        <v>1646</v>
      </c>
      <c r="L31">
        <v>390</v>
      </c>
      <c r="M31">
        <v>150</v>
      </c>
      <c r="N31">
        <v>681</v>
      </c>
      <c r="O31">
        <v>747</v>
      </c>
      <c r="P31">
        <v>223</v>
      </c>
      <c r="Q31">
        <v>1067</v>
      </c>
      <c r="R31">
        <v>1671</v>
      </c>
      <c r="S31">
        <v>745</v>
      </c>
    </row>
    <row r="32" spans="1:19" ht="12.75">
      <c r="A32" t="s">
        <v>99</v>
      </c>
      <c r="B32">
        <v>176</v>
      </c>
      <c r="C32">
        <v>174</v>
      </c>
      <c r="D32">
        <v>202</v>
      </c>
      <c r="E32">
        <v>488</v>
      </c>
      <c r="F32">
        <v>240</v>
      </c>
      <c r="G32">
        <v>498</v>
      </c>
      <c r="H32">
        <v>381</v>
      </c>
      <c r="I32">
        <v>149</v>
      </c>
      <c r="J32">
        <v>2128</v>
      </c>
      <c r="K32">
        <v>1591</v>
      </c>
      <c r="L32">
        <v>391</v>
      </c>
      <c r="M32">
        <v>148</v>
      </c>
      <c r="N32">
        <v>647</v>
      </c>
      <c r="O32">
        <v>761</v>
      </c>
      <c r="P32">
        <v>212</v>
      </c>
      <c r="Q32">
        <v>1037</v>
      </c>
      <c r="R32">
        <v>1533</v>
      </c>
      <c r="S32">
        <v>742</v>
      </c>
    </row>
    <row r="35" spans="1:12" ht="12.75">
      <c r="A35" t="s">
        <v>72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7" spans="2:12" ht="12.75">
      <c r="B37" t="s">
        <v>74</v>
      </c>
      <c r="C37" t="s">
        <v>75</v>
      </c>
      <c r="D37" t="s">
        <v>57</v>
      </c>
      <c r="E37" t="s">
        <v>76</v>
      </c>
      <c r="F37" t="s">
        <v>58</v>
      </c>
      <c r="G37" t="s">
        <v>77</v>
      </c>
      <c r="H37" t="s">
        <v>78</v>
      </c>
      <c r="I37" t="s">
        <v>79</v>
      </c>
      <c r="J37" t="s">
        <v>80</v>
      </c>
      <c r="K37" t="s">
        <v>81</v>
      </c>
      <c r="L37" t="s">
        <v>14</v>
      </c>
    </row>
    <row r="38" spans="1:12" ht="12.75">
      <c r="A38" t="s">
        <v>82</v>
      </c>
      <c r="B38">
        <v>6.822</v>
      </c>
      <c r="C38">
        <v>0.223</v>
      </c>
      <c r="D38">
        <v>0.394</v>
      </c>
      <c r="E38">
        <v>7.489</v>
      </c>
      <c r="F38">
        <v>59.284</v>
      </c>
      <c r="G38">
        <v>0.026</v>
      </c>
      <c r="H38">
        <v>0</v>
      </c>
      <c r="I38">
        <v>0.015</v>
      </c>
      <c r="J38">
        <v>25.007</v>
      </c>
      <c r="K38">
        <v>0.054</v>
      </c>
      <c r="L38">
        <v>99.314</v>
      </c>
    </row>
    <row r="39" spans="1:12" ht="12.75">
      <c r="A39" t="s">
        <v>83</v>
      </c>
      <c r="B39">
        <v>3.53</v>
      </c>
      <c r="C39">
        <v>0.328</v>
      </c>
      <c r="D39">
        <v>0.013</v>
      </c>
      <c r="E39">
        <v>8.944</v>
      </c>
      <c r="F39">
        <v>63.861</v>
      </c>
      <c r="G39">
        <v>0</v>
      </c>
      <c r="H39">
        <v>0</v>
      </c>
      <c r="I39">
        <v>0</v>
      </c>
      <c r="J39">
        <v>22.047</v>
      </c>
      <c r="K39">
        <v>0.032</v>
      </c>
      <c r="L39">
        <v>98.763</v>
      </c>
    </row>
    <row r="40" spans="1:12" ht="12.75">
      <c r="A40" t="s">
        <v>84</v>
      </c>
      <c r="B40">
        <v>5.371</v>
      </c>
      <c r="C40">
        <v>0.144</v>
      </c>
      <c r="D40">
        <v>0.172</v>
      </c>
      <c r="E40">
        <v>8.562</v>
      </c>
      <c r="F40">
        <v>62.015</v>
      </c>
      <c r="G40">
        <v>0.032</v>
      </c>
      <c r="H40">
        <v>0.004</v>
      </c>
      <c r="I40">
        <v>0.018</v>
      </c>
      <c r="J40">
        <v>23.698</v>
      </c>
      <c r="K40">
        <v>0.085</v>
      </c>
      <c r="L40">
        <v>100.101</v>
      </c>
    </row>
    <row r="41" spans="1:12" ht="12.75">
      <c r="A41" t="s">
        <v>85</v>
      </c>
      <c r="B41">
        <v>6.859</v>
      </c>
      <c r="C41">
        <v>0.141</v>
      </c>
      <c r="D41">
        <v>0.123</v>
      </c>
      <c r="E41">
        <v>7.492</v>
      </c>
      <c r="F41">
        <v>60.174</v>
      </c>
      <c r="G41">
        <v>0.042</v>
      </c>
      <c r="H41">
        <v>0</v>
      </c>
      <c r="I41">
        <v>0.014</v>
      </c>
      <c r="J41">
        <v>24.926</v>
      </c>
      <c r="K41">
        <v>0.08</v>
      </c>
      <c r="L41">
        <v>99.851</v>
      </c>
    </row>
    <row r="42" spans="1:12" ht="12.75">
      <c r="A42" t="s">
        <v>23</v>
      </c>
      <c r="B42">
        <v>7.047</v>
      </c>
      <c r="C42">
        <v>0.076</v>
      </c>
      <c r="D42">
        <v>0.26</v>
      </c>
      <c r="E42">
        <v>7.259</v>
      </c>
      <c r="F42">
        <v>59.272</v>
      </c>
      <c r="G42">
        <v>0</v>
      </c>
      <c r="H42">
        <v>0.029</v>
      </c>
      <c r="I42">
        <v>0.014</v>
      </c>
      <c r="J42">
        <v>25.179</v>
      </c>
      <c r="K42">
        <v>0.131</v>
      </c>
      <c r="L42">
        <v>99.274</v>
      </c>
    </row>
    <row r="43" spans="1:12" ht="12.75">
      <c r="A43" t="s">
        <v>24</v>
      </c>
      <c r="B43">
        <v>8.88</v>
      </c>
      <c r="C43">
        <v>0.062</v>
      </c>
      <c r="D43">
        <v>0.338</v>
      </c>
      <c r="E43">
        <v>6.428</v>
      </c>
      <c r="F43">
        <v>55.94</v>
      </c>
      <c r="G43">
        <v>0</v>
      </c>
      <c r="H43">
        <v>0.013</v>
      </c>
      <c r="I43">
        <v>0.024</v>
      </c>
      <c r="J43">
        <v>27</v>
      </c>
      <c r="K43">
        <v>0.128</v>
      </c>
      <c r="L43">
        <v>98.814</v>
      </c>
    </row>
    <row r="44" spans="1:12" ht="12.75">
      <c r="A44" t="s">
        <v>86</v>
      </c>
      <c r="B44">
        <v>0.061</v>
      </c>
      <c r="C44">
        <v>13.536</v>
      </c>
      <c r="D44">
        <v>0.276</v>
      </c>
      <c r="E44">
        <v>0.059</v>
      </c>
      <c r="F44">
        <v>66.416</v>
      </c>
      <c r="G44">
        <v>0</v>
      </c>
      <c r="H44">
        <v>0.342</v>
      </c>
      <c r="I44">
        <v>0</v>
      </c>
      <c r="J44">
        <v>19.173</v>
      </c>
      <c r="K44">
        <v>0.079</v>
      </c>
      <c r="L44">
        <v>99.947</v>
      </c>
    </row>
    <row r="45" spans="1:12" ht="12.75">
      <c r="A45" t="s">
        <v>28</v>
      </c>
      <c r="B45">
        <v>7.768</v>
      </c>
      <c r="C45">
        <v>0.08</v>
      </c>
      <c r="D45">
        <v>0.044</v>
      </c>
      <c r="E45">
        <v>7.168</v>
      </c>
      <c r="F45">
        <v>58.346</v>
      </c>
      <c r="G45">
        <v>0.016</v>
      </c>
      <c r="H45">
        <v>0.006</v>
      </c>
      <c r="I45">
        <v>0</v>
      </c>
      <c r="J45">
        <v>25.854</v>
      </c>
      <c r="K45">
        <v>0.071</v>
      </c>
      <c r="L45">
        <v>99.356</v>
      </c>
    </row>
    <row r="46" spans="1:12" ht="12.75">
      <c r="A46" t="s">
        <v>29</v>
      </c>
      <c r="B46">
        <v>5.84</v>
      </c>
      <c r="C46">
        <v>0.071</v>
      </c>
      <c r="D46">
        <v>0.201</v>
      </c>
      <c r="E46">
        <v>8.121</v>
      </c>
      <c r="F46">
        <v>60.94</v>
      </c>
      <c r="G46">
        <v>0.01</v>
      </c>
      <c r="H46">
        <v>0.012</v>
      </c>
      <c r="I46">
        <v>0.013</v>
      </c>
      <c r="J46">
        <v>24.605</v>
      </c>
      <c r="K46">
        <v>0.05</v>
      </c>
      <c r="L46">
        <v>99.863</v>
      </c>
    </row>
    <row r="47" spans="1:12" ht="12.75">
      <c r="A47" t="s">
        <v>87</v>
      </c>
      <c r="B47">
        <v>4.687</v>
      </c>
      <c r="C47">
        <v>0.291</v>
      </c>
      <c r="D47">
        <v>0</v>
      </c>
      <c r="E47">
        <v>8.335</v>
      </c>
      <c r="F47">
        <v>62.722</v>
      </c>
      <c r="G47">
        <v>0.021</v>
      </c>
      <c r="H47">
        <v>0</v>
      </c>
      <c r="I47">
        <v>0</v>
      </c>
      <c r="J47">
        <v>23.32</v>
      </c>
      <c r="K47">
        <v>0.05</v>
      </c>
      <c r="L47">
        <v>99.433</v>
      </c>
    </row>
    <row r="48" spans="1:12" ht="12.75">
      <c r="A48" t="s">
        <v>88</v>
      </c>
      <c r="B48">
        <v>5.412</v>
      </c>
      <c r="C48">
        <v>0.249</v>
      </c>
      <c r="D48">
        <v>0.027</v>
      </c>
      <c r="E48">
        <v>7.612</v>
      </c>
      <c r="F48">
        <v>61.73</v>
      </c>
      <c r="G48">
        <v>0.113</v>
      </c>
      <c r="H48">
        <v>0</v>
      </c>
      <c r="I48">
        <v>0</v>
      </c>
      <c r="J48">
        <v>24.127</v>
      </c>
      <c r="K48">
        <v>0.078</v>
      </c>
      <c r="L48">
        <v>99.346</v>
      </c>
    </row>
    <row r="49" spans="1:12" ht="12.75">
      <c r="A49" t="s">
        <v>89</v>
      </c>
      <c r="B49">
        <v>0</v>
      </c>
      <c r="C49">
        <v>14.226</v>
      </c>
      <c r="D49">
        <v>0.039</v>
      </c>
      <c r="E49">
        <v>1.347</v>
      </c>
      <c r="F49">
        <v>63.886</v>
      </c>
      <c r="G49">
        <v>0.156</v>
      </c>
      <c r="H49">
        <v>0.642</v>
      </c>
      <c r="I49">
        <v>0.015</v>
      </c>
      <c r="J49">
        <v>18.499</v>
      </c>
      <c r="K49">
        <v>0.074</v>
      </c>
      <c r="L49">
        <v>98.885</v>
      </c>
    </row>
    <row r="50" spans="1:12" ht="12.75">
      <c r="A50" t="s">
        <v>90</v>
      </c>
      <c r="B50">
        <v>0.01</v>
      </c>
      <c r="C50">
        <v>13.986</v>
      </c>
      <c r="D50">
        <v>0.06</v>
      </c>
      <c r="E50">
        <v>1.683</v>
      </c>
      <c r="F50">
        <v>64.505</v>
      </c>
      <c r="G50">
        <v>0.142</v>
      </c>
      <c r="H50">
        <v>0.496</v>
      </c>
      <c r="I50">
        <v>0.016</v>
      </c>
      <c r="J50">
        <v>18.794</v>
      </c>
      <c r="K50">
        <v>0.096</v>
      </c>
      <c r="L50">
        <v>99.789</v>
      </c>
    </row>
  </sheetData>
  <mergeCells count="1">
    <mergeCell ref="B1:L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0">
      <selection activeCell="D37" sqref="D37"/>
    </sheetView>
  </sheetViews>
  <sheetFormatPr defaultColWidth="9.140625" defaultRowHeight="12.75"/>
  <cols>
    <col min="5" max="5" width="14.421875" style="0" customWidth="1"/>
    <col min="6" max="6" width="10.7109375" style="0" customWidth="1"/>
    <col min="7" max="7" width="14.28125" style="0" customWidth="1"/>
    <col min="8" max="8" width="11.00390625" style="0" customWidth="1"/>
  </cols>
  <sheetData>
    <row r="1" ht="12.75">
      <c r="A1">
        <f>26.98*2</f>
        <v>53.96</v>
      </c>
    </row>
    <row r="2" ht="12.75">
      <c r="A2">
        <f>3*15.9994</f>
        <v>47.9982</v>
      </c>
    </row>
    <row r="3" ht="12.75">
      <c r="A3">
        <f>SUM(A1:A2)</f>
        <v>101.9582</v>
      </c>
    </row>
    <row r="6" spans="2:7" ht="12.75">
      <c r="B6">
        <f>100/239.265</f>
        <v>0.4179466282155769</v>
      </c>
      <c r="E6">
        <v>86.6</v>
      </c>
      <c r="F6">
        <v>207.2</v>
      </c>
      <c r="G6">
        <f>E6/F6</f>
        <v>0.41795366795366795</v>
      </c>
    </row>
    <row r="7" spans="2:7" ht="12.75">
      <c r="B7">
        <f>207.2*B6</f>
        <v>86.59854136626753</v>
      </c>
      <c r="E7">
        <v>13.4</v>
      </c>
      <c r="F7">
        <v>32.065</v>
      </c>
      <c r="G7">
        <f>E7/F7</f>
        <v>0.4179011383128022</v>
      </c>
    </row>
    <row r="8" ht="12.75">
      <c r="B8">
        <f>32.065*B6</f>
        <v>13.40145863373247</v>
      </c>
    </row>
    <row r="10" ht="13.5" thickBot="1"/>
    <row r="11" spans="2:8" ht="12.75">
      <c r="B11" s="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7">
        <v>6</v>
      </c>
    </row>
    <row r="12" spans="2:8" ht="12.75">
      <c r="B12" s="8"/>
      <c r="C12" s="3" t="s">
        <v>45</v>
      </c>
      <c r="D12" s="3" t="s">
        <v>46</v>
      </c>
      <c r="E12" s="3" t="s">
        <v>47</v>
      </c>
      <c r="F12" s="3" t="s">
        <v>48</v>
      </c>
      <c r="G12" s="3" t="s">
        <v>49</v>
      </c>
      <c r="H12" s="9" t="s">
        <v>50</v>
      </c>
    </row>
    <row r="13" spans="2:8" ht="12.75">
      <c r="B13" s="8" t="s">
        <v>9</v>
      </c>
      <c r="C13" s="3">
        <v>34.63</v>
      </c>
      <c r="D13" s="3">
        <v>63.55</v>
      </c>
      <c r="E13" s="4">
        <f>C13/D13</f>
        <v>0.54492525570417</v>
      </c>
      <c r="F13" s="3">
        <v>1</v>
      </c>
      <c r="G13" s="4">
        <f>F13/E13</f>
        <v>1.835114062951198</v>
      </c>
      <c r="H13" s="9">
        <v>1</v>
      </c>
    </row>
    <row r="14" spans="2:8" ht="12.75">
      <c r="B14" s="8" t="s">
        <v>10</v>
      </c>
      <c r="C14" s="3">
        <v>30.43</v>
      </c>
      <c r="D14" s="3">
        <v>55.85</v>
      </c>
      <c r="E14" s="4">
        <f>C14/D14</f>
        <v>0.5448522829006267</v>
      </c>
      <c r="F14" s="3">
        <v>1</v>
      </c>
      <c r="G14" s="4">
        <f>F14/E14</f>
        <v>1.8353598422609265</v>
      </c>
      <c r="H14" s="9">
        <v>1</v>
      </c>
    </row>
    <row r="15" spans="2:8" ht="12.75">
      <c r="B15" s="8" t="s">
        <v>4</v>
      </c>
      <c r="C15" s="3">
        <v>34.94</v>
      </c>
      <c r="D15" s="3">
        <v>32.065</v>
      </c>
      <c r="E15" s="4">
        <f>C15/D15</f>
        <v>1.0896616248245752</v>
      </c>
      <c r="F15" s="3">
        <v>2</v>
      </c>
      <c r="G15" s="4">
        <f>F15/E15</f>
        <v>1.835432169433314</v>
      </c>
      <c r="H15" s="9">
        <v>2</v>
      </c>
    </row>
    <row r="16" spans="2:8" ht="13.5" thickBot="1">
      <c r="B16" s="10" t="s">
        <v>51</v>
      </c>
      <c r="C16" s="11">
        <v>100</v>
      </c>
      <c r="D16" s="11"/>
      <c r="E16" s="12">
        <f>SUM(E13:E15)</f>
        <v>2.1794391634293717</v>
      </c>
      <c r="F16" s="11">
        <v>4</v>
      </c>
      <c r="G16" s="12">
        <f>F16/E16</f>
        <v>1.8353345517137334</v>
      </c>
      <c r="H16" s="13">
        <v>4</v>
      </c>
    </row>
    <row r="18" ht="13.5" thickBot="1"/>
    <row r="19" spans="2:9" ht="12.75">
      <c r="B19" s="19"/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20">
        <v>7</v>
      </c>
    </row>
    <row r="20" spans="2:9" ht="23.25" customHeight="1">
      <c r="B20" s="21"/>
      <c r="C20" s="17" t="s">
        <v>45</v>
      </c>
      <c r="D20" s="17" t="s">
        <v>59</v>
      </c>
      <c r="E20" s="17" t="s">
        <v>61</v>
      </c>
      <c r="F20" s="17" t="s">
        <v>62</v>
      </c>
      <c r="G20" s="17" t="s">
        <v>63</v>
      </c>
      <c r="H20" s="17" t="s">
        <v>60</v>
      </c>
      <c r="I20" s="22" t="s">
        <v>50</v>
      </c>
    </row>
    <row r="21" spans="2:9" ht="12.75">
      <c r="B21" s="21" t="s">
        <v>56</v>
      </c>
      <c r="C21" s="18">
        <v>17.34</v>
      </c>
      <c r="D21" s="18">
        <f>24.305+16</f>
        <v>40.305</v>
      </c>
      <c r="E21" s="18">
        <f>C21/D21</f>
        <v>0.43021957573502045</v>
      </c>
      <c r="F21" s="18">
        <v>1</v>
      </c>
      <c r="G21" s="18">
        <f>E21*F21</f>
        <v>0.43021957573502045</v>
      </c>
      <c r="H21" s="18"/>
      <c r="I21" s="22">
        <f>E21*H23</f>
        <v>0.9994184541978184</v>
      </c>
    </row>
    <row r="22" spans="2:9" ht="12.75">
      <c r="B22" s="21" t="s">
        <v>57</v>
      </c>
      <c r="C22" s="18">
        <v>30.93</v>
      </c>
      <c r="D22" s="18">
        <f>55.845+16</f>
        <v>71.845</v>
      </c>
      <c r="E22" s="18">
        <f>C22/D22</f>
        <v>0.43051012596562044</v>
      </c>
      <c r="F22" s="18">
        <v>1</v>
      </c>
      <c r="G22" s="18">
        <f>E22*F22</f>
        <v>0.43051012596562044</v>
      </c>
      <c r="H22" s="18"/>
      <c r="I22" s="22">
        <f>E22*H23</f>
        <v>1.0000934147963383</v>
      </c>
    </row>
    <row r="23" spans="2:9" ht="12.75">
      <c r="B23" s="21" t="s">
        <v>58</v>
      </c>
      <c r="C23" s="18">
        <v>51.73</v>
      </c>
      <c r="D23" s="18">
        <f>28.0855+32</f>
        <v>60.085499999999996</v>
      </c>
      <c r="E23" s="18">
        <f>C23/D23</f>
        <v>0.8609398274126037</v>
      </c>
      <c r="F23" s="18">
        <v>1</v>
      </c>
      <c r="G23" s="18">
        <f>E23*F23</f>
        <v>0.8609398274126037</v>
      </c>
      <c r="H23" s="18">
        <f>2/G23</f>
        <v>2.32304272182486</v>
      </c>
      <c r="I23" s="22">
        <f>E23*H23</f>
        <v>2</v>
      </c>
    </row>
    <row r="24" spans="2:9" ht="13.5" thickBot="1">
      <c r="B24" s="23" t="s">
        <v>51</v>
      </c>
      <c r="C24" s="24">
        <f>SUM(C21:C23)</f>
        <v>100</v>
      </c>
      <c r="D24" s="24"/>
      <c r="E24" s="24"/>
      <c r="F24" s="24"/>
      <c r="G24" s="24"/>
      <c r="H24" s="24"/>
      <c r="I24" s="25"/>
    </row>
    <row r="25" spans="7:8" ht="13.5" thickBot="1">
      <c r="G25" s="27"/>
      <c r="H25" s="27"/>
    </row>
    <row r="26" spans="2:11" ht="12.75">
      <c r="B26" s="19"/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28">
        <v>7</v>
      </c>
      <c r="J26" s="6">
        <v>8</v>
      </c>
      <c r="K26" s="20">
        <v>9</v>
      </c>
    </row>
    <row r="27" spans="2:11" ht="38.25">
      <c r="B27" s="21"/>
      <c r="C27" s="17" t="s">
        <v>45</v>
      </c>
      <c r="D27" s="17" t="s">
        <v>59</v>
      </c>
      <c r="E27" s="17" t="s">
        <v>61</v>
      </c>
      <c r="F27" s="17" t="s">
        <v>64</v>
      </c>
      <c r="G27" s="17" t="s">
        <v>65</v>
      </c>
      <c r="H27" s="17" t="s">
        <v>60</v>
      </c>
      <c r="I27" s="17" t="s">
        <v>62</v>
      </c>
      <c r="J27" s="17" t="s">
        <v>63</v>
      </c>
      <c r="K27" s="22" t="s">
        <v>50</v>
      </c>
    </row>
    <row r="28" spans="2:11" ht="12.75">
      <c r="B28" s="21" t="s">
        <v>56</v>
      </c>
      <c r="C28" s="18">
        <v>17.34</v>
      </c>
      <c r="D28" s="18">
        <f>24.305+16</f>
        <v>40.305</v>
      </c>
      <c r="E28" s="18">
        <f>C28/D28</f>
        <v>0.43021957573502045</v>
      </c>
      <c r="F28" s="18">
        <v>1</v>
      </c>
      <c r="G28" s="18">
        <f>E28*F28</f>
        <v>0.43021957573502045</v>
      </c>
      <c r="H28" s="18"/>
      <c r="I28" s="18">
        <v>1</v>
      </c>
      <c r="J28" s="18">
        <f>E28*I28</f>
        <v>0.43021957573502045</v>
      </c>
      <c r="K28" s="22">
        <f>J28*H31</f>
        <v>0.9994997686690552</v>
      </c>
    </row>
    <row r="29" spans="2:11" ht="12.75">
      <c r="B29" s="21" t="s">
        <v>57</v>
      </c>
      <c r="C29" s="18">
        <v>30.93</v>
      </c>
      <c r="D29" s="18">
        <f>55.845+16</f>
        <v>71.845</v>
      </c>
      <c r="E29" s="18">
        <f>C29/D29</f>
        <v>0.43051012596562044</v>
      </c>
      <c r="F29" s="18">
        <v>1</v>
      </c>
      <c r="G29" s="18">
        <f>E29*F29</f>
        <v>0.43051012596562044</v>
      </c>
      <c r="H29" s="18"/>
      <c r="I29" s="18">
        <v>1</v>
      </c>
      <c r="J29" s="18">
        <f>E29*I29</f>
        <v>0.43051012596562044</v>
      </c>
      <c r="K29" s="22">
        <f>H31*J29</f>
        <v>1.0001747841835753</v>
      </c>
    </row>
    <row r="30" spans="2:11" ht="12.75">
      <c r="B30" s="21" t="s">
        <v>58</v>
      </c>
      <c r="C30" s="18">
        <v>51.73</v>
      </c>
      <c r="D30" s="18">
        <f>28.0855+32</f>
        <v>60.085499999999996</v>
      </c>
      <c r="E30" s="18">
        <f>C30/D30</f>
        <v>0.8609398274126037</v>
      </c>
      <c r="F30" s="18">
        <v>2</v>
      </c>
      <c r="G30" s="18">
        <f>E30*F30</f>
        <v>1.7218796548252073</v>
      </c>
      <c r="H30" s="18"/>
      <c r="I30" s="18">
        <v>1</v>
      </c>
      <c r="J30" s="18">
        <f>E30*I30</f>
        <v>0.8609398274126037</v>
      </c>
      <c r="K30" s="22">
        <f>H31*J30</f>
        <v>2.000162723573685</v>
      </c>
    </row>
    <row r="31" spans="2:11" ht="13.5" thickBot="1">
      <c r="B31" s="23" t="s">
        <v>51</v>
      </c>
      <c r="C31" s="24">
        <f>SUM(C28:C30)</f>
        <v>100</v>
      </c>
      <c r="D31" s="24"/>
      <c r="E31" s="24"/>
      <c r="F31" s="24"/>
      <c r="G31" s="26">
        <f>SUM(G28:G30)</f>
        <v>2.582609356525848</v>
      </c>
      <c r="H31" s="24">
        <f>6/G31</f>
        <v>2.323231728731619</v>
      </c>
      <c r="I31" s="24"/>
      <c r="J31" s="24"/>
      <c r="K31" s="2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Škoda</dc:creator>
  <cp:keywords/>
  <dc:description/>
  <cp:lastModifiedBy>Radek Skoda</cp:lastModifiedBy>
  <dcterms:created xsi:type="dcterms:W3CDTF">2008-03-09T21:16:13Z</dcterms:created>
  <dcterms:modified xsi:type="dcterms:W3CDTF">2010-03-02T07:32:39Z</dcterms:modified>
  <cp:category/>
  <cp:version/>
  <cp:contentType/>
  <cp:contentStatus/>
</cp:coreProperties>
</file>