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<sst xmlns="http://schemas.openxmlformats.org/spreadsheetml/2006/main" count="210" uniqueCount="210">
  <si>
    <t>Č.</t>
  </si>
  <si>
    <t>Učo</t>
  </si>
  <si>
    <t>Student</t>
  </si>
  <si>
    <t>1.</t>
  </si>
  <si>
    <t>Adámková, Andrea</t>
  </si>
  <si>
    <t>2.</t>
  </si>
  <si>
    <t>Antalík, Adam</t>
  </si>
  <si>
    <t>3.</t>
  </si>
  <si>
    <t>Babáš, Martin</t>
  </si>
  <si>
    <t>4.</t>
  </si>
  <si>
    <t>Bandurová, Iva</t>
  </si>
  <si>
    <t>5.</t>
  </si>
  <si>
    <t>Batková, Karolína</t>
  </si>
  <si>
    <t>6.</t>
  </si>
  <si>
    <t>Beránek, Jindřich</t>
  </si>
  <si>
    <t>7.</t>
  </si>
  <si>
    <t>Brožek, Radim</t>
  </si>
  <si>
    <t>8.</t>
  </si>
  <si>
    <t>Bugajová, Mária</t>
  </si>
  <si>
    <t>9.</t>
  </si>
  <si>
    <t>Csergeová, Lucia</t>
  </si>
  <si>
    <t>10.</t>
  </si>
  <si>
    <t>Čižik, Ivan</t>
  </si>
  <si>
    <t>11.</t>
  </si>
  <si>
    <t>Dobias, Šimon</t>
  </si>
  <si>
    <t>12.</t>
  </si>
  <si>
    <t>Dobrovolná, Pavlína</t>
  </si>
  <si>
    <t>13.</t>
  </si>
  <si>
    <t>Doshchenko, Viktoriia</t>
  </si>
  <si>
    <t>14.</t>
  </si>
  <si>
    <t>Ďurišová, Karin</t>
  </si>
  <si>
    <t>15.</t>
  </si>
  <si>
    <t>Dvorský, Ondřej</t>
  </si>
  <si>
    <t>16.</t>
  </si>
  <si>
    <t>Fialová, Jindřiška</t>
  </si>
  <si>
    <t>17.</t>
  </si>
  <si>
    <t>Fuciman, Tomáš</t>
  </si>
  <si>
    <t>18.</t>
  </si>
  <si>
    <t>Fusková, Zuzana</t>
  </si>
  <si>
    <t>19.</t>
  </si>
  <si>
    <t>Gardavská, Lenka</t>
  </si>
  <si>
    <t>20.</t>
  </si>
  <si>
    <t>Goišová, Monika</t>
  </si>
  <si>
    <t>21.</t>
  </si>
  <si>
    <t>Hlaváčková, Veronika</t>
  </si>
  <si>
    <t>22.</t>
  </si>
  <si>
    <t>Hlaváčová, Tereza</t>
  </si>
  <si>
    <t>23.</t>
  </si>
  <si>
    <t>Hofrová, Alena</t>
  </si>
  <si>
    <t>24.</t>
  </si>
  <si>
    <t>Holomková, Kateřina</t>
  </si>
  <si>
    <t>25.</t>
  </si>
  <si>
    <t>Hrdinová, Klára</t>
  </si>
  <si>
    <t>26.</t>
  </si>
  <si>
    <t>Hübner, Kryštof</t>
  </si>
  <si>
    <t>27.</t>
  </si>
  <si>
    <t>Janotík, Adam</t>
  </si>
  <si>
    <t>28.</t>
  </si>
  <si>
    <t>Janušková, Klára</t>
  </si>
  <si>
    <t>29.</t>
  </si>
  <si>
    <t>Jiříčková, Michaela</t>
  </si>
  <si>
    <t>30.</t>
  </si>
  <si>
    <t>Jozefčák, Adrián</t>
  </si>
  <si>
    <t>31.</t>
  </si>
  <si>
    <t>Jungmannová, Anna</t>
  </si>
  <si>
    <t>32.</t>
  </si>
  <si>
    <t>Jurák, Viktor</t>
  </si>
  <si>
    <t>33.</t>
  </si>
  <si>
    <t>Jurica, Ján</t>
  </si>
  <si>
    <t>34.</t>
  </si>
  <si>
    <t>Kalužová, Anna</t>
  </si>
  <si>
    <t>35.</t>
  </si>
  <si>
    <t>Kárová, Mariana</t>
  </si>
  <si>
    <t>36.</t>
  </si>
  <si>
    <t>Kittová, Patrícia</t>
  </si>
  <si>
    <t>37.</t>
  </si>
  <si>
    <t>Kollárová, Martina</t>
  </si>
  <si>
    <t>38.</t>
  </si>
  <si>
    <t>Kopecká, Miroslava</t>
  </si>
  <si>
    <t>39.</t>
  </si>
  <si>
    <t>Kopečková, Monika</t>
  </si>
  <si>
    <t>40.</t>
  </si>
  <si>
    <t>Kováč, Jozef</t>
  </si>
  <si>
    <t>41.</t>
  </si>
  <si>
    <t>Kryštof, Vojtěch</t>
  </si>
  <si>
    <t>42.</t>
  </si>
  <si>
    <t>Křešťáková, Veronika</t>
  </si>
  <si>
    <t>43.</t>
  </si>
  <si>
    <t>Křivinka, Jan</t>
  </si>
  <si>
    <t>44.</t>
  </si>
  <si>
    <t>Kuchyňa, Filip</t>
  </si>
  <si>
    <t>45.</t>
  </si>
  <si>
    <t>Kusová, Alžbeta</t>
  </si>
  <si>
    <t>46.</t>
  </si>
  <si>
    <t>Madaj, Dominik</t>
  </si>
  <si>
    <t>47.</t>
  </si>
  <si>
    <t>Makovická, Markéta</t>
  </si>
  <si>
    <t>48.</t>
  </si>
  <si>
    <t>Marková, Martina</t>
  </si>
  <si>
    <t>49.</t>
  </si>
  <si>
    <t>Martišová, Andrea</t>
  </si>
  <si>
    <t>50.</t>
  </si>
  <si>
    <t>Mazák, Michal</t>
  </si>
  <si>
    <t>51.</t>
  </si>
  <si>
    <t>Mikušová, Petra</t>
  </si>
  <si>
    <t>52.</t>
  </si>
  <si>
    <t>Mlýnková, Veronika</t>
  </si>
  <si>
    <t>53.</t>
  </si>
  <si>
    <t>Movsesjan, Artur</t>
  </si>
  <si>
    <t>54.</t>
  </si>
  <si>
    <t>Nesrsta, Daniel</t>
  </si>
  <si>
    <t>55.</t>
  </si>
  <si>
    <t>Nohelová, Lucie</t>
  </si>
  <si>
    <t>56.</t>
  </si>
  <si>
    <t>Novák, Jan</t>
  </si>
  <si>
    <t>57.</t>
  </si>
  <si>
    <t>Nováková, Barbora</t>
  </si>
  <si>
    <t>58.</t>
  </si>
  <si>
    <t>Obdržalová, Dominika</t>
  </si>
  <si>
    <t>59.</t>
  </si>
  <si>
    <t>Odložilíková, Nikola</t>
  </si>
  <si>
    <t>60.</t>
  </si>
  <si>
    <t>Olejníčková, Johana</t>
  </si>
  <si>
    <t>61.</t>
  </si>
  <si>
    <t>Papančevová, Andrea</t>
  </si>
  <si>
    <t>62.</t>
  </si>
  <si>
    <t>Petlák, Matouš</t>
  </si>
  <si>
    <t>63.</t>
  </si>
  <si>
    <t>Petrůjová, Adéla</t>
  </si>
  <si>
    <t>64.</t>
  </si>
  <si>
    <t>Plánka, Roman</t>
  </si>
  <si>
    <t>65.</t>
  </si>
  <si>
    <t>Popelková, Petra</t>
  </si>
  <si>
    <t>66.</t>
  </si>
  <si>
    <t>Prochová, Hana</t>
  </si>
  <si>
    <t>67.</t>
  </si>
  <si>
    <t>Ptáčková, Barbora</t>
  </si>
  <si>
    <t>68.</t>
  </si>
  <si>
    <t>Punčochářová, Lenka</t>
  </si>
  <si>
    <t>69.</t>
  </si>
  <si>
    <t>Pustka, Václav</t>
  </si>
  <si>
    <t>70.</t>
  </si>
  <si>
    <t>Rajníková, Martina</t>
  </si>
  <si>
    <t>71.</t>
  </si>
  <si>
    <t>Repkovská, Natália</t>
  </si>
  <si>
    <t>72.</t>
  </si>
  <si>
    <t>Riegl, Josef</t>
  </si>
  <si>
    <t>73.</t>
  </si>
  <si>
    <t>Richweissová, Ľudmila</t>
  </si>
  <si>
    <t>74.</t>
  </si>
  <si>
    <t>Rýpar, Tomáš</t>
  </si>
  <si>
    <t>75.</t>
  </si>
  <si>
    <t>Sekerková, Jana</t>
  </si>
  <si>
    <t>76.</t>
  </si>
  <si>
    <t>Siegl, František</t>
  </si>
  <si>
    <t>77.</t>
  </si>
  <si>
    <t>Siládiová, Nikola</t>
  </si>
  <si>
    <t>78.</t>
  </si>
  <si>
    <t>Sitáni, Štefan</t>
  </si>
  <si>
    <t>79.</t>
  </si>
  <si>
    <t>Sojáková, Veronika</t>
  </si>
  <si>
    <t>80.</t>
  </si>
  <si>
    <t>Strunga, Alan</t>
  </si>
  <si>
    <t>81.</t>
  </si>
  <si>
    <t>Svobodová, Michaela</t>
  </si>
  <si>
    <t>82.</t>
  </si>
  <si>
    <t>Šimík, Jakub</t>
  </si>
  <si>
    <t>83.</t>
  </si>
  <si>
    <t>Štěpánek, Filip</t>
  </si>
  <si>
    <t>84.</t>
  </si>
  <si>
    <t>Štolbová, Daniela</t>
  </si>
  <si>
    <t>85.</t>
  </si>
  <si>
    <t>Šubert, Denis</t>
  </si>
  <si>
    <t>86.</t>
  </si>
  <si>
    <t>Tomáš, Martin</t>
  </si>
  <si>
    <t>87.</t>
  </si>
  <si>
    <t>Tomečková, Barbora</t>
  </si>
  <si>
    <t>88.</t>
  </si>
  <si>
    <t>Tóthová, Zuzana</t>
  </si>
  <si>
    <t>89.</t>
  </si>
  <si>
    <t>Ulrych, Jáchym</t>
  </si>
  <si>
    <t>90.</t>
  </si>
  <si>
    <t>Urminský, Adam Paulin</t>
  </si>
  <si>
    <t>91.</t>
  </si>
  <si>
    <t>Václavová, Adéla</t>
  </si>
  <si>
    <t>92.</t>
  </si>
  <si>
    <t>Vališová, Martina</t>
  </si>
  <si>
    <t>93.</t>
  </si>
  <si>
    <t>Vašek, Antonín</t>
  </si>
  <si>
    <t>94.</t>
  </si>
  <si>
    <t>Vlčnovská, Marcela</t>
  </si>
  <si>
    <t>95.</t>
  </si>
  <si>
    <t>Wagenknechtová, Jitka</t>
  </si>
  <si>
    <t>96.</t>
  </si>
  <si>
    <t>Yakovenko, Sofya</t>
  </si>
  <si>
    <t>97.</t>
  </si>
  <si>
    <t>Zezulová, Marie</t>
  </si>
  <si>
    <t>98.</t>
  </si>
  <si>
    <t>Zhorný, Filip</t>
  </si>
  <si>
    <t>99.</t>
  </si>
  <si>
    <t>Zobalová, Zdeňka</t>
  </si>
  <si>
    <t>100.</t>
  </si>
  <si>
    <t>Zouvala, Šimon</t>
  </si>
  <si>
    <t>101.</t>
  </si>
  <si>
    <t>Žajdlíková, Veronika</t>
  </si>
  <si>
    <t>1. písemka (%)</t>
  </si>
  <si>
    <t>1. opravná</t>
  </si>
  <si>
    <t>2. písemka (%)</t>
  </si>
  <si>
    <t>2. opravná (%)</t>
  </si>
  <si>
    <t>poslední opravná (%)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</si>
</sst>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0" borderId="0" xfId="0" applyFont="1" applyAlignment="1">
      <alignment/>
    </xf>
    <xf numFmtId="164" fontId="0" fillId="0" borderId="0" xfId="0" applyNumberFormat="1" applyAlignment="1">
      <alignment/>
    </xf>
    <xf numFmtId="164" fontId="19" fillId="0" borderId="0" xfId="0" applyNumberFormat="1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0">
      <selection activeCell="H40" sqref="H40"/>
    </sheetView>
  </sheetViews>
  <sheetFormatPr defaultColWidth="9.140625" defaultRowHeight="15"/>
  <cols>
    <col min="3" max="3" width="19.00390625" style="0" customWidth="1"/>
    <col min="4" max="4" width="19.140625" style="0" customWidth="1"/>
    <col min="5" max="5" width="10.00390625" style="0" customWidth="1"/>
    <col min="6" max="6" width="16.421875" style="2" customWidth="1"/>
    <col min="7" max="7" width="12.8515625" style="2" customWidth="1"/>
    <col min="8" max="8" width="21.57421875" style="2" customWidth="1"/>
  </cols>
  <sheetData>
    <row r="1" spans="4:8" ht="15">
      <c r="D1" t="s">
        <v>205</v>
      </c>
      <c r="E1" t="s">
        <v>206</v>
      </c>
      <c r="F1" s="2" t="s">
        <v>207</v>
      </c>
      <c r="G1" s="2" t="s">
        <v>208</v>
      </c>
      <c r="H1" s="2" t="s">
        <v>209</v>
      </c>
    </row>
    <row r="2" spans="1:8" s="1" customFormat="1" ht="15">
      <c r="A2" s="1" t="s">
        <v>0</v>
      </c>
      <c r="B2" s="1" t="s">
        <v>1</v>
      </c>
      <c r="C2" s="1" t="s">
        <v>2</v>
      </c>
      <c r="F2" s="3"/>
      <c r="G2" s="3"/>
      <c r="H2" s="3"/>
    </row>
    <row r="3" spans="1:7" ht="15">
      <c r="A3" t="s">
        <v>3</v>
      </c>
      <c r="B3">
        <v>451038</v>
      </c>
      <c r="C3" t="s">
        <v>4</v>
      </c>
      <c r="D3">
        <v>15</v>
      </c>
      <c r="E3">
        <v>52.5</v>
      </c>
      <c r="F3" s="2">
        <f>4.5/19</f>
        <v>0.23684210526315788</v>
      </c>
      <c r="G3" s="2">
        <f>10/20</f>
        <v>0.5</v>
      </c>
    </row>
    <row r="4" spans="1:6" ht="15">
      <c r="A4" t="s">
        <v>5</v>
      </c>
      <c r="B4">
        <v>451533</v>
      </c>
      <c r="C4" t="s">
        <v>6</v>
      </c>
      <c r="D4">
        <v>50</v>
      </c>
      <c r="F4" s="2">
        <f>14.5/19</f>
        <v>0.7631578947368421</v>
      </c>
    </row>
    <row r="5" spans="1:6" ht="15">
      <c r="A5" t="s">
        <v>7</v>
      </c>
      <c r="B5">
        <v>363225</v>
      </c>
      <c r="C5" t="s">
        <v>8</v>
      </c>
      <c r="D5">
        <v>45</v>
      </c>
      <c r="E5">
        <v>82.5</v>
      </c>
      <c r="F5" s="2">
        <f>12.5/19</f>
        <v>0.6578947368421053</v>
      </c>
    </row>
    <row r="6" spans="1:7" ht="15">
      <c r="A6" t="s">
        <v>9</v>
      </c>
      <c r="B6">
        <v>423576</v>
      </c>
      <c r="C6" t="s">
        <v>10</v>
      </c>
      <c r="D6">
        <v>20</v>
      </c>
      <c r="F6" s="2">
        <f>6/19</f>
        <v>0.3157894736842105</v>
      </c>
      <c r="G6" s="2">
        <f>10/20</f>
        <v>0.5</v>
      </c>
    </row>
    <row r="7" spans="1:6" ht="15">
      <c r="A7" t="s">
        <v>11</v>
      </c>
      <c r="B7">
        <v>450991</v>
      </c>
      <c r="C7" t="s">
        <v>12</v>
      </c>
      <c r="D7">
        <v>45</v>
      </c>
      <c r="E7">
        <v>67.5</v>
      </c>
      <c r="F7" s="2">
        <f>10/19</f>
        <v>0.5263157894736842</v>
      </c>
    </row>
    <row r="8" spans="1:6" ht="15">
      <c r="A8" t="s">
        <v>13</v>
      </c>
      <c r="B8">
        <v>451817</v>
      </c>
      <c r="C8" t="s">
        <v>14</v>
      </c>
      <c r="D8">
        <v>57.5</v>
      </c>
      <c r="F8" s="2">
        <f>11.5/19</f>
        <v>0.6052631578947368</v>
      </c>
    </row>
    <row r="9" spans="1:6" ht="15">
      <c r="A9" t="s">
        <v>15</v>
      </c>
      <c r="B9">
        <v>451295</v>
      </c>
      <c r="C9" t="s">
        <v>16</v>
      </c>
      <c r="D9">
        <v>87.5</v>
      </c>
      <c r="F9" s="2">
        <f>12.5/19</f>
        <v>0.6578947368421053</v>
      </c>
    </row>
    <row r="10" spans="1:7" ht="15">
      <c r="A10" t="s">
        <v>17</v>
      </c>
      <c r="B10">
        <v>451410</v>
      </c>
      <c r="C10" t="s">
        <v>18</v>
      </c>
      <c r="D10">
        <v>52.5</v>
      </c>
      <c r="F10" s="2">
        <f>8.5/19</f>
        <v>0.4473684210526316</v>
      </c>
      <c r="G10" s="2">
        <f>13.5/20</f>
        <v>0.675</v>
      </c>
    </row>
    <row r="11" spans="1:6" ht="15">
      <c r="A11" t="s">
        <v>19</v>
      </c>
      <c r="B11">
        <v>451196</v>
      </c>
      <c r="C11" t="s">
        <v>20</v>
      </c>
      <c r="D11">
        <v>62.5</v>
      </c>
      <c r="F11" s="2">
        <f>15.5/19</f>
        <v>0.8157894736842105</v>
      </c>
    </row>
    <row r="12" spans="1:6" ht="15">
      <c r="A12" t="s">
        <v>21</v>
      </c>
      <c r="B12">
        <v>450978</v>
      </c>
      <c r="C12" t="s">
        <v>22</v>
      </c>
      <c r="D12">
        <v>57.5</v>
      </c>
      <c r="F12" s="2">
        <f>13/19</f>
        <v>0.6842105263157895</v>
      </c>
    </row>
    <row r="13" spans="1:6" ht="15">
      <c r="A13" t="s">
        <v>23</v>
      </c>
      <c r="B13">
        <v>451549</v>
      </c>
      <c r="C13" t="s">
        <v>24</v>
      </c>
      <c r="D13">
        <v>42.5</v>
      </c>
      <c r="E13">
        <v>52.5</v>
      </c>
      <c r="F13" s="2">
        <f>13/19</f>
        <v>0.6842105263157895</v>
      </c>
    </row>
    <row r="14" spans="1:6" ht="15">
      <c r="A14" t="s">
        <v>25</v>
      </c>
      <c r="B14">
        <v>436504</v>
      </c>
      <c r="C14" t="s">
        <v>26</v>
      </c>
      <c r="D14">
        <v>57.5</v>
      </c>
      <c r="F14" s="2">
        <f>11.5/19</f>
        <v>0.6052631578947368</v>
      </c>
    </row>
    <row r="15" spans="1:6" ht="15">
      <c r="A15" t="s">
        <v>27</v>
      </c>
      <c r="B15">
        <v>451890</v>
      </c>
      <c r="C15" t="s">
        <v>28</v>
      </c>
      <c r="D15">
        <v>60</v>
      </c>
      <c r="F15" s="2">
        <f>9.5/19</f>
        <v>0.5</v>
      </c>
    </row>
    <row r="16" spans="1:6" ht="15">
      <c r="A16" t="s">
        <v>29</v>
      </c>
      <c r="B16">
        <v>450954</v>
      </c>
      <c r="C16" t="s">
        <v>30</v>
      </c>
      <c r="D16">
        <v>55</v>
      </c>
      <c r="F16" s="2">
        <f>10.5/19</f>
        <v>0.5526315789473685</v>
      </c>
    </row>
    <row r="17" spans="1:6" ht="15">
      <c r="A17" t="s">
        <v>31</v>
      </c>
      <c r="B17">
        <v>451207</v>
      </c>
      <c r="C17" t="s">
        <v>32</v>
      </c>
      <c r="D17">
        <v>75</v>
      </c>
      <c r="F17" s="2">
        <f>18.5/19</f>
        <v>0.9736842105263158</v>
      </c>
    </row>
    <row r="18" spans="1:6" ht="15">
      <c r="A18" t="s">
        <v>33</v>
      </c>
      <c r="B18">
        <v>451536</v>
      </c>
      <c r="C18" t="s">
        <v>34</v>
      </c>
      <c r="D18">
        <v>52.5</v>
      </c>
      <c r="F18" s="2">
        <f>16.5/19</f>
        <v>0.868421052631579</v>
      </c>
    </row>
    <row r="19" spans="1:6" ht="15">
      <c r="A19" t="s">
        <v>35</v>
      </c>
      <c r="B19">
        <v>451290</v>
      </c>
      <c r="C19" t="s">
        <v>36</v>
      </c>
      <c r="D19">
        <v>57.5</v>
      </c>
      <c r="F19" s="2">
        <f>15/19</f>
        <v>0.7894736842105263</v>
      </c>
    </row>
    <row r="20" spans="1:6" ht="15">
      <c r="A20" t="s">
        <v>37</v>
      </c>
      <c r="B20">
        <v>451710</v>
      </c>
      <c r="C20" t="s">
        <v>38</v>
      </c>
      <c r="D20">
        <v>65</v>
      </c>
      <c r="F20" s="2">
        <f>15/19</f>
        <v>0.7894736842105263</v>
      </c>
    </row>
    <row r="21" spans="1:7" ht="15">
      <c r="A21" t="s">
        <v>39</v>
      </c>
      <c r="B21">
        <v>450931</v>
      </c>
      <c r="C21" t="s">
        <v>40</v>
      </c>
      <c r="D21">
        <v>50</v>
      </c>
      <c r="F21" s="2">
        <f>8/19</f>
        <v>0.42105263157894735</v>
      </c>
      <c r="G21" s="2">
        <f>10.5/20</f>
        <v>0.525</v>
      </c>
    </row>
    <row r="22" spans="1:6" ht="15">
      <c r="A22" t="s">
        <v>41</v>
      </c>
      <c r="B22">
        <v>451179</v>
      </c>
      <c r="C22" t="s">
        <v>42</v>
      </c>
      <c r="D22">
        <v>60</v>
      </c>
      <c r="F22" s="2">
        <f>9.5/19</f>
        <v>0.5</v>
      </c>
    </row>
    <row r="23" spans="1:6" ht="15">
      <c r="A23" t="s">
        <v>43</v>
      </c>
      <c r="B23">
        <v>451102</v>
      </c>
      <c r="C23" t="s">
        <v>44</v>
      </c>
      <c r="D23">
        <v>57.5</v>
      </c>
      <c r="F23" s="2">
        <f>11.5/19</f>
        <v>0.6052631578947368</v>
      </c>
    </row>
    <row r="24" spans="1:8" s="8" customFormat="1" ht="15">
      <c r="A24" s="8" t="s">
        <v>45</v>
      </c>
      <c r="B24" s="8">
        <v>451092</v>
      </c>
      <c r="C24" s="8" t="s">
        <v>46</v>
      </c>
      <c r="D24" s="8">
        <v>45</v>
      </c>
      <c r="E24" s="8">
        <v>65</v>
      </c>
      <c r="F24" s="9">
        <f>6.5/19</f>
        <v>0.34210526315789475</v>
      </c>
      <c r="G24" s="9">
        <f>12/20</f>
        <v>0.6</v>
      </c>
      <c r="H24" s="9"/>
    </row>
    <row r="25" spans="1:6" ht="15">
      <c r="A25" t="s">
        <v>47</v>
      </c>
      <c r="B25">
        <v>119239</v>
      </c>
      <c r="C25" t="s">
        <v>48</v>
      </c>
      <c r="D25">
        <v>77.5</v>
      </c>
      <c r="F25" s="2">
        <f>11/19</f>
        <v>0.5789473684210527</v>
      </c>
    </row>
    <row r="26" spans="1:6" ht="15">
      <c r="A26" t="s">
        <v>49</v>
      </c>
      <c r="B26">
        <v>453413</v>
      </c>
      <c r="C26" t="s">
        <v>50</v>
      </c>
      <c r="D26">
        <v>50</v>
      </c>
      <c r="F26" s="2">
        <f>9.5/19</f>
        <v>0.5</v>
      </c>
    </row>
    <row r="27" spans="1:6" ht="15">
      <c r="A27" t="s">
        <v>51</v>
      </c>
      <c r="B27">
        <v>450969</v>
      </c>
      <c r="C27" t="s">
        <v>52</v>
      </c>
      <c r="D27">
        <v>50</v>
      </c>
      <c r="F27" s="2">
        <f>14.5/19</f>
        <v>0.7631578947368421</v>
      </c>
    </row>
    <row r="28" spans="1:8" s="6" customFormat="1" ht="15">
      <c r="A28" s="6" t="s">
        <v>53</v>
      </c>
      <c r="B28" s="6">
        <v>451001</v>
      </c>
      <c r="C28" s="6" t="s">
        <v>54</v>
      </c>
      <c r="F28" s="7"/>
      <c r="G28" s="7"/>
      <c r="H28" s="7"/>
    </row>
    <row r="29" spans="1:6" ht="15">
      <c r="A29" t="s">
        <v>55</v>
      </c>
      <c r="B29">
        <v>453403</v>
      </c>
      <c r="C29" t="s">
        <v>56</v>
      </c>
      <c r="D29">
        <v>80</v>
      </c>
      <c r="F29" s="2">
        <f>15/19</f>
        <v>0.7894736842105263</v>
      </c>
    </row>
    <row r="30" spans="1:8" s="6" customFormat="1" ht="15">
      <c r="A30" s="6" t="s">
        <v>57</v>
      </c>
      <c r="B30" s="6">
        <v>451709</v>
      </c>
      <c r="C30" s="6" t="s">
        <v>58</v>
      </c>
      <c r="F30" s="7"/>
      <c r="G30" s="7"/>
      <c r="H30" s="7"/>
    </row>
    <row r="31" spans="1:6" ht="15">
      <c r="A31" t="s">
        <v>59</v>
      </c>
      <c r="B31">
        <v>451582</v>
      </c>
      <c r="C31" t="s">
        <v>60</v>
      </c>
      <c r="D31">
        <v>77.5</v>
      </c>
      <c r="F31" s="2">
        <f>16/19</f>
        <v>0.8421052631578947</v>
      </c>
    </row>
    <row r="32" spans="1:8" s="6" customFormat="1" ht="15">
      <c r="A32" s="6" t="s">
        <v>61</v>
      </c>
      <c r="B32" s="6">
        <v>450964</v>
      </c>
      <c r="C32" s="6" t="s">
        <v>62</v>
      </c>
      <c r="F32" s="7"/>
      <c r="G32" s="7"/>
      <c r="H32" s="7"/>
    </row>
    <row r="33" spans="1:8" s="4" customFormat="1" ht="15">
      <c r="A33" s="4" t="s">
        <v>63</v>
      </c>
      <c r="B33" s="4">
        <v>451186</v>
      </c>
      <c r="C33" s="4" t="s">
        <v>64</v>
      </c>
      <c r="D33" s="4">
        <v>22.5</v>
      </c>
      <c r="F33" s="5"/>
      <c r="G33" s="5"/>
      <c r="H33" s="5"/>
    </row>
    <row r="34" spans="1:6" ht="15">
      <c r="A34" t="s">
        <v>65</v>
      </c>
      <c r="B34">
        <v>451884</v>
      </c>
      <c r="C34" t="s">
        <v>66</v>
      </c>
      <c r="D34">
        <v>80</v>
      </c>
      <c r="F34" s="2">
        <f>16.5/19</f>
        <v>0.868421052631579</v>
      </c>
    </row>
    <row r="35" spans="1:6" ht="15">
      <c r="A35" t="s">
        <v>67</v>
      </c>
      <c r="B35">
        <v>451079</v>
      </c>
      <c r="C35" t="s">
        <v>68</v>
      </c>
      <c r="D35">
        <v>45</v>
      </c>
      <c r="E35">
        <v>82.5</v>
      </c>
      <c r="F35" s="2">
        <f>12/19</f>
        <v>0.631578947368421</v>
      </c>
    </row>
    <row r="36" spans="1:6" ht="15">
      <c r="A36" t="s">
        <v>69</v>
      </c>
      <c r="B36">
        <v>448963</v>
      </c>
      <c r="C36" t="s">
        <v>70</v>
      </c>
      <c r="D36">
        <v>55</v>
      </c>
      <c r="F36" s="2">
        <f>15.5/19</f>
        <v>0.8157894736842105</v>
      </c>
    </row>
    <row r="37" spans="1:8" s="6" customFormat="1" ht="15">
      <c r="A37" s="6" t="s">
        <v>71</v>
      </c>
      <c r="B37" s="6">
        <v>451195</v>
      </c>
      <c r="C37" s="6" t="s">
        <v>72</v>
      </c>
      <c r="F37" s="7"/>
      <c r="G37" s="7"/>
      <c r="H37" s="7"/>
    </row>
    <row r="38" spans="1:6" ht="15">
      <c r="A38" t="s">
        <v>73</v>
      </c>
      <c r="B38">
        <v>451736</v>
      </c>
      <c r="C38" t="s">
        <v>74</v>
      </c>
      <c r="E38">
        <v>60</v>
      </c>
      <c r="F38" s="2">
        <f>10/19</f>
        <v>0.5263157894736842</v>
      </c>
    </row>
    <row r="39" spans="1:8" s="10" customFormat="1" ht="15">
      <c r="A39" s="10" t="s">
        <v>75</v>
      </c>
      <c r="B39" s="10">
        <v>451614</v>
      </c>
      <c r="C39" s="10" t="s">
        <v>76</v>
      </c>
      <c r="D39" s="10">
        <v>30</v>
      </c>
      <c r="E39" s="10">
        <v>60</v>
      </c>
      <c r="F39" s="11">
        <f>9/19</f>
        <v>0.47368421052631576</v>
      </c>
      <c r="G39" s="11">
        <f>6.5/20</f>
        <v>0.325</v>
      </c>
      <c r="H39" s="11">
        <f>11/33</f>
        <v>0.3333333333333333</v>
      </c>
    </row>
    <row r="40" spans="1:8" s="10" customFormat="1" ht="15">
      <c r="A40" s="10" t="s">
        <v>77</v>
      </c>
      <c r="B40" s="10">
        <v>397203</v>
      </c>
      <c r="C40" s="10" t="s">
        <v>78</v>
      </c>
      <c r="D40" s="10">
        <v>42.5</v>
      </c>
      <c r="E40" s="10">
        <v>37.5</v>
      </c>
      <c r="F40" s="11">
        <f>6.5/19</f>
        <v>0.34210526315789475</v>
      </c>
      <c r="G40" s="11"/>
      <c r="H40" s="11">
        <f>14/33</f>
        <v>0.42424242424242425</v>
      </c>
    </row>
    <row r="41" spans="1:7" ht="15">
      <c r="A41" t="s">
        <v>79</v>
      </c>
      <c r="B41">
        <v>451105</v>
      </c>
      <c r="C41" t="s">
        <v>80</v>
      </c>
      <c r="D41">
        <v>50</v>
      </c>
      <c r="F41" s="2">
        <f>6.5/19</f>
        <v>0.34210526315789475</v>
      </c>
      <c r="G41" s="2">
        <f>10/20</f>
        <v>0.5</v>
      </c>
    </row>
    <row r="42" spans="1:8" s="8" customFormat="1" ht="15">
      <c r="A42" s="8" t="s">
        <v>81</v>
      </c>
      <c r="B42" s="8">
        <v>451628</v>
      </c>
      <c r="C42" s="8" t="s">
        <v>82</v>
      </c>
      <c r="D42" s="8">
        <v>30</v>
      </c>
      <c r="E42" s="8">
        <v>42.5</v>
      </c>
      <c r="F42" s="9">
        <f>8/19</f>
        <v>0.42105263157894735</v>
      </c>
      <c r="G42" s="9"/>
      <c r="H42" s="9">
        <f>18.5/33</f>
        <v>0.5606060606060606</v>
      </c>
    </row>
    <row r="43" spans="1:8" s="6" customFormat="1" ht="15">
      <c r="A43" s="6" t="s">
        <v>83</v>
      </c>
      <c r="B43" s="6">
        <v>450938</v>
      </c>
      <c r="C43" s="6" t="s">
        <v>84</v>
      </c>
      <c r="F43" s="7"/>
      <c r="G43" s="7"/>
      <c r="H43" s="7"/>
    </row>
    <row r="44" spans="1:6" ht="15">
      <c r="A44" t="s">
        <v>85</v>
      </c>
      <c r="B44">
        <v>451637</v>
      </c>
      <c r="C44" t="s">
        <v>86</v>
      </c>
      <c r="D44">
        <v>85</v>
      </c>
      <c r="F44" s="2">
        <f>15/19</f>
        <v>0.7894736842105263</v>
      </c>
    </row>
    <row r="45" spans="1:7" ht="15">
      <c r="A45" t="s">
        <v>87</v>
      </c>
      <c r="B45">
        <v>450983</v>
      </c>
      <c r="C45" t="s">
        <v>88</v>
      </c>
      <c r="D45">
        <v>62.5</v>
      </c>
      <c r="F45" s="2">
        <f>9/19</f>
        <v>0.47368421052631576</v>
      </c>
      <c r="G45" s="2">
        <f>10/20</f>
        <v>0.5</v>
      </c>
    </row>
    <row r="46" spans="1:6" ht="15">
      <c r="A46" t="s">
        <v>89</v>
      </c>
      <c r="B46">
        <v>451604</v>
      </c>
      <c r="C46" t="s">
        <v>90</v>
      </c>
      <c r="D46">
        <v>47.5</v>
      </c>
      <c r="E46">
        <v>92.5</v>
      </c>
      <c r="F46" s="2">
        <f>12.5/19</f>
        <v>0.6578947368421053</v>
      </c>
    </row>
    <row r="47" spans="1:6" ht="15">
      <c r="A47" t="s">
        <v>91</v>
      </c>
      <c r="B47">
        <v>437204</v>
      </c>
      <c r="C47" t="s">
        <v>92</v>
      </c>
      <c r="D47">
        <v>52.5</v>
      </c>
      <c r="F47" s="2">
        <f>10/19</f>
        <v>0.5263157894736842</v>
      </c>
    </row>
    <row r="48" spans="1:6" ht="15">
      <c r="A48" t="s">
        <v>93</v>
      </c>
      <c r="B48">
        <v>451427</v>
      </c>
      <c r="C48" t="s">
        <v>94</v>
      </c>
      <c r="D48">
        <v>45</v>
      </c>
      <c r="E48">
        <v>65</v>
      </c>
      <c r="F48" s="2">
        <f>17/19</f>
        <v>0.8947368421052632</v>
      </c>
    </row>
    <row r="49" spans="1:7" ht="15">
      <c r="A49" t="s">
        <v>95</v>
      </c>
      <c r="B49">
        <v>450934</v>
      </c>
      <c r="C49" t="s">
        <v>96</v>
      </c>
      <c r="D49">
        <v>35</v>
      </c>
      <c r="E49">
        <v>75</v>
      </c>
      <c r="F49" s="2">
        <f>2.5/19</f>
        <v>0.13157894736842105</v>
      </c>
      <c r="G49" s="2">
        <f>12.5/20</f>
        <v>0.625</v>
      </c>
    </row>
    <row r="50" spans="1:7" ht="15">
      <c r="A50" t="s">
        <v>97</v>
      </c>
      <c r="B50">
        <v>417857</v>
      </c>
      <c r="C50" t="s">
        <v>98</v>
      </c>
      <c r="D50">
        <v>25</v>
      </c>
      <c r="E50">
        <v>57.5</v>
      </c>
      <c r="F50" s="2">
        <f>5.5/19</f>
        <v>0.2894736842105263</v>
      </c>
      <c r="G50" s="2">
        <f>11/20</f>
        <v>0.55</v>
      </c>
    </row>
    <row r="51" spans="1:6" ht="15">
      <c r="A51" t="s">
        <v>99</v>
      </c>
      <c r="B51">
        <v>451860</v>
      </c>
      <c r="C51" t="s">
        <v>100</v>
      </c>
      <c r="D51">
        <v>70</v>
      </c>
      <c r="F51" s="2">
        <f>11.5/19</f>
        <v>0.6052631578947368</v>
      </c>
    </row>
    <row r="52" spans="1:7" ht="15">
      <c r="A52" t="s">
        <v>101</v>
      </c>
      <c r="B52">
        <v>451802</v>
      </c>
      <c r="C52" t="s">
        <v>102</v>
      </c>
      <c r="D52">
        <v>70</v>
      </c>
      <c r="F52" s="2">
        <f>8/19.5</f>
        <v>0.41025641025641024</v>
      </c>
      <c r="G52" s="2">
        <f>15/20</f>
        <v>0.75</v>
      </c>
    </row>
    <row r="53" spans="1:6" ht="15">
      <c r="A53" t="s">
        <v>103</v>
      </c>
      <c r="B53">
        <v>435897</v>
      </c>
      <c r="C53" t="s">
        <v>104</v>
      </c>
      <c r="D53">
        <v>75</v>
      </c>
      <c r="F53" s="2">
        <f>13.5/19</f>
        <v>0.7105263157894737</v>
      </c>
    </row>
    <row r="54" spans="1:6" ht="15">
      <c r="A54" t="s">
        <v>105</v>
      </c>
      <c r="B54">
        <v>451319</v>
      </c>
      <c r="C54" t="s">
        <v>106</v>
      </c>
      <c r="D54">
        <v>72.5</v>
      </c>
      <c r="F54" s="2">
        <f>11/19</f>
        <v>0.5789473684210527</v>
      </c>
    </row>
    <row r="55" spans="1:6" ht="15">
      <c r="A55" t="s">
        <v>107</v>
      </c>
      <c r="B55">
        <v>451719</v>
      </c>
      <c r="C55" t="s">
        <v>108</v>
      </c>
      <c r="D55">
        <v>62.5</v>
      </c>
      <c r="F55" s="2">
        <f>13/19</f>
        <v>0.6842105263157895</v>
      </c>
    </row>
    <row r="56" spans="1:6" ht="15">
      <c r="A56" t="s">
        <v>109</v>
      </c>
      <c r="B56">
        <v>451797</v>
      </c>
      <c r="C56" t="s">
        <v>110</v>
      </c>
      <c r="D56">
        <v>70</v>
      </c>
      <c r="F56" s="2">
        <f>16.5/19</f>
        <v>0.868421052631579</v>
      </c>
    </row>
    <row r="57" spans="1:6" ht="15">
      <c r="A57" t="s">
        <v>111</v>
      </c>
      <c r="B57">
        <v>451606</v>
      </c>
      <c r="C57" t="s">
        <v>112</v>
      </c>
      <c r="D57">
        <v>55</v>
      </c>
      <c r="F57" s="2">
        <f>16.5/19</f>
        <v>0.868421052631579</v>
      </c>
    </row>
    <row r="58" spans="1:7" ht="15">
      <c r="A58" t="s">
        <v>113</v>
      </c>
      <c r="B58">
        <v>451595</v>
      </c>
      <c r="C58" t="s">
        <v>114</v>
      </c>
      <c r="D58">
        <v>37.5</v>
      </c>
      <c r="E58">
        <v>72.5</v>
      </c>
      <c r="F58" s="2">
        <f>8/19.5</f>
        <v>0.41025641025641024</v>
      </c>
      <c r="G58" s="2">
        <f>11.5/20</f>
        <v>0.575</v>
      </c>
    </row>
    <row r="59" spans="1:6" ht="15">
      <c r="A59" t="s">
        <v>115</v>
      </c>
      <c r="B59">
        <v>451444</v>
      </c>
      <c r="C59" t="s">
        <v>116</v>
      </c>
      <c r="D59">
        <v>77.5</v>
      </c>
      <c r="F59" s="2">
        <f>18/19</f>
        <v>0.9473684210526315</v>
      </c>
    </row>
    <row r="60" spans="1:6" ht="15">
      <c r="A60" t="s">
        <v>117</v>
      </c>
      <c r="B60">
        <v>451838</v>
      </c>
      <c r="C60" t="s">
        <v>118</v>
      </c>
      <c r="D60">
        <v>62.5</v>
      </c>
      <c r="F60" s="2">
        <f>14/19</f>
        <v>0.7368421052631579</v>
      </c>
    </row>
    <row r="61" spans="1:6" ht="15">
      <c r="A61" t="s">
        <v>119</v>
      </c>
      <c r="B61">
        <v>451528</v>
      </c>
      <c r="C61" t="s">
        <v>120</v>
      </c>
      <c r="D61">
        <v>50</v>
      </c>
      <c r="F61" s="2">
        <f>14.5/19</f>
        <v>0.7631578947368421</v>
      </c>
    </row>
    <row r="62" spans="1:8" s="4" customFormat="1" ht="15">
      <c r="A62" s="4" t="s">
        <v>121</v>
      </c>
      <c r="B62" s="4">
        <v>451267</v>
      </c>
      <c r="C62" s="4" t="s">
        <v>122</v>
      </c>
      <c r="D62" s="4">
        <v>27.5</v>
      </c>
      <c r="E62" s="4">
        <v>45</v>
      </c>
      <c r="F62" s="5"/>
      <c r="G62" s="5"/>
      <c r="H62" s="5"/>
    </row>
    <row r="63" spans="1:7" ht="15">
      <c r="A63" t="s">
        <v>123</v>
      </c>
      <c r="B63">
        <v>451701</v>
      </c>
      <c r="C63" t="s">
        <v>124</v>
      </c>
      <c r="E63">
        <v>65</v>
      </c>
      <c r="G63" s="2">
        <f>10/20</f>
        <v>0.5</v>
      </c>
    </row>
    <row r="64" spans="1:8" s="6" customFormat="1" ht="15">
      <c r="A64" s="6" t="s">
        <v>125</v>
      </c>
      <c r="B64" s="6">
        <v>451026</v>
      </c>
      <c r="C64" s="6" t="s">
        <v>126</v>
      </c>
      <c r="F64" s="7"/>
      <c r="G64" s="7"/>
      <c r="H64" s="7"/>
    </row>
    <row r="65" spans="1:6" ht="15">
      <c r="A65" t="s">
        <v>127</v>
      </c>
      <c r="B65">
        <v>451425</v>
      </c>
      <c r="C65" t="s">
        <v>128</v>
      </c>
      <c r="D65">
        <v>77.5</v>
      </c>
      <c r="F65" s="2">
        <f>13/19</f>
        <v>0.6842105263157895</v>
      </c>
    </row>
    <row r="66" spans="1:8" s="6" customFormat="1" ht="15">
      <c r="A66" s="6" t="s">
        <v>129</v>
      </c>
      <c r="B66" s="6">
        <v>424085</v>
      </c>
      <c r="C66" s="6" t="s">
        <v>130</v>
      </c>
      <c r="F66" s="7"/>
      <c r="G66" s="7"/>
      <c r="H66" s="7"/>
    </row>
    <row r="67" spans="1:8" s="6" customFormat="1" ht="15">
      <c r="A67" s="6" t="s">
        <v>131</v>
      </c>
      <c r="B67" s="6">
        <v>380319</v>
      </c>
      <c r="C67" s="6" t="s">
        <v>132</v>
      </c>
      <c r="F67" s="7"/>
      <c r="G67" s="7"/>
      <c r="H67" s="7"/>
    </row>
    <row r="68" spans="1:6" ht="15">
      <c r="A68" t="s">
        <v>133</v>
      </c>
      <c r="B68">
        <v>451825</v>
      </c>
      <c r="C68" t="s">
        <v>134</v>
      </c>
      <c r="D68">
        <v>25</v>
      </c>
      <c r="E68">
        <v>77.5</v>
      </c>
      <c r="F68" s="2">
        <f>13.5/19</f>
        <v>0.7105263157894737</v>
      </c>
    </row>
    <row r="69" spans="1:6" ht="15">
      <c r="A69" t="s">
        <v>135</v>
      </c>
      <c r="B69">
        <v>446827</v>
      </c>
      <c r="C69" t="s">
        <v>136</v>
      </c>
      <c r="D69">
        <v>50</v>
      </c>
      <c r="F69" s="2">
        <f>9.5/19</f>
        <v>0.5</v>
      </c>
    </row>
    <row r="70" spans="1:8" s="6" customFormat="1" ht="15">
      <c r="A70" s="6" t="s">
        <v>137</v>
      </c>
      <c r="B70" s="6">
        <v>451278</v>
      </c>
      <c r="C70" s="6" t="s">
        <v>138</v>
      </c>
      <c r="F70" s="7"/>
      <c r="G70" s="7"/>
      <c r="H70" s="7"/>
    </row>
    <row r="71" spans="1:6" ht="15">
      <c r="A71" t="s">
        <v>139</v>
      </c>
      <c r="B71">
        <v>451768</v>
      </c>
      <c r="C71" t="s">
        <v>140</v>
      </c>
      <c r="D71">
        <v>60</v>
      </c>
      <c r="F71" s="2">
        <f>17/19</f>
        <v>0.8947368421052632</v>
      </c>
    </row>
    <row r="72" spans="1:6" ht="15">
      <c r="A72" t="s">
        <v>141</v>
      </c>
      <c r="B72">
        <v>451788</v>
      </c>
      <c r="C72" t="s">
        <v>142</v>
      </c>
      <c r="D72">
        <v>50</v>
      </c>
      <c r="F72" s="2">
        <f>16/19</f>
        <v>0.8421052631578947</v>
      </c>
    </row>
    <row r="73" spans="1:6" ht="15">
      <c r="A73" t="s">
        <v>143</v>
      </c>
      <c r="B73">
        <v>451665</v>
      </c>
      <c r="C73" t="s">
        <v>144</v>
      </c>
      <c r="D73">
        <v>27.5</v>
      </c>
      <c r="E73">
        <v>60</v>
      </c>
      <c r="F73" s="2">
        <f>14.5/19</f>
        <v>0.7631578947368421</v>
      </c>
    </row>
    <row r="74" spans="1:8" s="6" customFormat="1" ht="15">
      <c r="A74" s="6" t="s">
        <v>145</v>
      </c>
      <c r="B74" s="6">
        <v>423054</v>
      </c>
      <c r="C74" s="6" t="s">
        <v>146</v>
      </c>
      <c r="F74" s="7"/>
      <c r="G74" s="7"/>
      <c r="H74" s="7"/>
    </row>
    <row r="75" spans="1:6" ht="15">
      <c r="A75" t="s">
        <v>147</v>
      </c>
      <c r="B75">
        <v>451804</v>
      </c>
      <c r="C75" t="s">
        <v>148</v>
      </c>
      <c r="D75">
        <v>30</v>
      </c>
      <c r="E75">
        <v>65</v>
      </c>
      <c r="F75" s="2">
        <f>13.5/19</f>
        <v>0.7105263157894737</v>
      </c>
    </row>
    <row r="76" spans="1:6" ht="15">
      <c r="A76" t="s">
        <v>149</v>
      </c>
      <c r="B76">
        <v>451539</v>
      </c>
      <c r="C76" t="s">
        <v>150</v>
      </c>
      <c r="D76">
        <v>77.5</v>
      </c>
      <c r="F76" s="2">
        <f>17.5/19</f>
        <v>0.9210526315789473</v>
      </c>
    </row>
    <row r="77" spans="1:6" ht="15">
      <c r="A77" t="s">
        <v>151</v>
      </c>
      <c r="B77">
        <v>451131</v>
      </c>
      <c r="C77" t="s">
        <v>152</v>
      </c>
      <c r="D77">
        <v>77.5</v>
      </c>
      <c r="F77" s="2">
        <f>14.5/19</f>
        <v>0.7631578947368421</v>
      </c>
    </row>
    <row r="78" spans="1:6" ht="15">
      <c r="A78" t="s">
        <v>153</v>
      </c>
      <c r="B78">
        <v>451857</v>
      </c>
      <c r="C78" t="s">
        <v>154</v>
      </c>
      <c r="D78">
        <v>42.5</v>
      </c>
      <c r="E78">
        <v>95</v>
      </c>
      <c r="F78" s="2">
        <f>16.5/19</f>
        <v>0.868421052631579</v>
      </c>
    </row>
    <row r="79" spans="1:6" ht="15">
      <c r="A79" t="s">
        <v>155</v>
      </c>
      <c r="B79">
        <v>451731</v>
      </c>
      <c r="C79" t="s">
        <v>156</v>
      </c>
      <c r="D79">
        <v>45</v>
      </c>
      <c r="E79">
        <v>65</v>
      </c>
      <c r="F79" s="2">
        <f>11.5/19</f>
        <v>0.6052631578947368</v>
      </c>
    </row>
    <row r="80" spans="1:8" s="6" customFormat="1" ht="15">
      <c r="A80" s="6" t="s">
        <v>157</v>
      </c>
      <c r="B80" s="6">
        <v>330955</v>
      </c>
      <c r="C80" s="6" t="s">
        <v>158</v>
      </c>
      <c r="F80" s="7"/>
      <c r="G80" s="7"/>
      <c r="H80" s="7"/>
    </row>
    <row r="81" spans="1:7" ht="15">
      <c r="A81" t="s">
        <v>159</v>
      </c>
      <c r="B81">
        <v>451381</v>
      </c>
      <c r="C81" t="s">
        <v>160</v>
      </c>
      <c r="D81">
        <v>50</v>
      </c>
      <c r="F81" s="2">
        <f>9/19</f>
        <v>0.47368421052631576</v>
      </c>
      <c r="G81" s="2">
        <f>10/20</f>
        <v>0.5</v>
      </c>
    </row>
    <row r="82" spans="1:6" ht="15">
      <c r="A82" t="s">
        <v>161</v>
      </c>
      <c r="B82">
        <v>451221</v>
      </c>
      <c r="C82" t="s">
        <v>162</v>
      </c>
      <c r="D82">
        <v>92.5</v>
      </c>
      <c r="F82" s="2">
        <f>15.5/19</f>
        <v>0.8157894736842105</v>
      </c>
    </row>
    <row r="83" spans="1:7" ht="15">
      <c r="A83" t="s">
        <v>163</v>
      </c>
      <c r="B83">
        <v>451493</v>
      </c>
      <c r="C83" t="s">
        <v>164</v>
      </c>
      <c r="D83">
        <v>50</v>
      </c>
      <c r="F83" s="2">
        <f>9/19</f>
        <v>0.47368421052631576</v>
      </c>
      <c r="G83" s="2">
        <f>15.5/20</f>
        <v>0.775</v>
      </c>
    </row>
    <row r="84" spans="1:6" ht="15">
      <c r="A84" t="s">
        <v>165</v>
      </c>
      <c r="B84">
        <v>422760</v>
      </c>
      <c r="C84" t="s">
        <v>166</v>
      </c>
      <c r="D84">
        <v>50</v>
      </c>
      <c r="F84" s="2">
        <f>14/19</f>
        <v>0.7368421052631579</v>
      </c>
    </row>
    <row r="85" spans="1:6" ht="15">
      <c r="A85" t="s">
        <v>167</v>
      </c>
      <c r="B85">
        <v>451296</v>
      </c>
      <c r="C85" t="s">
        <v>168</v>
      </c>
      <c r="D85">
        <v>55</v>
      </c>
      <c r="F85" s="2">
        <f>9.5/19</f>
        <v>0.5</v>
      </c>
    </row>
    <row r="86" spans="1:6" ht="15">
      <c r="A86" t="s">
        <v>169</v>
      </c>
      <c r="B86">
        <v>451556</v>
      </c>
      <c r="C86" t="s">
        <v>170</v>
      </c>
      <c r="D86">
        <v>92.5</v>
      </c>
      <c r="F86" s="2">
        <f>15/19</f>
        <v>0.7894736842105263</v>
      </c>
    </row>
    <row r="87" spans="1:6" ht="15">
      <c r="A87" t="s">
        <v>171</v>
      </c>
      <c r="B87">
        <v>393377</v>
      </c>
      <c r="C87" t="s">
        <v>172</v>
      </c>
      <c r="D87">
        <v>70</v>
      </c>
      <c r="F87" s="2">
        <f>14/19</f>
        <v>0.7368421052631579</v>
      </c>
    </row>
    <row r="88" spans="1:6" ht="15">
      <c r="A88" t="s">
        <v>173</v>
      </c>
      <c r="B88">
        <v>451745</v>
      </c>
      <c r="C88" t="s">
        <v>174</v>
      </c>
      <c r="D88">
        <v>47.5</v>
      </c>
      <c r="E88">
        <v>60</v>
      </c>
      <c r="F88" s="2">
        <f>18/19</f>
        <v>0.9473684210526315</v>
      </c>
    </row>
    <row r="89" spans="1:7" ht="15">
      <c r="A89" t="s">
        <v>175</v>
      </c>
      <c r="B89">
        <v>451668</v>
      </c>
      <c r="C89" t="s">
        <v>176</v>
      </c>
      <c r="D89">
        <v>57.5</v>
      </c>
      <c r="F89" s="2">
        <f>7.5/19</f>
        <v>0.39473684210526316</v>
      </c>
      <c r="G89" s="2">
        <f>12/20</f>
        <v>0.6</v>
      </c>
    </row>
    <row r="90" spans="1:6" ht="15">
      <c r="A90" t="s">
        <v>177</v>
      </c>
      <c r="B90">
        <v>436769</v>
      </c>
      <c r="C90" t="s">
        <v>178</v>
      </c>
      <c r="D90">
        <v>55</v>
      </c>
      <c r="F90" s="2">
        <f>14/19</f>
        <v>0.7368421052631579</v>
      </c>
    </row>
    <row r="91" spans="1:6" ht="15">
      <c r="A91" t="s">
        <v>179</v>
      </c>
      <c r="B91">
        <v>451068</v>
      </c>
      <c r="C91" t="s">
        <v>180</v>
      </c>
      <c r="D91">
        <v>62.5</v>
      </c>
      <c r="F91" s="2">
        <f>13.5/19</f>
        <v>0.7105263157894737</v>
      </c>
    </row>
    <row r="92" spans="1:6" ht="15">
      <c r="A92" t="s">
        <v>181</v>
      </c>
      <c r="B92">
        <v>451293</v>
      </c>
      <c r="C92" t="s">
        <v>182</v>
      </c>
      <c r="D92">
        <v>47.5</v>
      </c>
      <c r="E92">
        <v>65</v>
      </c>
      <c r="F92" s="2">
        <f>10.5/19</f>
        <v>0.5526315789473685</v>
      </c>
    </row>
    <row r="93" spans="1:6" ht="15">
      <c r="A93" t="s">
        <v>183</v>
      </c>
      <c r="B93">
        <v>451465</v>
      </c>
      <c r="C93" t="s">
        <v>184</v>
      </c>
      <c r="D93">
        <v>85</v>
      </c>
      <c r="F93" s="2">
        <f>15.5/19</f>
        <v>0.8157894736842105</v>
      </c>
    </row>
    <row r="94" spans="1:6" ht="15">
      <c r="A94" t="s">
        <v>185</v>
      </c>
      <c r="B94">
        <v>451049</v>
      </c>
      <c r="C94" t="s">
        <v>186</v>
      </c>
      <c r="D94">
        <v>62.5</v>
      </c>
      <c r="F94" s="2">
        <f>10.5/19</f>
        <v>0.5526315789473685</v>
      </c>
    </row>
    <row r="95" spans="1:7" ht="15">
      <c r="A95" t="s">
        <v>187</v>
      </c>
      <c r="B95">
        <v>451561</v>
      </c>
      <c r="C95" t="s">
        <v>188</v>
      </c>
      <c r="D95">
        <v>35</v>
      </c>
      <c r="E95">
        <v>50</v>
      </c>
      <c r="F95" s="2">
        <f>6/19</f>
        <v>0.3157894736842105</v>
      </c>
      <c r="G95" s="2">
        <f>12.5/20</f>
        <v>0.625</v>
      </c>
    </row>
    <row r="96" spans="1:6" ht="15">
      <c r="A96" t="s">
        <v>189</v>
      </c>
      <c r="B96">
        <v>451878</v>
      </c>
      <c r="C96" t="s">
        <v>190</v>
      </c>
      <c r="D96">
        <v>65</v>
      </c>
      <c r="F96" s="2">
        <f>13/19</f>
        <v>0.6842105263157895</v>
      </c>
    </row>
    <row r="97" spans="1:7" ht="15">
      <c r="A97" t="s">
        <v>191</v>
      </c>
      <c r="B97">
        <v>419069</v>
      </c>
      <c r="C97" t="s">
        <v>192</v>
      </c>
      <c r="D97">
        <v>42.5</v>
      </c>
      <c r="E97">
        <v>87.5</v>
      </c>
      <c r="F97" s="2">
        <f>9/19.5</f>
        <v>0.46153846153846156</v>
      </c>
      <c r="G97" s="2">
        <f>11.5/20</f>
        <v>0.575</v>
      </c>
    </row>
    <row r="98" spans="1:6" ht="15">
      <c r="A98" t="s">
        <v>193</v>
      </c>
      <c r="B98">
        <v>437276</v>
      </c>
      <c r="C98" t="s">
        <v>194</v>
      </c>
      <c r="D98">
        <v>80</v>
      </c>
      <c r="F98" s="2">
        <f>10/19</f>
        <v>0.5263157894736842</v>
      </c>
    </row>
    <row r="99" spans="1:8" s="6" customFormat="1" ht="15">
      <c r="A99" s="6" t="s">
        <v>195</v>
      </c>
      <c r="B99" s="6">
        <v>407107</v>
      </c>
      <c r="C99" s="6" t="s">
        <v>196</v>
      </c>
      <c r="F99" s="7"/>
      <c r="G99" s="7"/>
      <c r="H99" s="7"/>
    </row>
    <row r="100" spans="1:6" ht="15">
      <c r="A100" t="s">
        <v>197</v>
      </c>
      <c r="B100">
        <v>437077</v>
      </c>
      <c r="C100" t="s">
        <v>198</v>
      </c>
      <c r="D100">
        <v>57.5</v>
      </c>
      <c r="F100" s="2">
        <f>12.5/19</f>
        <v>0.6578947368421053</v>
      </c>
    </row>
    <row r="101" spans="1:6" ht="15">
      <c r="A101" t="s">
        <v>199</v>
      </c>
      <c r="B101">
        <v>451272</v>
      </c>
      <c r="C101" t="s">
        <v>200</v>
      </c>
      <c r="D101">
        <v>45</v>
      </c>
      <c r="E101">
        <v>77.5</v>
      </c>
      <c r="F101" s="2">
        <f>15.5/19</f>
        <v>0.8157894736842105</v>
      </c>
    </row>
    <row r="102" spans="1:6" ht="15">
      <c r="A102" t="s">
        <v>201</v>
      </c>
      <c r="B102">
        <v>445475</v>
      </c>
      <c r="C102" t="s">
        <v>202</v>
      </c>
      <c r="D102">
        <v>70</v>
      </c>
      <c r="F102" s="2">
        <f>13.5/19</f>
        <v>0.7105263157894737</v>
      </c>
    </row>
    <row r="103" spans="1:6" ht="15">
      <c r="A103" t="s">
        <v>203</v>
      </c>
      <c r="B103">
        <v>451127</v>
      </c>
      <c r="C103" t="s">
        <v>204</v>
      </c>
      <c r="D103">
        <v>82.5</v>
      </c>
      <c r="F103" s="2">
        <f>18/19</f>
        <v>0.9473684210526315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F93 F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zboch</dc:creator>
  <cp:keywords/>
  <dc:description/>
  <cp:lastModifiedBy>jana</cp:lastModifiedBy>
  <dcterms:created xsi:type="dcterms:W3CDTF">2016-04-08T13:45:31Z</dcterms:created>
  <dcterms:modified xsi:type="dcterms:W3CDTF">2016-06-07T07:42:11Z</dcterms:modified>
  <cp:category/>
  <cp:version/>
  <cp:contentType/>
  <cp:contentStatus/>
</cp:coreProperties>
</file>