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140" windowHeight="8325" activeTab="0"/>
  </bookViews>
  <sheets>
    <sheet name="granaty" sheetId="1" r:id="rId1"/>
    <sheet name="reseni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<sst xmlns="http://schemas.openxmlformats.org/spreadsheetml/2006/main" count="172" uniqueCount="98">
  <si>
    <t>SiO2</t>
  </si>
  <si>
    <t>Al2O3</t>
  </si>
  <si>
    <t>MgO</t>
  </si>
  <si>
    <t>FeO</t>
  </si>
  <si>
    <t>MnO</t>
  </si>
  <si>
    <t>CaO</t>
  </si>
  <si>
    <t>Total</t>
  </si>
  <si>
    <t>kysl.</t>
  </si>
  <si>
    <t>cat.</t>
  </si>
  <si>
    <t>Si</t>
  </si>
  <si>
    <t>Al</t>
  </si>
  <si>
    <t>Mg</t>
  </si>
  <si>
    <t>Fe</t>
  </si>
  <si>
    <t>Mn</t>
  </si>
  <si>
    <t>Ca</t>
  </si>
  <si>
    <t>O [Si]</t>
  </si>
  <si>
    <t>O [Al]</t>
  </si>
  <si>
    <t>O [Mg]</t>
  </si>
  <si>
    <t>O [Mn]</t>
  </si>
  <si>
    <t>O [Ca]</t>
  </si>
  <si>
    <t>O [Fe2+]</t>
  </si>
  <si>
    <t>koeficient</t>
  </si>
  <si>
    <t>normalizace na 8 vsech cationu</t>
  </si>
  <si>
    <t>O</t>
  </si>
  <si>
    <t>Fe2+</t>
  </si>
  <si>
    <t>Fe3+</t>
  </si>
  <si>
    <t>pocet O po rozpoctu Fe</t>
  </si>
  <si>
    <t>A site</t>
  </si>
  <si>
    <t>subtot</t>
  </si>
  <si>
    <t>B site</t>
  </si>
  <si>
    <t>T site</t>
  </si>
  <si>
    <t>rozpocet Fe2+/ Fe3+ na zaklade normalizace na 8 cat. a 12 kysliku</t>
  </si>
  <si>
    <t>kysliku na cation</t>
  </si>
  <si>
    <t>cationy rozdelene do jednotlivych pozic na zaklade obecneho vzorce</t>
  </si>
  <si>
    <t>Jednomu atomu Fe2+ ve vzorci prislusi 1O, na 1 atom Fe3+ prislusi 1,5 kysliku, tedy o 1/2 vice. Množství Fe3+ tedy odpovida dvojnasobku deficitu kysliku vzhledem k idealnimu vzorci</t>
  </si>
  <si>
    <t xml:space="preserve">1. možnost </t>
  </si>
  <si>
    <t xml:space="preserve">2. možnost </t>
  </si>
  <si>
    <t>rozpocet Fe2+/ Fe3+ na zaklade obsazeni jednotlivých strukturních pozic</t>
  </si>
  <si>
    <t>množství Fe3+ a Fe2+ se určí až během obsazování jednolivých strukturních pozic. deficit v B site se zaplni Fe3+, zbytek Fe zustane jako Fe2+.</t>
  </si>
  <si>
    <t>nakonec je nutne znovu dopočitat množství kysliku ve vzorci</t>
  </si>
  <si>
    <t>počet molu oxidů</t>
  </si>
  <si>
    <t>počet molu kationů</t>
  </si>
  <si>
    <t>počet molu kysliku</t>
  </si>
  <si>
    <t>počet atomu ve vzorci</t>
  </si>
  <si>
    <t>Fe = Fe2+</t>
  </si>
  <si>
    <t>při tomto kroku není třeba pocitat "počet molů kyslíku" před výpočtem vzorce</t>
  </si>
  <si>
    <t>dále je nutno rozdělit FeO na FeO a Fe2O3 na základě zjištěného poměru Fe2+ a Fe3+</t>
  </si>
  <si>
    <t>FeO*=FeO x Fe2+/(Fe2+ + Fe3+)</t>
  </si>
  <si>
    <t>Fe2O3*</t>
  </si>
  <si>
    <t>Fe2O3*=(FeO x Fe3+/(Fe2+ + Fe3+)) x 1.1114</t>
  </si>
  <si>
    <t>FeO*</t>
  </si>
  <si>
    <t>A</t>
  </si>
  <si>
    <t>Fe2+,Ca,Mg,Mn…</t>
  </si>
  <si>
    <t>B</t>
  </si>
  <si>
    <t>Al, Fe3+, Cr3+, V3+, Ti, Zr…..</t>
  </si>
  <si>
    <t>A3B2T3O12</t>
  </si>
  <si>
    <t>T</t>
  </si>
  <si>
    <t>Si, Al, OH, F,….</t>
  </si>
  <si>
    <t>pyrop</t>
  </si>
  <si>
    <t>almandin</t>
  </si>
  <si>
    <t>spessartin</t>
  </si>
  <si>
    <t>andradit</t>
  </si>
  <si>
    <t>grossular</t>
  </si>
  <si>
    <t>uvarovit</t>
  </si>
  <si>
    <t>goldmanit</t>
  </si>
  <si>
    <t>Cr3+</t>
  </si>
  <si>
    <t>V3+</t>
  </si>
  <si>
    <t>Protože u většiny analýz není stanoveno zastoupení FeO a Fe2O3 ale pouze FeO nebo Fe2O3, je potřeba Fe rozpočítat.</t>
  </si>
  <si>
    <t>1) změna valence Fe na zakladě elektroneutrality vzorce, např. na 8 cationu a 12 O</t>
  </si>
  <si>
    <t>2) změna valence Fe na zaklade obsazovani jednolivych strukturnich pozic. Pokud mame v pozici B deficit, tak jej doplnime Fe a prohlasime jej za Fe3+, zbytek Fe2+ je o toto množstvi snizeno.</t>
  </si>
  <si>
    <t>nakonec je nutne ještě rozdelit FeO na FeO a Fe2O3 podle zjisteneho pomeru Fe2+ a Fe3+</t>
  </si>
  <si>
    <t>skupina granatu</t>
  </si>
  <si>
    <t>kontrola sumy analýzy</t>
  </si>
  <si>
    <t>mol. hm.</t>
  </si>
  <si>
    <t>nr.01</t>
  </si>
  <si>
    <t>nr.02</t>
  </si>
  <si>
    <t>nr.03</t>
  </si>
  <si>
    <t>nr.04</t>
  </si>
  <si>
    <t>nr.05</t>
  </si>
  <si>
    <t>nr.06</t>
  </si>
  <si>
    <t>nr.07</t>
  </si>
  <si>
    <t>nr.08</t>
  </si>
  <si>
    <t>nr.09</t>
  </si>
  <si>
    <t>nr.10</t>
  </si>
  <si>
    <t>nr.11</t>
  </si>
  <si>
    <t>nr.12</t>
  </si>
  <si>
    <t>nr.13</t>
  </si>
  <si>
    <t>nr.14</t>
  </si>
  <si>
    <t>nr.15</t>
  </si>
  <si>
    <t>nr.16</t>
  </si>
  <si>
    <t>nr.17</t>
  </si>
  <si>
    <t>nr.18</t>
  </si>
  <si>
    <t>nr.19</t>
  </si>
  <si>
    <t>nr.20</t>
  </si>
  <si>
    <t>nr.21</t>
  </si>
  <si>
    <t>nr.22</t>
  </si>
  <si>
    <t>nr.23</t>
  </si>
  <si>
    <t>nr.24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</si>
</sst>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0000"/>
    <numFmt numFmtId="167" formatCode="0.0000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164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 vertical="center" wrapText="1"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 horizontal="right"/>
    </xf>
    <xf numFmtId="164" fontId="0" fillId="3" borderId="0" xfId="0" applyNumberFormat="1" applyFill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164" fontId="0" fillId="4" borderId="0" xfId="0" applyNumberFormat="1" applyFill="1" applyAlignment="1">
      <alignment horizontal="center" vertical="center" wrapText="1"/>
    </xf>
    <xf numFmtId="164" fontId="2" fillId="4" borderId="0" xfId="0" applyNumberFormat="1" applyFont="1" applyFill="1" applyAlignment="1">
      <alignment horizontal="center" vertical="center" wrapText="1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A1">
      <selection activeCell="O19" sqref="O19"/>
    </sheetView>
  </sheetViews>
  <sheetFormatPr defaultColWidth="9.140625" defaultRowHeight="12.75"/>
  <sheetData>
    <row r="1" ht="12.75">
      <c r="C1" t="s">
        <v>71</v>
      </c>
    </row>
    <row r="2" spans="12:17" ht="12.75">
      <c r="L2" s="20" t="s">
        <v>67</v>
      </c>
      <c r="M2" s="20"/>
      <c r="N2" s="20"/>
      <c r="O2" s="20"/>
      <c r="P2" s="20"/>
      <c r="Q2" s="20"/>
    </row>
    <row r="3" spans="3:17" ht="12.75">
      <c r="C3" t="s">
        <v>55</v>
      </c>
      <c r="L3" s="20"/>
      <c r="M3" s="20"/>
      <c r="N3" s="20"/>
      <c r="O3" s="20"/>
      <c r="P3" s="20"/>
      <c r="Q3" s="20"/>
    </row>
    <row r="4" spans="8:17" ht="12.75">
      <c r="H4" t="s">
        <v>51</v>
      </c>
      <c r="I4" t="s">
        <v>53</v>
      </c>
      <c r="J4" t="s">
        <v>56</v>
      </c>
      <c r="L4" s="20"/>
      <c r="M4" s="20"/>
      <c r="N4" s="20"/>
      <c r="O4" s="20"/>
      <c r="P4" s="20"/>
      <c r="Q4" s="20"/>
    </row>
    <row r="5" spans="7:10" ht="12.75">
      <c r="G5" t="s">
        <v>58</v>
      </c>
      <c r="H5" t="s">
        <v>11</v>
      </c>
      <c r="I5" t="s">
        <v>10</v>
      </c>
      <c r="J5" t="s">
        <v>9</v>
      </c>
    </row>
    <row r="6" spans="7:17" ht="12.75">
      <c r="G6" t="s">
        <v>59</v>
      </c>
      <c r="H6" t="s">
        <v>24</v>
      </c>
      <c r="I6" t="s">
        <v>10</v>
      </c>
      <c r="J6" t="s">
        <v>9</v>
      </c>
      <c r="L6" s="21" t="s">
        <v>68</v>
      </c>
      <c r="M6" s="21"/>
      <c r="N6" s="21"/>
      <c r="O6" s="21"/>
      <c r="P6" s="21"/>
      <c r="Q6" s="21"/>
    </row>
    <row r="7" spans="3:17" ht="12.75">
      <c r="C7" t="s">
        <v>51</v>
      </c>
      <c r="D7" t="s">
        <v>52</v>
      </c>
      <c r="G7" t="s">
        <v>60</v>
      </c>
      <c r="H7" t="s">
        <v>13</v>
      </c>
      <c r="I7" t="s">
        <v>10</v>
      </c>
      <c r="J7" t="s">
        <v>9</v>
      </c>
      <c r="L7" s="21"/>
      <c r="M7" s="21"/>
      <c r="N7" s="21"/>
      <c r="O7" s="21"/>
      <c r="P7" s="21"/>
      <c r="Q7" s="21"/>
    </row>
    <row r="8" spans="3:17" ht="12.75" customHeight="1">
      <c r="C8" t="s">
        <v>53</v>
      </c>
      <c r="D8" t="s">
        <v>54</v>
      </c>
      <c r="G8" t="s">
        <v>61</v>
      </c>
      <c r="H8" t="s">
        <v>24</v>
      </c>
      <c r="I8" t="s">
        <v>25</v>
      </c>
      <c r="J8" t="s">
        <v>9</v>
      </c>
      <c r="L8" s="22" t="s">
        <v>69</v>
      </c>
      <c r="M8" s="22"/>
      <c r="N8" s="22"/>
      <c r="O8" s="22"/>
      <c r="P8" s="22"/>
      <c r="Q8" s="22"/>
    </row>
    <row r="9" spans="3:17" ht="12.75">
      <c r="C9" t="s">
        <v>56</v>
      </c>
      <c r="D9" t="s">
        <v>57</v>
      </c>
      <c r="G9" t="s">
        <v>62</v>
      </c>
      <c r="H9" t="s">
        <v>14</v>
      </c>
      <c r="I9" t="s">
        <v>10</v>
      </c>
      <c r="J9" t="s">
        <v>9</v>
      </c>
      <c r="L9" s="22"/>
      <c r="M9" s="22"/>
      <c r="N9" s="22"/>
      <c r="O9" s="22"/>
      <c r="P9" s="22"/>
      <c r="Q9" s="22"/>
    </row>
    <row r="10" spans="7:17" ht="12.75">
      <c r="G10" t="s">
        <v>63</v>
      </c>
      <c r="H10" t="s">
        <v>14</v>
      </c>
      <c r="I10" t="s">
        <v>65</v>
      </c>
      <c r="J10" t="s">
        <v>9</v>
      </c>
      <c r="L10" s="22"/>
      <c r="M10" s="22"/>
      <c r="N10" s="22"/>
      <c r="O10" s="22"/>
      <c r="P10" s="22"/>
      <c r="Q10" s="22"/>
    </row>
    <row r="11" spans="7:17" ht="12.75">
      <c r="G11" t="s">
        <v>64</v>
      </c>
      <c r="H11" t="s">
        <v>14</v>
      </c>
      <c r="I11" t="s">
        <v>66</v>
      </c>
      <c r="J11" t="s">
        <v>9</v>
      </c>
      <c r="L11" s="22"/>
      <c r="M11" s="22"/>
      <c r="N11" s="22"/>
      <c r="O11" s="22"/>
      <c r="P11" s="22"/>
      <c r="Q11" s="22"/>
    </row>
    <row r="13" spans="12:17" ht="12.75">
      <c r="L13" s="23" t="s">
        <v>70</v>
      </c>
      <c r="M13" s="23"/>
      <c r="N13" s="23"/>
      <c r="O13" s="23"/>
      <c r="P13" s="23"/>
      <c r="Q13" s="23"/>
    </row>
    <row r="14" spans="12:17" ht="12.75">
      <c r="L14" s="23"/>
      <c r="M14" s="23"/>
      <c r="N14" s="23"/>
      <c r="O14" s="23"/>
      <c r="P14" s="23"/>
      <c r="Q14" s="23"/>
    </row>
    <row r="16" spans="1:7" ht="12.75">
      <c r="A16" t="s">
        <v>73</v>
      </c>
      <c r="B16">
        <v>60.0843</v>
      </c>
      <c r="C16">
        <v>101.961</v>
      </c>
      <c r="D16">
        <v>40.3044</v>
      </c>
      <c r="E16">
        <v>71.8444</v>
      </c>
      <c r="F16">
        <v>70.9303</v>
      </c>
      <c r="G16" s="2">
        <v>56.0774</v>
      </c>
    </row>
    <row r="17" spans="2:8" ht="12.75">
      <c r="B17" t="s">
        <v>0</v>
      </c>
      <c r="C17" t="s">
        <v>1</v>
      </c>
      <c r="D17" t="s">
        <v>2</v>
      </c>
      <c r="E17" t="s">
        <v>3</v>
      </c>
      <c r="F17" t="s">
        <v>4</v>
      </c>
      <c r="G17" t="s">
        <v>5</v>
      </c>
      <c r="H17" t="s">
        <v>6</v>
      </c>
    </row>
    <row r="18" spans="1:8" ht="12.75">
      <c r="A18" t="s">
        <v>74</v>
      </c>
      <c r="B18" s="1">
        <v>37.01</v>
      </c>
      <c r="C18" s="1">
        <v>9.85</v>
      </c>
      <c r="D18" s="1">
        <v>2.184</v>
      </c>
      <c r="E18" s="1">
        <v>25.245</v>
      </c>
      <c r="F18" s="1">
        <v>1.782</v>
      </c>
      <c r="G18" s="1">
        <v>22.72</v>
      </c>
      <c r="H18" s="1">
        <f>SUM(B18:G18)</f>
        <v>98.791</v>
      </c>
    </row>
    <row r="19" spans="1:8" ht="12.75">
      <c r="A19" t="s">
        <v>75</v>
      </c>
      <c r="B19" s="1">
        <v>38.756</v>
      </c>
      <c r="C19" s="1">
        <v>21.574</v>
      </c>
      <c r="D19" s="1">
        <v>2.035</v>
      </c>
      <c r="E19" s="1">
        <v>16.055</v>
      </c>
      <c r="F19" s="1">
        <v>1.489</v>
      </c>
      <c r="G19" s="1">
        <v>20.335</v>
      </c>
      <c r="H19" s="1">
        <f>SUM(B19:G19)</f>
        <v>100.244</v>
      </c>
    </row>
    <row r="20" spans="1:8" ht="12.75">
      <c r="A20" t="s">
        <v>76</v>
      </c>
      <c r="B20" s="1">
        <v>42.901</v>
      </c>
      <c r="C20" s="1">
        <v>20.065</v>
      </c>
      <c r="D20" s="1">
        <v>25.079</v>
      </c>
      <c r="E20" s="1">
        <v>8.6</v>
      </c>
      <c r="F20" s="1">
        <v>1.281</v>
      </c>
      <c r="G20" s="1">
        <v>2.061</v>
      </c>
      <c r="H20" s="1">
        <f>SUM(B20:G20)</f>
        <v>99.98700000000002</v>
      </c>
    </row>
    <row r="21" spans="1:8" ht="12.75">
      <c r="A21" t="s">
        <v>77</v>
      </c>
      <c r="B21" s="1">
        <v>37.148</v>
      </c>
      <c r="C21" s="1">
        <v>20.246</v>
      </c>
      <c r="D21" s="1">
        <v>1.932</v>
      </c>
      <c r="E21" s="1">
        <v>1.44</v>
      </c>
      <c r="F21" s="1">
        <v>37.23</v>
      </c>
      <c r="G21" s="1">
        <v>2.361</v>
      </c>
      <c r="H21" s="1">
        <f>SUM(B21:G21)</f>
        <v>100.35700000000001</v>
      </c>
    </row>
    <row r="22" spans="1:8" ht="12.75">
      <c r="A22" t="s">
        <v>78</v>
      </c>
      <c r="B22" s="1">
        <v>37.025</v>
      </c>
      <c r="C22" s="1">
        <v>20.33</v>
      </c>
      <c r="D22" s="1">
        <v>2.11</v>
      </c>
      <c r="E22" s="1">
        <v>36.973</v>
      </c>
      <c r="F22" s="1">
        <v>1.601</v>
      </c>
      <c r="G22" s="1">
        <v>2.208</v>
      </c>
      <c r="H22" s="1">
        <f>SUM(B22:G22)</f>
        <v>100.24699999999999</v>
      </c>
    </row>
    <row r="23" spans="1:8" ht="12.75">
      <c r="A23" t="s">
        <v>79</v>
      </c>
      <c r="B23" s="1">
        <v>36.559</v>
      </c>
      <c r="C23" s="1">
        <v>20.873</v>
      </c>
      <c r="D23" s="1">
        <v>2.174</v>
      </c>
      <c r="E23" s="1">
        <v>37.428</v>
      </c>
      <c r="F23" s="1">
        <v>1.442</v>
      </c>
      <c r="G23" s="1">
        <v>2.165</v>
      </c>
      <c r="H23" s="1">
        <f>SUM(B23:G23)</f>
        <v>100.64099999999999</v>
      </c>
    </row>
    <row r="24" spans="1:8" ht="12.75">
      <c r="A24" t="s">
        <v>80</v>
      </c>
      <c r="B24" s="1">
        <v>36.611</v>
      </c>
      <c r="C24" s="1">
        <v>20.46</v>
      </c>
      <c r="D24" s="1">
        <v>2.271</v>
      </c>
      <c r="E24" s="1">
        <v>37.602</v>
      </c>
      <c r="F24" s="1">
        <v>1.734</v>
      </c>
      <c r="G24" s="1">
        <v>1.134</v>
      </c>
      <c r="H24" s="1">
        <f>SUM(B24:G24)</f>
        <v>99.81199999999998</v>
      </c>
    </row>
    <row r="25" spans="1:8" ht="12.75">
      <c r="A25" t="s">
        <v>81</v>
      </c>
      <c r="B25" s="1">
        <v>36.582</v>
      </c>
      <c r="C25" s="1">
        <v>20.559</v>
      </c>
      <c r="D25" s="1">
        <v>2.238</v>
      </c>
      <c r="E25" s="1">
        <v>38.088</v>
      </c>
      <c r="F25" s="1">
        <v>1.64</v>
      </c>
      <c r="G25" s="1">
        <v>1.061</v>
      </c>
      <c r="H25" s="1">
        <f>SUM(B25:G25)</f>
        <v>100.168</v>
      </c>
    </row>
    <row r="26" spans="1:8" ht="12.75">
      <c r="A26" t="s">
        <v>82</v>
      </c>
      <c r="B26" s="1">
        <v>36.653</v>
      </c>
      <c r="C26" s="1">
        <v>20.585</v>
      </c>
      <c r="D26" s="1">
        <v>2.053</v>
      </c>
      <c r="E26" s="1">
        <v>37.284</v>
      </c>
      <c r="F26" s="1">
        <v>1.569</v>
      </c>
      <c r="G26" s="1">
        <v>1.87</v>
      </c>
      <c r="H26" s="1">
        <f>SUM(B26:G26)</f>
        <v>100.014</v>
      </c>
    </row>
    <row r="27" spans="1:8" ht="12.75">
      <c r="A27" t="s">
        <v>83</v>
      </c>
      <c r="B27" s="1">
        <v>36.515</v>
      </c>
      <c r="C27" s="1">
        <v>20.92</v>
      </c>
      <c r="D27" s="1">
        <v>1.745</v>
      </c>
      <c r="E27" s="1">
        <v>36.84</v>
      </c>
      <c r="F27" s="1">
        <v>2.488</v>
      </c>
      <c r="G27" s="1">
        <v>2.05</v>
      </c>
      <c r="H27" s="1">
        <f>SUM(B27:G27)</f>
        <v>100.558</v>
      </c>
    </row>
    <row r="28" spans="1:8" ht="12.75">
      <c r="A28" t="s">
        <v>84</v>
      </c>
      <c r="B28" s="1">
        <v>36.576</v>
      </c>
      <c r="C28" s="1">
        <v>20.949</v>
      </c>
      <c r="D28" s="1">
        <v>1.477</v>
      </c>
      <c r="E28" s="1">
        <v>35.913</v>
      </c>
      <c r="F28" s="1">
        <v>3.862</v>
      </c>
      <c r="G28" s="1">
        <v>2.063</v>
      </c>
      <c r="H28" s="1">
        <f>SUM(B28:G28)</f>
        <v>100.83999999999999</v>
      </c>
    </row>
    <row r="29" spans="1:8" ht="12.75">
      <c r="A29" t="s">
        <v>85</v>
      </c>
      <c r="B29" s="1">
        <v>36.992</v>
      </c>
      <c r="C29" s="1">
        <v>20.332</v>
      </c>
      <c r="D29" s="1">
        <v>1.166</v>
      </c>
      <c r="E29" s="1">
        <v>33.842</v>
      </c>
      <c r="F29" s="1">
        <v>5.505</v>
      </c>
      <c r="G29" s="1">
        <v>2.449</v>
      </c>
      <c r="H29" s="1">
        <f>SUM(B29:G29)</f>
        <v>100.28599999999999</v>
      </c>
    </row>
    <row r="30" spans="1:8" ht="12.75">
      <c r="A30" t="s">
        <v>86</v>
      </c>
      <c r="B30" s="1">
        <v>36.384</v>
      </c>
      <c r="C30" s="1">
        <v>20.364</v>
      </c>
      <c r="D30" s="1">
        <v>0.99</v>
      </c>
      <c r="E30" s="1">
        <v>33.385</v>
      </c>
      <c r="F30" s="1">
        <v>6.192</v>
      </c>
      <c r="G30" s="1">
        <v>3.123</v>
      </c>
      <c r="H30" s="1">
        <f>SUM(B30:G30)</f>
        <v>100.438</v>
      </c>
    </row>
    <row r="31" spans="1:8" ht="12.75">
      <c r="A31" t="s">
        <v>87</v>
      </c>
      <c r="B31" s="1">
        <v>36.873</v>
      </c>
      <c r="C31" s="1">
        <v>20.551</v>
      </c>
      <c r="D31" s="1">
        <v>0.981</v>
      </c>
      <c r="E31" s="1">
        <v>31.658</v>
      </c>
      <c r="F31" s="1">
        <v>6.923</v>
      </c>
      <c r="G31" s="1">
        <v>3.365</v>
      </c>
      <c r="H31" s="1">
        <f>SUM(B31:G31)</f>
        <v>100.35099999999998</v>
      </c>
    </row>
    <row r="32" spans="1:8" ht="12.75">
      <c r="A32" t="s">
        <v>88</v>
      </c>
      <c r="B32" s="1">
        <v>36.24</v>
      </c>
      <c r="C32" s="1">
        <v>20.407</v>
      </c>
      <c r="D32" s="1">
        <v>0.988</v>
      </c>
      <c r="E32" s="1">
        <v>31.981</v>
      </c>
      <c r="F32" s="1">
        <v>7.328</v>
      </c>
      <c r="G32" s="1">
        <v>3.758</v>
      </c>
      <c r="H32" s="1">
        <f>SUM(B32:G32)</f>
        <v>100.70200000000001</v>
      </c>
    </row>
    <row r="33" spans="1:8" ht="12.75">
      <c r="A33" t="s">
        <v>89</v>
      </c>
      <c r="B33" s="1">
        <v>36.476</v>
      </c>
      <c r="C33" s="1">
        <v>20.236</v>
      </c>
      <c r="D33" s="1">
        <v>0.934</v>
      </c>
      <c r="E33" s="1">
        <v>30.922</v>
      </c>
      <c r="F33" s="1">
        <v>7.364</v>
      </c>
      <c r="G33" s="1">
        <v>4.025</v>
      </c>
      <c r="H33" s="1">
        <f>SUM(B33:G33)</f>
        <v>99.95700000000001</v>
      </c>
    </row>
    <row r="34" spans="1:8" ht="12.75">
      <c r="A34" t="s">
        <v>90</v>
      </c>
      <c r="B34" s="1">
        <v>35.967</v>
      </c>
      <c r="C34" s="1">
        <v>20.717</v>
      </c>
      <c r="D34" s="1">
        <v>0.922</v>
      </c>
      <c r="E34" s="1">
        <v>31.234</v>
      </c>
      <c r="F34" s="1">
        <v>7.312</v>
      </c>
      <c r="G34" s="1">
        <v>4.332</v>
      </c>
      <c r="H34" s="1">
        <f>SUM(B34:G34)</f>
        <v>100.484</v>
      </c>
    </row>
    <row r="35" spans="1:8" ht="12.75">
      <c r="A35" t="s">
        <v>91</v>
      </c>
      <c r="B35" s="1">
        <v>36.439</v>
      </c>
      <c r="C35" s="1">
        <v>20.09</v>
      </c>
      <c r="D35" s="1">
        <v>0.885</v>
      </c>
      <c r="E35" s="1">
        <v>30.69</v>
      </c>
      <c r="F35" s="1">
        <v>7.204</v>
      </c>
      <c r="G35" s="1">
        <v>4.378</v>
      </c>
      <c r="H35" s="1">
        <f>SUM(B35:G35)</f>
        <v>99.68599999999999</v>
      </c>
    </row>
    <row r="36" spans="1:8" ht="12.75">
      <c r="A36" t="s">
        <v>92</v>
      </c>
      <c r="B36" s="1">
        <v>36.49</v>
      </c>
      <c r="C36" s="1">
        <v>20.289</v>
      </c>
      <c r="D36" s="1">
        <v>0.8</v>
      </c>
      <c r="E36" s="1">
        <v>30.91</v>
      </c>
      <c r="F36" s="1">
        <v>7.25</v>
      </c>
      <c r="G36" s="1">
        <v>4.093</v>
      </c>
      <c r="H36" s="1">
        <f>SUM(B36:G36)</f>
        <v>99.83200000000001</v>
      </c>
    </row>
    <row r="37" spans="1:8" ht="12.75">
      <c r="A37" t="s">
        <v>93</v>
      </c>
      <c r="B37" s="1">
        <v>36.567</v>
      </c>
      <c r="C37" s="1">
        <v>20.614</v>
      </c>
      <c r="D37" s="1">
        <v>0.907</v>
      </c>
      <c r="E37" s="1">
        <v>31.199</v>
      </c>
      <c r="F37" s="1">
        <v>7.372</v>
      </c>
      <c r="G37" s="1">
        <v>3.785</v>
      </c>
      <c r="H37" s="1">
        <f>SUM(B37:G37)</f>
        <v>100.44399999999999</v>
      </c>
    </row>
    <row r="38" spans="1:8" ht="12.75">
      <c r="A38" t="s">
        <v>94</v>
      </c>
      <c r="B38" s="1">
        <v>36.599</v>
      </c>
      <c r="C38" s="1">
        <v>20.289</v>
      </c>
      <c r="D38" s="1">
        <v>0.954</v>
      </c>
      <c r="E38" s="1">
        <v>31.627</v>
      </c>
      <c r="F38" s="1">
        <v>6.901</v>
      </c>
      <c r="G38" s="1">
        <v>3.585</v>
      </c>
      <c r="H38" s="1">
        <f>SUM(B38:G38)</f>
        <v>99.95499999999998</v>
      </c>
    </row>
    <row r="39" spans="1:8" ht="12.75">
      <c r="A39" t="s">
        <v>95</v>
      </c>
      <c r="B39" s="1">
        <v>36.346</v>
      </c>
      <c r="C39" s="1">
        <v>20.474</v>
      </c>
      <c r="D39" s="1">
        <v>1.041</v>
      </c>
      <c r="E39" s="1">
        <v>32.662</v>
      </c>
      <c r="F39" s="1">
        <v>6.823</v>
      </c>
      <c r="G39" s="1">
        <v>3.053</v>
      </c>
      <c r="H39" s="1">
        <f>SUM(B39:G39)</f>
        <v>100.399</v>
      </c>
    </row>
    <row r="40" spans="1:8" ht="12.75">
      <c r="A40" t="s">
        <v>96</v>
      </c>
      <c r="B40" s="1">
        <v>36.605</v>
      </c>
      <c r="C40" s="1">
        <v>20.504</v>
      </c>
      <c r="D40" s="1">
        <v>1.045</v>
      </c>
      <c r="E40" s="1">
        <v>32.264</v>
      </c>
      <c r="F40" s="1">
        <v>6.42</v>
      </c>
      <c r="G40" s="1">
        <v>3.202</v>
      </c>
      <c r="H40" s="1">
        <f>SUM(B40:G40)</f>
        <v>100.04</v>
      </c>
    </row>
    <row r="41" spans="1:8" ht="12.75">
      <c r="A41" t="s">
        <v>97</v>
      </c>
      <c r="B41" s="1">
        <v>36.554</v>
      </c>
      <c r="C41" s="1">
        <v>20.353</v>
      </c>
      <c r="D41" s="1">
        <v>1.099</v>
      </c>
      <c r="E41" s="1">
        <v>33.103</v>
      </c>
      <c r="F41" s="1">
        <v>6.245</v>
      </c>
      <c r="G41" s="1">
        <v>2.84</v>
      </c>
      <c r="H41" s="1">
        <f>SUM(B41:G41)</f>
        <v>100.19400000000002</v>
      </c>
    </row>
  </sheetData>
  <mergeCells count="4">
    <mergeCell ref="L13:Q14"/>
    <mergeCell ref="L2:Q4"/>
    <mergeCell ref="L6:Q7"/>
    <mergeCell ref="L8:Q1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65"/>
  <sheetViews>
    <sheetView zoomScale="85" zoomScaleNormal="85" workbookViewId="0" topLeftCell="AT1">
      <selection activeCell="A6" sqref="A6:G30"/>
    </sheetView>
  </sheetViews>
  <sheetFormatPr defaultColWidth="9.140625" defaultRowHeight="12.75"/>
  <cols>
    <col min="9" max="39" width="9.140625" style="3" customWidth="1"/>
    <col min="40" max="40" width="18.28125" style="3" customWidth="1"/>
    <col min="41" max="41" width="30.421875" style="3" customWidth="1"/>
    <col min="42" max="43" width="9.140625" style="3" customWidth="1"/>
    <col min="44" max="44" width="21.28125" style="3" customWidth="1"/>
    <col min="45" max="54" width="9.140625" style="3" customWidth="1"/>
    <col min="61" max="61" width="7.00390625" style="0" customWidth="1"/>
    <col min="62" max="62" width="6.57421875" style="0" customWidth="1"/>
  </cols>
  <sheetData>
    <row r="1" spans="40:65" ht="12.75" customHeight="1">
      <c r="AN1" s="14" t="s">
        <v>35</v>
      </c>
      <c r="AO1" s="12" t="s">
        <v>31</v>
      </c>
      <c r="AP1" s="12"/>
      <c r="AQ1" s="12"/>
      <c r="AR1" s="12"/>
      <c r="BI1" s="19" t="s">
        <v>46</v>
      </c>
      <c r="BJ1" s="19"/>
      <c r="BK1" s="19"/>
      <c r="BL1" s="19"/>
      <c r="BM1" s="19"/>
    </row>
    <row r="2" spans="40:65" ht="12.75">
      <c r="AN2" s="13"/>
      <c r="AO2" s="12"/>
      <c r="AP2" s="12"/>
      <c r="AQ2" s="12"/>
      <c r="AR2" s="12"/>
      <c r="BI2" s="19"/>
      <c r="BJ2" s="19"/>
      <c r="BK2" s="19"/>
      <c r="BL2" s="19"/>
      <c r="BM2" s="19"/>
    </row>
    <row r="3" spans="9:61" ht="12.75" customHeight="1">
      <c r="I3" s="5" t="s">
        <v>40</v>
      </c>
      <c r="J3" s="5"/>
      <c r="K3" s="5"/>
      <c r="L3" s="5"/>
      <c r="M3" s="5"/>
      <c r="N3" s="5"/>
      <c r="P3" s="5" t="s">
        <v>41</v>
      </c>
      <c r="Q3" s="5"/>
      <c r="R3" s="5"/>
      <c r="S3" s="5"/>
      <c r="T3" s="5"/>
      <c r="U3" s="5"/>
      <c r="W3" s="5" t="s">
        <v>42</v>
      </c>
      <c r="X3" s="5"/>
      <c r="Y3" s="5"/>
      <c r="Z3" s="5"/>
      <c r="AA3" s="5"/>
      <c r="AB3" s="5"/>
      <c r="AD3" s="3" t="s">
        <v>22</v>
      </c>
      <c r="AG3" s="5" t="s">
        <v>43</v>
      </c>
      <c r="AH3" s="5"/>
      <c r="AI3" s="5"/>
      <c r="AJ3" s="5"/>
      <c r="AK3" s="5"/>
      <c r="AL3" s="5"/>
      <c r="AM3" s="5"/>
      <c r="AN3" s="13"/>
      <c r="AO3" s="12"/>
      <c r="AP3" s="12"/>
      <c r="AQ3" s="12"/>
      <c r="AR3" s="12"/>
      <c r="AT3" s="7" t="s">
        <v>33</v>
      </c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I3" t="s">
        <v>47</v>
      </c>
    </row>
    <row r="4" spans="8:61" ht="12.75" customHeight="1">
      <c r="H4" t="s">
        <v>7</v>
      </c>
      <c r="I4" s="3">
        <v>2</v>
      </c>
      <c r="J4" s="3">
        <v>3</v>
      </c>
      <c r="K4" s="3">
        <v>1</v>
      </c>
      <c r="L4" s="3">
        <v>1</v>
      </c>
      <c r="M4" s="3">
        <v>1</v>
      </c>
      <c r="N4" s="3">
        <v>1</v>
      </c>
      <c r="AF4" t="s">
        <v>7</v>
      </c>
      <c r="AG4" s="3">
        <v>2</v>
      </c>
      <c r="AH4" s="3">
        <v>1.5</v>
      </c>
      <c r="AI4" s="3">
        <v>1</v>
      </c>
      <c r="AJ4" s="3">
        <v>1</v>
      </c>
      <c r="AK4" s="3">
        <v>1</v>
      </c>
      <c r="AL4" s="3">
        <v>1</v>
      </c>
      <c r="AN4" s="13"/>
      <c r="AO4" s="12"/>
      <c r="AP4" s="12"/>
      <c r="AQ4" s="12"/>
      <c r="AR4" s="12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I4" t="s">
        <v>49</v>
      </c>
    </row>
    <row r="5" spans="1:58" ht="12.75">
      <c r="A5">
        <v>60.0843</v>
      </c>
      <c r="B5">
        <v>101.961</v>
      </c>
      <c r="C5">
        <v>40.3044</v>
      </c>
      <c r="D5">
        <v>71.8444</v>
      </c>
      <c r="E5">
        <v>70.9303</v>
      </c>
      <c r="F5" s="2">
        <v>56.0774</v>
      </c>
      <c r="H5" t="s">
        <v>8</v>
      </c>
      <c r="I5" s="3">
        <v>1</v>
      </c>
      <c r="J5" s="3">
        <v>2</v>
      </c>
      <c r="K5" s="3">
        <v>1</v>
      </c>
      <c r="L5" s="3">
        <v>1</v>
      </c>
      <c r="M5" s="3">
        <v>1</v>
      </c>
      <c r="N5" s="3">
        <v>1</v>
      </c>
      <c r="AM5" s="3" t="s">
        <v>44</v>
      </c>
      <c r="AN5" s="13"/>
      <c r="AO5" s="10" t="s">
        <v>32</v>
      </c>
      <c r="AP5" s="8">
        <v>1</v>
      </c>
      <c r="AQ5" s="9">
        <v>1.5</v>
      </c>
      <c r="AT5" s="6" t="s">
        <v>27</v>
      </c>
      <c r="AU5" s="6"/>
      <c r="AV5" s="6"/>
      <c r="AW5" s="6"/>
      <c r="AX5" s="6"/>
      <c r="AZ5" s="6" t="s">
        <v>29</v>
      </c>
      <c r="BA5" s="6"/>
      <c r="BB5" s="6"/>
      <c r="BD5" s="18" t="s">
        <v>30</v>
      </c>
      <c r="BE5" s="18"/>
      <c r="BF5" s="18"/>
    </row>
    <row r="6" spans="1:64" ht="12.75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I6" s="3" t="s">
        <v>0</v>
      </c>
      <c r="J6" s="3" t="s">
        <v>1</v>
      </c>
      <c r="K6" s="3" t="s">
        <v>2</v>
      </c>
      <c r="L6" s="3" t="s">
        <v>3</v>
      </c>
      <c r="M6" s="3" t="s">
        <v>4</v>
      </c>
      <c r="N6" s="3" t="s">
        <v>5</v>
      </c>
      <c r="P6" s="3" t="s">
        <v>9</v>
      </c>
      <c r="Q6" s="3" t="s">
        <v>10</v>
      </c>
      <c r="R6" s="3" t="s">
        <v>11</v>
      </c>
      <c r="S6" s="3" t="s">
        <v>12</v>
      </c>
      <c r="T6" s="3" t="s">
        <v>13</v>
      </c>
      <c r="U6" s="3" t="s">
        <v>14</v>
      </c>
      <c r="W6" s="3" t="s">
        <v>15</v>
      </c>
      <c r="X6" s="3" t="s">
        <v>16</v>
      </c>
      <c r="Y6" s="3" t="s">
        <v>17</v>
      </c>
      <c r="Z6" s="3" t="s">
        <v>20</v>
      </c>
      <c r="AA6" s="3" t="s">
        <v>18</v>
      </c>
      <c r="AB6" s="3" t="s">
        <v>19</v>
      </c>
      <c r="AD6" s="3" t="s">
        <v>21</v>
      </c>
      <c r="AG6" s="3" t="s">
        <v>9</v>
      </c>
      <c r="AH6" s="3" t="s">
        <v>10</v>
      </c>
      <c r="AI6" s="3" t="s">
        <v>11</v>
      </c>
      <c r="AJ6" s="3" t="s">
        <v>12</v>
      </c>
      <c r="AK6" s="3" t="s">
        <v>13</v>
      </c>
      <c r="AL6" s="3" t="s">
        <v>14</v>
      </c>
      <c r="AM6" s="3" t="s">
        <v>23</v>
      </c>
      <c r="AN6" s="13"/>
      <c r="AP6" s="3" t="s">
        <v>24</v>
      </c>
      <c r="AQ6" s="3" t="s">
        <v>25</v>
      </c>
      <c r="AR6" s="3" t="s">
        <v>26</v>
      </c>
      <c r="AT6" s="3" t="s">
        <v>11</v>
      </c>
      <c r="AU6" s="3" t="s">
        <v>13</v>
      </c>
      <c r="AV6" s="3" t="s">
        <v>14</v>
      </c>
      <c r="AW6" s="3" t="s">
        <v>24</v>
      </c>
      <c r="AX6" s="3" t="s">
        <v>28</v>
      </c>
      <c r="AZ6" s="3" t="s">
        <v>10</v>
      </c>
      <c r="BA6" s="3" t="s">
        <v>25</v>
      </c>
      <c r="BB6" s="3" t="s">
        <v>28</v>
      </c>
      <c r="BD6" t="s">
        <v>9</v>
      </c>
      <c r="BE6" t="s">
        <v>10</v>
      </c>
      <c r="BF6" t="s">
        <v>28</v>
      </c>
      <c r="BG6" t="s">
        <v>23</v>
      </c>
      <c r="BI6" t="s">
        <v>50</v>
      </c>
      <c r="BJ6" t="s">
        <v>48</v>
      </c>
      <c r="BL6" t="s">
        <v>72</v>
      </c>
    </row>
    <row r="7" spans="1:64" ht="12.75" customHeight="1">
      <c r="A7" s="1">
        <v>37.01</v>
      </c>
      <c r="B7" s="1">
        <v>9.85</v>
      </c>
      <c r="C7" s="1">
        <v>2.184</v>
      </c>
      <c r="D7" s="1">
        <v>25.245</v>
      </c>
      <c r="E7" s="1">
        <v>1.782</v>
      </c>
      <c r="F7" s="1">
        <v>22.72</v>
      </c>
      <c r="G7" s="1">
        <f>SUM(A7:F7)</f>
        <v>98.791</v>
      </c>
      <c r="I7" s="3">
        <f aca="true" t="shared" si="0" ref="I7:N22">A7/A$5</f>
        <v>0.6159678984360307</v>
      </c>
      <c r="J7" s="3">
        <f t="shared" si="0"/>
        <v>0.09660556487284354</v>
      </c>
      <c r="K7" s="3">
        <f t="shared" si="0"/>
        <v>0.054187632119570076</v>
      </c>
      <c r="L7" s="3">
        <f t="shared" si="0"/>
        <v>0.3513843806893788</v>
      </c>
      <c r="M7" s="3">
        <f t="shared" si="0"/>
        <v>0.025123254800839698</v>
      </c>
      <c r="N7" s="3">
        <f t="shared" si="0"/>
        <v>0.40515430458616125</v>
      </c>
      <c r="P7" s="3">
        <f aca="true" t="shared" si="1" ref="P7:U22">I7*I$5</f>
        <v>0.6159678984360307</v>
      </c>
      <c r="Q7" s="3">
        <f t="shared" si="1"/>
        <v>0.19321112974568708</v>
      </c>
      <c r="R7" s="3">
        <f t="shared" si="1"/>
        <v>0.054187632119570076</v>
      </c>
      <c r="S7" s="3">
        <f t="shared" si="1"/>
        <v>0.3513843806893788</v>
      </c>
      <c r="T7" s="3">
        <f t="shared" si="1"/>
        <v>0.025123254800839698</v>
      </c>
      <c r="U7" s="3">
        <f t="shared" si="1"/>
        <v>0.40515430458616125</v>
      </c>
      <c r="W7" s="3">
        <f aca="true" t="shared" si="2" ref="W7:AB22">I7*I$4</f>
        <v>1.2319357968720615</v>
      </c>
      <c r="X7" s="3">
        <f t="shared" si="2"/>
        <v>0.2898166946185306</v>
      </c>
      <c r="Y7" s="3">
        <f t="shared" si="2"/>
        <v>0.054187632119570076</v>
      </c>
      <c r="Z7" s="3">
        <f t="shared" si="2"/>
        <v>0.3513843806893788</v>
      </c>
      <c r="AA7" s="3">
        <f t="shared" si="2"/>
        <v>0.025123254800839698</v>
      </c>
      <c r="AB7" s="3">
        <f t="shared" si="2"/>
        <v>0.40515430458616125</v>
      </c>
      <c r="AD7" s="3">
        <f>8/(P7+Q7+R7+S7+T7+U7)</f>
        <v>4.863137332787618</v>
      </c>
      <c r="AG7" s="3">
        <f>P7*$AD7</f>
        <v>2.9955364826829927</v>
      </c>
      <c r="AH7" s="3">
        <f>Q7*$AD7</f>
        <v>0.939612258176323</v>
      </c>
      <c r="AI7" s="3">
        <f>R7*$AD7</f>
        <v>0.26352189673604265</v>
      </c>
      <c r="AJ7" s="3">
        <f>S7*$AD7</f>
        <v>1.7088304998889745</v>
      </c>
      <c r="AK7" s="3">
        <f>T7*$AD7</f>
        <v>0.12217783834309928</v>
      </c>
      <c r="AL7" s="3">
        <f>U7*$AD7</f>
        <v>1.9703210241725664</v>
      </c>
      <c r="AM7" s="3">
        <f>SUM(W7:AB7)*$AD7</f>
        <v>11.465342611771153</v>
      </c>
      <c r="AN7" s="13"/>
      <c r="AO7" s="11" t="s">
        <v>34</v>
      </c>
      <c r="AP7" s="3">
        <f>AJ7-AQ7</f>
        <v>0.6395157234312796</v>
      </c>
      <c r="AQ7" s="3">
        <f>(12-AM7)*2</f>
        <v>1.069314776457695</v>
      </c>
      <c r="AR7" s="3">
        <f>AM7-AJ7*AJ$4+AP7*AP$5+AQ7*AQ$5</f>
        <v>12</v>
      </c>
      <c r="AT7" s="3">
        <f>AI7</f>
        <v>0.26352189673604265</v>
      </c>
      <c r="AU7" s="3">
        <f>AK7</f>
        <v>0.12217783834309928</v>
      </c>
      <c r="AV7" s="3">
        <f>AL7</f>
        <v>1.9703210241725664</v>
      </c>
      <c r="AW7" s="3">
        <f>AP7</f>
        <v>0.6395157234312796</v>
      </c>
      <c r="AX7" s="3">
        <f>SUM(AT7:AW7)</f>
        <v>2.9955364826829878</v>
      </c>
      <c r="AZ7" s="3">
        <f>AH7-BE7</f>
        <v>0.9351487408593157</v>
      </c>
      <c r="BA7" s="3">
        <f>AQ7</f>
        <v>1.069314776457695</v>
      </c>
      <c r="BB7" s="3">
        <f>SUM(AZ7:BA7)</f>
        <v>2.0044635173170104</v>
      </c>
      <c r="BD7" s="3">
        <f>AG7</f>
        <v>2.9955364826829927</v>
      </c>
      <c r="BE7" s="3">
        <f>3-BD7</f>
        <v>0.004463517317007337</v>
      </c>
      <c r="BF7" s="3">
        <f>BD7+BE7</f>
        <v>3</v>
      </c>
      <c r="BG7" s="3">
        <f>AR7</f>
        <v>12</v>
      </c>
      <c r="BI7" s="1">
        <f>D7*AW7/(AW7+BA7)</f>
        <v>9.447733077722802</v>
      </c>
      <c r="BJ7" s="1">
        <f>D7*BA7/(AW7+BA7)*1.1114</f>
        <v>17.55708245741888</v>
      </c>
      <c r="BL7" s="1">
        <f>G7-D7+BI7+BJ7</f>
        <v>100.55081553514168</v>
      </c>
    </row>
    <row r="8" spans="1:64" ht="12.75">
      <c r="A8" s="1">
        <v>38.756</v>
      </c>
      <c r="B8" s="1">
        <v>21.574</v>
      </c>
      <c r="C8" s="1">
        <v>2.035</v>
      </c>
      <c r="D8" s="1">
        <v>16.055</v>
      </c>
      <c r="E8" s="1">
        <v>1.489</v>
      </c>
      <c r="F8" s="1">
        <v>20.335</v>
      </c>
      <c r="G8" s="1">
        <f>SUM(A8:F8)</f>
        <v>100.244</v>
      </c>
      <c r="I8" s="3">
        <f t="shared" si="0"/>
        <v>0.6450270702995624</v>
      </c>
      <c r="J8" s="3">
        <f t="shared" si="0"/>
        <v>0.2115907062504291</v>
      </c>
      <c r="K8" s="3">
        <f t="shared" si="0"/>
        <v>0.050490765276247754</v>
      </c>
      <c r="L8" s="3">
        <f t="shared" si="0"/>
        <v>0.22346905256359578</v>
      </c>
      <c r="M8" s="3">
        <f t="shared" si="0"/>
        <v>0.02099243905636942</v>
      </c>
      <c r="N8" s="3">
        <f t="shared" si="0"/>
        <v>0.36262380210209466</v>
      </c>
      <c r="P8" s="3">
        <f t="shared" si="1"/>
        <v>0.6450270702995624</v>
      </c>
      <c r="Q8" s="3">
        <f t="shared" si="1"/>
        <v>0.4231814125008582</v>
      </c>
      <c r="R8" s="3">
        <f t="shared" si="1"/>
        <v>0.050490765276247754</v>
      </c>
      <c r="S8" s="3">
        <f t="shared" si="1"/>
        <v>0.22346905256359578</v>
      </c>
      <c r="T8" s="3">
        <f t="shared" si="1"/>
        <v>0.02099243905636942</v>
      </c>
      <c r="U8" s="3">
        <f t="shared" si="1"/>
        <v>0.36262380210209466</v>
      </c>
      <c r="W8" s="3">
        <f t="shared" si="2"/>
        <v>1.2900541405991248</v>
      </c>
      <c r="X8" s="3">
        <f t="shared" si="2"/>
        <v>0.6347721187512874</v>
      </c>
      <c r="Y8" s="3">
        <f t="shared" si="2"/>
        <v>0.050490765276247754</v>
      </c>
      <c r="Z8" s="3">
        <f t="shared" si="2"/>
        <v>0.22346905256359578</v>
      </c>
      <c r="AA8" s="3">
        <f t="shared" si="2"/>
        <v>0.02099243905636942</v>
      </c>
      <c r="AB8" s="3">
        <f t="shared" si="2"/>
        <v>0.36262380210209466</v>
      </c>
      <c r="AD8" s="3">
        <f aca="true" t="shared" si="3" ref="AD8:AD30">8/(P8+Q8+R8+S8+T8+U8)</f>
        <v>4.635572869172802</v>
      </c>
      <c r="AG8" s="3">
        <f>P8*$AD8</f>
        <v>2.990069986962669</v>
      </c>
      <c r="AH8" s="3">
        <f>Q8*$AD8</f>
        <v>1.9616882745272024</v>
      </c>
      <c r="AI8" s="3">
        <f>R8*$AD8</f>
        <v>0.23405362165834628</v>
      </c>
      <c r="AJ8" s="3">
        <f>S8*$AD8</f>
        <v>1.0359070771635555</v>
      </c>
      <c r="AK8" s="3">
        <f>T8*$AD8</f>
        <v>0.09731198094746958</v>
      </c>
      <c r="AL8" s="3">
        <f>U8*$AD8</f>
        <v>1.6809690587407573</v>
      </c>
      <c r="AM8" s="3">
        <f>SUM(W8:AB8)*$AD8</f>
        <v>11.97091412422627</v>
      </c>
      <c r="AN8" s="13"/>
      <c r="AO8" s="11"/>
      <c r="AP8" s="3">
        <f aca="true" t="shared" si="4" ref="AP8:AP30">AJ8-AQ8</f>
        <v>0.9777353256160968</v>
      </c>
      <c r="AQ8" s="3">
        <f aca="true" t="shared" si="5" ref="AQ8:AQ30">(12-AM8)*2</f>
        <v>0.05817175154745868</v>
      </c>
      <c r="AR8" s="3">
        <f aca="true" t="shared" si="6" ref="AR8:AR30">AM8-AJ8*AJ$4+AP8*AP$5+AQ8*AQ$5</f>
        <v>12</v>
      </c>
      <c r="AT8" s="3">
        <f aca="true" t="shared" si="7" ref="AT8:AT30">AI8</f>
        <v>0.23405362165834628</v>
      </c>
      <c r="AU8" s="3">
        <f aca="true" t="shared" si="8" ref="AU8:AU30">AK8</f>
        <v>0.09731198094746958</v>
      </c>
      <c r="AV8" s="3">
        <f aca="true" t="shared" si="9" ref="AV8:AV30">AL8</f>
        <v>1.6809690587407573</v>
      </c>
      <c r="AW8" s="3">
        <f aca="true" t="shared" si="10" ref="AW8:AW30">AP8</f>
        <v>0.9777353256160968</v>
      </c>
      <c r="AX8" s="3">
        <f aca="true" t="shared" si="11" ref="AX8:AX30">SUM(AT8:AW8)</f>
        <v>2.99006998696267</v>
      </c>
      <c r="AZ8" s="3">
        <f>AH8-BE8</f>
        <v>1.9517582614898714</v>
      </c>
      <c r="BA8" s="3">
        <f aca="true" t="shared" si="12" ref="BA8:BA30">AQ8</f>
        <v>0.05817175154745868</v>
      </c>
      <c r="BB8" s="3">
        <f>SUM(AZ8:BA8)</f>
        <v>2.00993001303733</v>
      </c>
      <c r="BD8" s="3">
        <f aca="true" t="shared" si="13" ref="BD8:BD30">AG8</f>
        <v>2.990069986962669</v>
      </c>
      <c r="BE8" s="3">
        <f aca="true" t="shared" si="14" ref="BE8:BE30">3-BD8</f>
        <v>0.009930013037330987</v>
      </c>
      <c r="BF8" s="3">
        <f aca="true" t="shared" si="15" ref="BF8:BF30">BD8+BE8</f>
        <v>3</v>
      </c>
      <c r="BG8" s="3">
        <f aca="true" t="shared" si="16" ref="BG8:BG30">AR8</f>
        <v>12</v>
      </c>
      <c r="BI8" s="1">
        <f aca="true" t="shared" si="17" ref="BI8:BI30">D8*AW8/(AW8+BA8)</f>
        <v>15.15342543633188</v>
      </c>
      <c r="BJ8" s="1">
        <f aca="true" t="shared" si="18" ref="BJ8:BJ30">D8*BA8/(AW8+BA8)*1.1114</f>
        <v>1.0020099700607474</v>
      </c>
      <c r="BL8" s="1">
        <f aca="true" t="shared" si="19" ref="BL8:BL30">G8-D8+BI8+BJ8</f>
        <v>100.34443540639262</v>
      </c>
    </row>
    <row r="9" spans="1:64" ht="12.75">
      <c r="A9" s="1">
        <v>42.901</v>
      </c>
      <c r="B9" s="1">
        <v>20.065</v>
      </c>
      <c r="C9" s="1">
        <v>25.079</v>
      </c>
      <c r="D9" s="1">
        <v>8.6</v>
      </c>
      <c r="E9" s="1">
        <v>1.281</v>
      </c>
      <c r="F9" s="1">
        <v>2.061</v>
      </c>
      <c r="G9" s="1">
        <f>SUM(A9:F9)</f>
        <v>99.98700000000002</v>
      </c>
      <c r="I9" s="3">
        <f t="shared" si="0"/>
        <v>0.7140134777304554</v>
      </c>
      <c r="J9" s="3">
        <f t="shared" si="0"/>
        <v>0.1967909298653407</v>
      </c>
      <c r="K9" s="3">
        <f t="shared" si="0"/>
        <v>0.6222397554609422</v>
      </c>
      <c r="L9" s="3">
        <f t="shared" si="0"/>
        <v>0.11970313622216902</v>
      </c>
      <c r="M9" s="3">
        <f t="shared" si="0"/>
        <v>0.018059982828213045</v>
      </c>
      <c r="N9" s="3">
        <f t="shared" si="0"/>
        <v>0.03675277384472176</v>
      </c>
      <c r="P9" s="3">
        <f t="shared" si="1"/>
        <v>0.7140134777304554</v>
      </c>
      <c r="Q9" s="3">
        <f t="shared" si="1"/>
        <v>0.3935818597306814</v>
      </c>
      <c r="R9" s="3">
        <f t="shared" si="1"/>
        <v>0.6222397554609422</v>
      </c>
      <c r="S9" s="3">
        <f t="shared" si="1"/>
        <v>0.11970313622216902</v>
      </c>
      <c r="T9" s="3">
        <f t="shared" si="1"/>
        <v>0.018059982828213045</v>
      </c>
      <c r="U9" s="3">
        <f t="shared" si="1"/>
        <v>0.03675277384472176</v>
      </c>
      <c r="W9" s="3">
        <f t="shared" si="2"/>
        <v>1.4280269554609109</v>
      </c>
      <c r="X9" s="3">
        <f t="shared" si="2"/>
        <v>0.590372789596022</v>
      </c>
      <c r="Y9" s="3">
        <f t="shared" si="2"/>
        <v>0.6222397554609422</v>
      </c>
      <c r="Z9" s="3">
        <f t="shared" si="2"/>
        <v>0.11970313622216902</v>
      </c>
      <c r="AA9" s="3">
        <f t="shared" si="2"/>
        <v>0.018059982828213045</v>
      </c>
      <c r="AB9" s="3">
        <f t="shared" si="2"/>
        <v>0.03675277384472176</v>
      </c>
      <c r="AD9" s="3">
        <f t="shared" si="3"/>
        <v>4.200906271785341</v>
      </c>
      <c r="AG9" s="3">
        <f>P9*$AD9</f>
        <v>2.9995036967371327</v>
      </c>
      <c r="AH9" s="3">
        <f>Q9*$AD9</f>
        <v>1.6534005030035577</v>
      </c>
      <c r="AI9" s="3">
        <f>R9*$AD9</f>
        <v>2.613970891270049</v>
      </c>
      <c r="AJ9" s="3">
        <f>S9*$AD9</f>
        <v>0.5028616557080848</v>
      </c>
      <c r="AK9" s="3">
        <f>T9*$AD9</f>
        <v>0.07586829513137573</v>
      </c>
      <c r="AL9" s="3">
        <f>U9*$AD9</f>
        <v>0.15439495814979987</v>
      </c>
      <c r="AM9" s="3">
        <f>SUM(W9:AB9)*$AD9</f>
        <v>11.826203948238913</v>
      </c>
      <c r="AN9" s="13"/>
      <c r="AO9" s="11"/>
      <c r="AP9" s="3">
        <f t="shared" si="4"/>
        <v>0.15526955218591032</v>
      </c>
      <c r="AQ9" s="3">
        <f t="shared" si="5"/>
        <v>0.3475921035221745</v>
      </c>
      <c r="AR9" s="3">
        <f t="shared" si="6"/>
        <v>12</v>
      </c>
      <c r="AT9" s="3">
        <f t="shared" si="7"/>
        <v>2.613970891270049</v>
      </c>
      <c r="AU9" s="3">
        <f t="shared" si="8"/>
        <v>0.07586829513137573</v>
      </c>
      <c r="AV9" s="3">
        <f t="shared" si="9"/>
        <v>0.15439495814979987</v>
      </c>
      <c r="AW9" s="3">
        <f t="shared" si="10"/>
        <v>0.15526955218591032</v>
      </c>
      <c r="AX9" s="3">
        <f t="shared" si="11"/>
        <v>2.999503696737135</v>
      </c>
      <c r="AZ9" s="3">
        <f>AH9-BE9</f>
        <v>1.6529041997406904</v>
      </c>
      <c r="BA9" s="3">
        <f t="shared" si="12"/>
        <v>0.3475921035221745</v>
      </c>
      <c r="BB9" s="3">
        <f>SUM(AZ9:BA9)</f>
        <v>2.0004963032628647</v>
      </c>
      <c r="BD9" s="3">
        <f t="shared" si="13"/>
        <v>2.9995036967371327</v>
      </c>
      <c r="BE9" s="3">
        <f t="shared" si="14"/>
        <v>0.0004963032628673147</v>
      </c>
      <c r="BF9" s="3">
        <f t="shared" si="15"/>
        <v>3</v>
      </c>
      <c r="BG9" s="3">
        <f t="shared" si="16"/>
        <v>12</v>
      </c>
      <c r="BI9" s="1">
        <f t="shared" si="17"/>
        <v>2.65543839670685</v>
      </c>
      <c r="BJ9" s="1">
        <f t="shared" si="18"/>
        <v>6.606785765900006</v>
      </c>
      <c r="BL9" s="1">
        <f t="shared" si="19"/>
        <v>100.64922416260688</v>
      </c>
    </row>
    <row r="10" spans="1:64" ht="12.75">
      <c r="A10" s="1">
        <v>37.148</v>
      </c>
      <c r="B10" s="1">
        <v>20.246</v>
      </c>
      <c r="C10" s="1">
        <v>1.932</v>
      </c>
      <c r="D10" s="1">
        <v>1.44</v>
      </c>
      <c r="E10" s="1">
        <v>37.23</v>
      </c>
      <c r="F10" s="1">
        <v>2.361</v>
      </c>
      <c r="G10" s="1">
        <f>SUM(A10:F10)</f>
        <v>100.35700000000001</v>
      </c>
      <c r="I10" s="3">
        <f t="shared" si="0"/>
        <v>0.6182646714699181</v>
      </c>
      <c r="J10" s="3">
        <f t="shared" si="0"/>
        <v>0.19856611841782643</v>
      </c>
      <c r="K10" s="3">
        <f t="shared" si="0"/>
        <v>0.04793521302885045</v>
      </c>
      <c r="L10" s="3">
        <f t="shared" si="0"/>
        <v>0.020043315832549233</v>
      </c>
      <c r="M10" s="3">
        <f t="shared" si="0"/>
        <v>0.5248814681454892</v>
      </c>
      <c r="N10" s="3">
        <f t="shared" si="0"/>
        <v>0.04210252258485594</v>
      </c>
      <c r="P10" s="3">
        <f t="shared" si="1"/>
        <v>0.6182646714699181</v>
      </c>
      <c r="Q10" s="3">
        <f t="shared" si="1"/>
        <v>0.39713223683565285</v>
      </c>
      <c r="R10" s="3">
        <f t="shared" si="1"/>
        <v>0.04793521302885045</v>
      </c>
      <c r="S10" s="3">
        <f t="shared" si="1"/>
        <v>0.020043315832549233</v>
      </c>
      <c r="T10" s="3">
        <f t="shared" si="1"/>
        <v>0.5248814681454892</v>
      </c>
      <c r="U10" s="3">
        <f t="shared" si="1"/>
        <v>0.04210252258485594</v>
      </c>
      <c r="W10" s="3">
        <f t="shared" si="2"/>
        <v>1.2365293429398363</v>
      </c>
      <c r="X10" s="3">
        <f t="shared" si="2"/>
        <v>0.5956983552534793</v>
      </c>
      <c r="Y10" s="3">
        <f t="shared" si="2"/>
        <v>0.04793521302885045</v>
      </c>
      <c r="Z10" s="3">
        <f t="shared" si="2"/>
        <v>0.020043315832549233</v>
      </c>
      <c r="AA10" s="3">
        <f t="shared" si="2"/>
        <v>0.5248814681454892</v>
      </c>
      <c r="AB10" s="3">
        <f t="shared" si="2"/>
        <v>0.04210252258485594</v>
      </c>
      <c r="AD10" s="3">
        <f t="shared" si="3"/>
        <v>4.847428908375803</v>
      </c>
      <c r="AG10" s="3">
        <f>P10*$AD10</f>
        <v>2.99699404151075</v>
      </c>
      <c r="AH10" s="3">
        <f>Q10*$AD10</f>
        <v>1.9250702852850896</v>
      </c>
      <c r="AI10" s="3">
        <f>R10*$AD10</f>
        <v>0.2323625373652021</v>
      </c>
      <c r="AJ10" s="3">
        <f>S10*$AD10</f>
        <v>0.09715854858640557</v>
      </c>
      <c r="AK10" s="3">
        <f>T10*$AD10</f>
        <v>2.5443256021591774</v>
      </c>
      <c r="AL10" s="3">
        <f>U10*$AD10</f>
        <v>0.2040889850933758</v>
      </c>
      <c r="AM10" s="3">
        <f>SUM(W10:AB10)*$AD10</f>
        <v>11.959529184153295</v>
      </c>
      <c r="AN10" s="13"/>
      <c r="AO10" s="11"/>
      <c r="AP10" s="3">
        <f t="shared" si="4"/>
        <v>0.016216916892995842</v>
      </c>
      <c r="AQ10" s="3">
        <f t="shared" si="5"/>
        <v>0.08094163169340973</v>
      </c>
      <c r="AR10" s="3">
        <f t="shared" si="6"/>
        <v>12</v>
      </c>
      <c r="AT10" s="3">
        <f t="shared" si="7"/>
        <v>0.2323625373652021</v>
      </c>
      <c r="AU10" s="3">
        <f t="shared" si="8"/>
        <v>2.5443256021591774</v>
      </c>
      <c r="AV10" s="3">
        <f t="shared" si="9"/>
        <v>0.2040889850933758</v>
      </c>
      <c r="AW10" s="3">
        <f t="shared" si="10"/>
        <v>0.016216916892995842</v>
      </c>
      <c r="AX10" s="3">
        <f t="shared" si="11"/>
        <v>2.996994041510751</v>
      </c>
      <c r="AZ10" s="3">
        <f>AH10-BE10</f>
        <v>1.9220643267958395</v>
      </c>
      <c r="BA10" s="3">
        <f t="shared" si="12"/>
        <v>0.08094163169340973</v>
      </c>
      <c r="BB10" s="3">
        <f>SUM(AZ10:BA10)</f>
        <v>2.0030059584892492</v>
      </c>
      <c r="BD10" s="3">
        <f t="shared" si="13"/>
        <v>2.99699404151075</v>
      </c>
      <c r="BE10" s="3">
        <f t="shared" si="14"/>
        <v>0.0030059584892501157</v>
      </c>
      <c r="BF10" s="3">
        <f t="shared" si="15"/>
        <v>3</v>
      </c>
      <c r="BG10" s="3">
        <f t="shared" si="16"/>
        <v>12</v>
      </c>
      <c r="BI10" s="1">
        <f t="shared" si="17"/>
        <v>0.2403531203962579</v>
      </c>
      <c r="BJ10" s="1">
        <f t="shared" si="18"/>
        <v>1.3332875419915988</v>
      </c>
      <c r="BL10" s="1">
        <f t="shared" si="19"/>
        <v>100.49064066238788</v>
      </c>
    </row>
    <row r="11" spans="1:64" ht="12.75">
      <c r="A11" s="1">
        <v>37.025</v>
      </c>
      <c r="B11" s="1">
        <v>20.33</v>
      </c>
      <c r="C11" s="1">
        <v>2.11</v>
      </c>
      <c r="D11" s="1">
        <v>36.973</v>
      </c>
      <c r="E11" s="1">
        <v>1.601</v>
      </c>
      <c r="F11" s="1">
        <v>2.208</v>
      </c>
      <c r="G11" s="1">
        <f>SUM(A11:F11)</f>
        <v>100.24699999999999</v>
      </c>
      <c r="I11" s="3">
        <f t="shared" si="0"/>
        <v>0.6162175476788445</v>
      </c>
      <c r="J11" s="3">
        <f t="shared" si="0"/>
        <v>0.19938996282892477</v>
      </c>
      <c r="K11" s="3">
        <f t="shared" si="0"/>
        <v>0.052351604291342876</v>
      </c>
      <c r="L11" s="3">
        <f t="shared" si="0"/>
        <v>0.5146260529700297</v>
      </c>
      <c r="M11" s="3">
        <f t="shared" si="0"/>
        <v>0.022571453948453623</v>
      </c>
      <c r="N11" s="3">
        <f t="shared" si="0"/>
        <v>0.03937415072738751</v>
      </c>
      <c r="P11" s="3">
        <f t="shared" si="1"/>
        <v>0.6162175476788445</v>
      </c>
      <c r="Q11" s="3">
        <f t="shared" si="1"/>
        <v>0.39877992565784953</v>
      </c>
      <c r="R11" s="3">
        <f t="shared" si="1"/>
        <v>0.052351604291342876</v>
      </c>
      <c r="S11" s="3">
        <f t="shared" si="1"/>
        <v>0.5146260529700297</v>
      </c>
      <c r="T11" s="3">
        <f t="shared" si="1"/>
        <v>0.022571453948453623</v>
      </c>
      <c r="U11" s="3">
        <f t="shared" si="1"/>
        <v>0.03937415072738751</v>
      </c>
      <c r="W11" s="3">
        <f t="shared" si="2"/>
        <v>1.232435095357689</v>
      </c>
      <c r="X11" s="3">
        <f t="shared" si="2"/>
        <v>0.5981698884867743</v>
      </c>
      <c r="Y11" s="3">
        <f t="shared" si="2"/>
        <v>0.052351604291342876</v>
      </c>
      <c r="Z11" s="3">
        <f t="shared" si="2"/>
        <v>0.5146260529700297</v>
      </c>
      <c r="AA11" s="3">
        <f t="shared" si="2"/>
        <v>0.022571453948453623</v>
      </c>
      <c r="AB11" s="3">
        <f t="shared" si="2"/>
        <v>0.03937415072738751</v>
      </c>
      <c r="AD11" s="3">
        <f t="shared" si="3"/>
        <v>4.866414680673184</v>
      </c>
      <c r="AG11" s="3">
        <f>P11*$AD11</f>
        <v>2.998770120512757</v>
      </c>
      <c r="AH11" s="3">
        <f>Q11*$AD11</f>
        <v>1.94062848457912</v>
      </c>
      <c r="AI11" s="3">
        <f>R11*$AD11</f>
        <v>0.25476461568018427</v>
      </c>
      <c r="AJ11" s="3">
        <f>S11*$AD11</f>
        <v>2.5043837792302486</v>
      </c>
      <c r="AK11" s="3">
        <f>T11*$AD11</f>
        <v>0.10984205485889342</v>
      </c>
      <c r="AL11" s="3">
        <f>U11*$AD11</f>
        <v>0.1916109451387973</v>
      </c>
      <c r="AM11" s="3">
        <f>SUM(W11:AB11)*$AD11</f>
        <v>11.969084362802317</v>
      </c>
      <c r="AN11" s="13"/>
      <c r="AO11" s="11"/>
      <c r="AP11" s="3">
        <f t="shared" si="4"/>
        <v>2.442552504834882</v>
      </c>
      <c r="AQ11" s="3">
        <f t="shared" si="5"/>
        <v>0.06183127439536662</v>
      </c>
      <c r="AR11" s="3">
        <f t="shared" si="6"/>
        <v>12</v>
      </c>
      <c r="AT11" s="3">
        <f t="shared" si="7"/>
        <v>0.25476461568018427</v>
      </c>
      <c r="AU11" s="3">
        <f t="shared" si="8"/>
        <v>0.10984205485889342</v>
      </c>
      <c r="AV11" s="3">
        <f t="shared" si="9"/>
        <v>0.1916109451387973</v>
      </c>
      <c r="AW11" s="3">
        <f t="shared" si="10"/>
        <v>2.442552504834882</v>
      </c>
      <c r="AX11" s="3">
        <f t="shared" si="11"/>
        <v>2.998770120512757</v>
      </c>
      <c r="AZ11" s="3">
        <f>AH11-BE11</f>
        <v>1.939398605091877</v>
      </c>
      <c r="BA11" s="3">
        <f t="shared" si="12"/>
        <v>0.06183127439536662</v>
      </c>
      <c r="BB11" s="3">
        <f>SUM(AZ11:BA11)</f>
        <v>2.0012298794872434</v>
      </c>
      <c r="BD11" s="3">
        <f t="shared" si="13"/>
        <v>2.998770120512757</v>
      </c>
      <c r="BE11" s="3">
        <f t="shared" si="14"/>
        <v>0.0012298794872429575</v>
      </c>
      <c r="BF11" s="3">
        <f t="shared" si="15"/>
        <v>3</v>
      </c>
      <c r="BG11" s="3">
        <f t="shared" si="16"/>
        <v>12</v>
      </c>
      <c r="BI11" s="1">
        <f t="shared" si="17"/>
        <v>36.060165582536015</v>
      </c>
      <c r="BJ11" s="1">
        <f t="shared" si="18"/>
        <v>1.0145241715694697</v>
      </c>
      <c r="BL11" s="1">
        <f t="shared" si="19"/>
        <v>100.34868975410548</v>
      </c>
    </row>
    <row r="12" spans="1:64" ht="12.75">
      <c r="A12" s="1">
        <v>36.559</v>
      </c>
      <c r="B12" s="1">
        <v>20.873</v>
      </c>
      <c r="C12" s="1">
        <v>2.174</v>
      </c>
      <c r="D12" s="1">
        <v>37.428</v>
      </c>
      <c r="E12" s="1">
        <v>1.442</v>
      </c>
      <c r="F12" s="1">
        <v>2.165</v>
      </c>
      <c r="G12" s="1">
        <f>SUM(A12:F12)</f>
        <v>100.64099999999999</v>
      </c>
      <c r="I12" s="3">
        <f t="shared" si="0"/>
        <v>0.608461777868761</v>
      </c>
      <c r="J12" s="3">
        <f t="shared" si="0"/>
        <v>0.20471552848638205</v>
      </c>
      <c r="K12" s="3">
        <f t="shared" si="0"/>
        <v>0.053939520250890716</v>
      </c>
      <c r="L12" s="3">
        <f t="shared" si="0"/>
        <v>0.5209591840143422</v>
      </c>
      <c r="M12" s="3">
        <f t="shared" si="0"/>
        <v>0.020329816735584087</v>
      </c>
      <c r="N12" s="3">
        <f t="shared" si="0"/>
        <v>0.038607353407968274</v>
      </c>
      <c r="P12" s="3">
        <f t="shared" si="1"/>
        <v>0.608461777868761</v>
      </c>
      <c r="Q12" s="3">
        <f t="shared" si="1"/>
        <v>0.4094310569727641</v>
      </c>
      <c r="R12" s="3">
        <f t="shared" si="1"/>
        <v>0.053939520250890716</v>
      </c>
      <c r="S12" s="3">
        <f t="shared" si="1"/>
        <v>0.5209591840143422</v>
      </c>
      <c r="T12" s="3">
        <f t="shared" si="1"/>
        <v>0.020329816735584087</v>
      </c>
      <c r="U12" s="3">
        <f t="shared" si="1"/>
        <v>0.038607353407968274</v>
      </c>
      <c r="W12" s="3">
        <f t="shared" si="2"/>
        <v>1.216923555737522</v>
      </c>
      <c r="X12" s="3">
        <f t="shared" si="2"/>
        <v>0.6141465854591461</v>
      </c>
      <c r="Y12" s="3">
        <f t="shared" si="2"/>
        <v>0.053939520250890716</v>
      </c>
      <c r="Z12" s="3">
        <f t="shared" si="2"/>
        <v>0.5209591840143422</v>
      </c>
      <c r="AA12" s="3">
        <f t="shared" si="2"/>
        <v>0.020329816735584087</v>
      </c>
      <c r="AB12" s="3">
        <f t="shared" si="2"/>
        <v>0.038607353407968274</v>
      </c>
      <c r="AD12" s="3">
        <f t="shared" si="3"/>
        <v>4.8434103949377105</v>
      </c>
      <c r="AG12" s="3">
        <f>P12*$AD12</f>
        <v>2.9470300998518373</v>
      </c>
      <c r="AH12" s="3">
        <f>Q12*$AD12</f>
        <v>1.9830426373522196</v>
      </c>
      <c r="AI12" s="3">
        <f>R12*$AD12</f>
        <v>0.26125123308111725</v>
      </c>
      <c r="AJ12" s="3">
        <f>S12*$AD12</f>
        <v>2.5232191271933324</v>
      </c>
      <c r="AK12" s="3">
        <f>T12*$AD12</f>
        <v>0.0984656457043066</v>
      </c>
      <c r="AL12" s="3">
        <f>U12*$AD12</f>
        <v>0.1869912568171874</v>
      </c>
      <c r="AM12" s="3">
        <f>SUM(W12:AB12)*$AD12</f>
        <v>11.938551418527945</v>
      </c>
      <c r="AN12" s="13"/>
      <c r="AO12" s="11"/>
      <c r="AP12" s="3">
        <f t="shared" si="4"/>
        <v>2.4003219642492226</v>
      </c>
      <c r="AQ12" s="3">
        <f t="shared" si="5"/>
        <v>0.1228971629441098</v>
      </c>
      <c r="AR12" s="3">
        <f t="shared" si="6"/>
        <v>12</v>
      </c>
      <c r="AT12" s="3">
        <f t="shared" si="7"/>
        <v>0.26125123308111725</v>
      </c>
      <c r="AU12" s="3">
        <f t="shared" si="8"/>
        <v>0.0984656457043066</v>
      </c>
      <c r="AV12" s="3">
        <f t="shared" si="9"/>
        <v>0.1869912568171874</v>
      </c>
      <c r="AW12" s="3">
        <f t="shared" si="10"/>
        <v>2.4003219642492226</v>
      </c>
      <c r="AX12" s="3">
        <f t="shared" si="11"/>
        <v>2.9470300998518337</v>
      </c>
      <c r="AZ12" s="3">
        <f>AH12-BE12</f>
        <v>1.930072737204057</v>
      </c>
      <c r="BA12" s="3">
        <f t="shared" si="12"/>
        <v>0.1228971629441098</v>
      </c>
      <c r="BB12" s="3">
        <f>SUM(AZ12:BA12)</f>
        <v>2.0529699001481667</v>
      </c>
      <c r="BD12" s="3">
        <f t="shared" si="13"/>
        <v>2.9470300998518373</v>
      </c>
      <c r="BE12" s="3">
        <f t="shared" si="14"/>
        <v>0.05296990014816272</v>
      </c>
      <c r="BF12" s="3">
        <f t="shared" si="15"/>
        <v>3</v>
      </c>
      <c r="BG12" s="3">
        <f t="shared" si="16"/>
        <v>12</v>
      </c>
      <c r="BI12" s="1">
        <f t="shared" si="17"/>
        <v>35.605013258539834</v>
      </c>
      <c r="BJ12" s="1">
        <f t="shared" si="18"/>
        <v>2.02606746445883</v>
      </c>
      <c r="BL12" s="1">
        <f t="shared" si="19"/>
        <v>100.84408072299865</v>
      </c>
    </row>
    <row r="13" spans="1:64" ht="12.75">
      <c r="A13" s="1">
        <v>36.611</v>
      </c>
      <c r="B13" s="1">
        <v>20.46</v>
      </c>
      <c r="C13" s="1">
        <v>2.271</v>
      </c>
      <c r="D13" s="1">
        <v>37.602</v>
      </c>
      <c r="E13" s="1">
        <v>1.734</v>
      </c>
      <c r="F13" s="1">
        <v>1.134</v>
      </c>
      <c r="G13" s="1">
        <f>SUM(A13:F13)</f>
        <v>99.81199999999998</v>
      </c>
      <c r="I13" s="3">
        <f t="shared" si="0"/>
        <v>0.6093272285771824</v>
      </c>
      <c r="J13" s="3">
        <f t="shared" si="0"/>
        <v>0.20066496013181512</v>
      </c>
      <c r="K13" s="3">
        <f t="shared" si="0"/>
        <v>0.05634620537708041</v>
      </c>
      <c r="L13" s="3">
        <f t="shared" si="0"/>
        <v>0.5233810846774418</v>
      </c>
      <c r="M13" s="3">
        <f t="shared" si="0"/>
        <v>0.02444653413280361</v>
      </c>
      <c r="N13" s="3">
        <f t="shared" si="0"/>
        <v>0.02022205023770717</v>
      </c>
      <c r="P13" s="3">
        <f t="shared" si="1"/>
        <v>0.6093272285771824</v>
      </c>
      <c r="Q13" s="3">
        <f t="shared" si="1"/>
        <v>0.40132992026363024</v>
      </c>
      <c r="R13" s="3">
        <f t="shared" si="1"/>
        <v>0.05634620537708041</v>
      </c>
      <c r="S13" s="3">
        <f t="shared" si="1"/>
        <v>0.5233810846774418</v>
      </c>
      <c r="T13" s="3">
        <f t="shared" si="1"/>
        <v>0.02444653413280361</v>
      </c>
      <c r="U13" s="3">
        <f t="shared" si="1"/>
        <v>0.02022205023770717</v>
      </c>
      <c r="W13" s="3">
        <f t="shared" si="2"/>
        <v>1.2186544571543647</v>
      </c>
      <c r="X13" s="3">
        <f t="shared" si="2"/>
        <v>0.6019948803954454</v>
      </c>
      <c r="Y13" s="3">
        <f t="shared" si="2"/>
        <v>0.05634620537708041</v>
      </c>
      <c r="Z13" s="3">
        <f t="shared" si="2"/>
        <v>0.5233810846774418</v>
      </c>
      <c r="AA13" s="3">
        <f t="shared" si="2"/>
        <v>0.02444653413280361</v>
      </c>
      <c r="AB13" s="3">
        <f t="shared" si="2"/>
        <v>0.02022205023770717</v>
      </c>
      <c r="AD13" s="3">
        <f t="shared" si="3"/>
        <v>4.89280768645707</v>
      </c>
      <c r="AG13" s="3">
        <f>P13*$AD13</f>
        <v>2.981320947550022</v>
      </c>
      <c r="AH13" s="3">
        <f>Q13*$AD13</f>
        <v>1.9636301186710932</v>
      </c>
      <c r="AI13" s="3">
        <f>R13*$AD13</f>
        <v>0.2756911467716677</v>
      </c>
      <c r="AJ13" s="3">
        <f>S13*$AD13</f>
        <v>2.560802994056026</v>
      </c>
      <c r="AK13" s="3">
        <f>T13*$AD13</f>
        <v>0.11961219011221663</v>
      </c>
      <c r="AL13" s="3">
        <f>U13*$AD13</f>
        <v>0.09894260283897466</v>
      </c>
      <c r="AM13" s="3">
        <f>SUM(W13:AB13)*$AD13</f>
        <v>11.96313600688557</v>
      </c>
      <c r="AN13" s="13"/>
      <c r="AO13" s="11"/>
      <c r="AP13" s="3">
        <f t="shared" si="4"/>
        <v>2.487075007827166</v>
      </c>
      <c r="AQ13" s="3">
        <f t="shared" si="5"/>
        <v>0.07372798622886023</v>
      </c>
      <c r="AR13" s="3">
        <f t="shared" si="6"/>
        <v>12</v>
      </c>
      <c r="AT13" s="3">
        <f t="shared" si="7"/>
        <v>0.2756911467716677</v>
      </c>
      <c r="AU13" s="3">
        <f t="shared" si="8"/>
        <v>0.11961219011221663</v>
      </c>
      <c r="AV13" s="3">
        <f t="shared" si="9"/>
        <v>0.09894260283897466</v>
      </c>
      <c r="AW13" s="3">
        <f t="shared" si="10"/>
        <v>2.487075007827166</v>
      </c>
      <c r="AX13" s="3">
        <f t="shared" si="11"/>
        <v>2.981320947550025</v>
      </c>
      <c r="AZ13" s="3">
        <f>AH13-BE13</f>
        <v>1.9449510662211154</v>
      </c>
      <c r="BA13" s="3">
        <f t="shared" si="12"/>
        <v>0.07372798622886023</v>
      </c>
      <c r="BB13" s="3">
        <f>SUM(AZ13:BA13)</f>
        <v>2.0186790524499756</v>
      </c>
      <c r="BD13" s="3">
        <f t="shared" si="13"/>
        <v>2.981320947550022</v>
      </c>
      <c r="BE13" s="3">
        <f t="shared" si="14"/>
        <v>0.018679052449977807</v>
      </c>
      <c r="BF13" s="3">
        <f t="shared" si="15"/>
        <v>3</v>
      </c>
      <c r="BG13" s="3">
        <f t="shared" si="16"/>
        <v>12</v>
      </c>
      <c r="BI13" s="1">
        <f t="shared" si="17"/>
        <v>36.51940218024872</v>
      </c>
      <c r="BJ13" s="1">
        <f t="shared" si="18"/>
        <v>1.2031992168715717</v>
      </c>
      <c r="BL13" s="1">
        <f t="shared" si="19"/>
        <v>99.93260139712028</v>
      </c>
    </row>
    <row r="14" spans="1:64" ht="12.75">
      <c r="A14" s="1">
        <v>36.582</v>
      </c>
      <c r="B14" s="1">
        <v>20.559</v>
      </c>
      <c r="C14" s="1">
        <v>2.238</v>
      </c>
      <c r="D14" s="1">
        <v>38.088</v>
      </c>
      <c r="E14" s="1">
        <v>1.64</v>
      </c>
      <c r="F14" s="1">
        <v>1.061</v>
      </c>
      <c r="G14" s="1">
        <f>SUM(A14:F14)</f>
        <v>100.168</v>
      </c>
      <c r="I14" s="3">
        <f t="shared" si="0"/>
        <v>0.608844573374409</v>
      </c>
      <c r="J14" s="3">
        <f t="shared" si="0"/>
        <v>0.2016359196163239</v>
      </c>
      <c r="K14" s="3">
        <f t="shared" si="0"/>
        <v>0.05552743621043856</v>
      </c>
      <c r="L14" s="3">
        <f t="shared" si="0"/>
        <v>0.5301457037709272</v>
      </c>
      <c r="M14" s="3">
        <f t="shared" si="0"/>
        <v>0.02312128949123294</v>
      </c>
      <c r="N14" s="3">
        <f t="shared" si="0"/>
        <v>0.01892027804427452</v>
      </c>
      <c r="P14" s="3">
        <f t="shared" si="1"/>
        <v>0.608844573374409</v>
      </c>
      <c r="Q14" s="3">
        <f t="shared" si="1"/>
        <v>0.4032718392326478</v>
      </c>
      <c r="R14" s="3">
        <f t="shared" si="1"/>
        <v>0.05552743621043856</v>
      </c>
      <c r="S14" s="3">
        <f t="shared" si="1"/>
        <v>0.5301457037709272</v>
      </c>
      <c r="T14" s="3">
        <f t="shared" si="1"/>
        <v>0.02312128949123294</v>
      </c>
      <c r="U14" s="3">
        <f t="shared" si="1"/>
        <v>0.01892027804427452</v>
      </c>
      <c r="W14" s="3">
        <f t="shared" si="2"/>
        <v>1.217689146748818</v>
      </c>
      <c r="X14" s="3">
        <f t="shared" si="2"/>
        <v>0.6049077588489717</v>
      </c>
      <c r="Y14" s="3">
        <f t="shared" si="2"/>
        <v>0.05552743621043856</v>
      </c>
      <c r="Z14" s="3">
        <f t="shared" si="2"/>
        <v>0.5301457037709272</v>
      </c>
      <c r="AA14" s="3">
        <f t="shared" si="2"/>
        <v>0.02312128949123294</v>
      </c>
      <c r="AB14" s="3">
        <f t="shared" si="2"/>
        <v>0.01892027804427452</v>
      </c>
      <c r="AD14" s="3">
        <f t="shared" si="3"/>
        <v>4.878551151898741</v>
      </c>
      <c r="AG14" s="3">
        <f>P14*$AD14</f>
        <v>2.97027939476302</v>
      </c>
      <c r="AH14" s="3">
        <f>Q14*$AD14</f>
        <v>1.9673822958167577</v>
      </c>
      <c r="AI14" s="3">
        <f>R14*$AD14</f>
        <v>0.2708934378864189</v>
      </c>
      <c r="AJ14" s="3">
        <f>S14*$AD14</f>
        <v>2.5863429338058253</v>
      </c>
      <c r="AK14" s="3">
        <f>T14*$AD14</f>
        <v>0.1127983934808387</v>
      </c>
      <c r="AL14" s="3">
        <f>U14*$AD14</f>
        <v>0.09230354424713991</v>
      </c>
      <c r="AM14" s="3">
        <f>SUM(W14:AB14)*$AD14</f>
        <v>11.9539705426714</v>
      </c>
      <c r="AN14" s="13"/>
      <c r="AO14" s="11"/>
      <c r="AP14" s="3">
        <f t="shared" si="4"/>
        <v>2.494284019148624</v>
      </c>
      <c r="AQ14" s="3">
        <f t="shared" si="5"/>
        <v>0.09205891465720129</v>
      </c>
      <c r="AR14" s="3">
        <f t="shared" si="6"/>
        <v>12</v>
      </c>
      <c r="AT14" s="3">
        <f t="shared" si="7"/>
        <v>0.2708934378864189</v>
      </c>
      <c r="AU14" s="3">
        <f t="shared" si="8"/>
        <v>0.1127983934808387</v>
      </c>
      <c r="AV14" s="3">
        <f t="shared" si="9"/>
        <v>0.09230354424713991</v>
      </c>
      <c r="AW14" s="3">
        <f t="shared" si="10"/>
        <v>2.494284019148624</v>
      </c>
      <c r="AX14" s="3">
        <f t="shared" si="11"/>
        <v>2.9702793947630215</v>
      </c>
      <c r="AZ14" s="3">
        <f>AH14-BE14</f>
        <v>1.9376616905797779</v>
      </c>
      <c r="BA14" s="3">
        <f t="shared" si="12"/>
        <v>0.09205891465720129</v>
      </c>
      <c r="BB14" s="3">
        <f>SUM(AZ14:BA14)</f>
        <v>2.029720605236979</v>
      </c>
      <c r="BD14" s="3">
        <f t="shared" si="13"/>
        <v>2.97027939476302</v>
      </c>
      <c r="BE14" s="3">
        <f t="shared" si="14"/>
        <v>0.029720605236979836</v>
      </c>
      <c r="BF14" s="3">
        <f t="shared" si="15"/>
        <v>3</v>
      </c>
      <c r="BG14" s="3">
        <f t="shared" si="16"/>
        <v>12</v>
      </c>
      <c r="BI14" s="1">
        <f t="shared" si="17"/>
        <v>36.73228653461516</v>
      </c>
      <c r="BJ14" s="1">
        <f t="shared" si="18"/>
        <v>1.5067399454287083</v>
      </c>
      <c r="BL14" s="1">
        <f t="shared" si="19"/>
        <v>100.31902648004387</v>
      </c>
    </row>
    <row r="15" spans="1:64" ht="12.75">
      <c r="A15" s="1">
        <v>36.653</v>
      </c>
      <c r="B15" s="1">
        <v>20.585</v>
      </c>
      <c r="C15" s="1">
        <v>2.053</v>
      </c>
      <c r="D15" s="1">
        <v>37.284</v>
      </c>
      <c r="E15" s="1">
        <v>1.569</v>
      </c>
      <c r="F15" s="1">
        <v>1.87</v>
      </c>
      <c r="G15" s="1">
        <f>SUM(A15:F15)</f>
        <v>100.014</v>
      </c>
      <c r="I15" s="3">
        <f t="shared" si="0"/>
        <v>0.6100262464570612</v>
      </c>
      <c r="J15" s="3">
        <f t="shared" si="0"/>
        <v>0.20189091907690196</v>
      </c>
      <c r="K15" s="3">
        <f t="shared" si="0"/>
        <v>0.050937366639870585</v>
      </c>
      <c r="L15" s="3">
        <f t="shared" si="0"/>
        <v>0.5189548524310872</v>
      </c>
      <c r="M15" s="3">
        <f t="shared" si="0"/>
        <v>0.022120306836429564</v>
      </c>
      <c r="N15" s="3">
        <f t="shared" si="0"/>
        <v>0.03334676714683634</v>
      </c>
      <c r="P15" s="3">
        <f t="shared" si="1"/>
        <v>0.6100262464570612</v>
      </c>
      <c r="Q15" s="3">
        <f t="shared" si="1"/>
        <v>0.4037818381538039</v>
      </c>
      <c r="R15" s="3">
        <f t="shared" si="1"/>
        <v>0.050937366639870585</v>
      </c>
      <c r="S15" s="3">
        <f t="shared" si="1"/>
        <v>0.5189548524310872</v>
      </c>
      <c r="T15" s="3">
        <f t="shared" si="1"/>
        <v>0.022120306836429564</v>
      </c>
      <c r="U15" s="3">
        <f t="shared" si="1"/>
        <v>0.03334676714683634</v>
      </c>
      <c r="W15" s="3">
        <f t="shared" si="2"/>
        <v>1.2200524929141223</v>
      </c>
      <c r="X15" s="3">
        <f t="shared" si="2"/>
        <v>0.6056727572307059</v>
      </c>
      <c r="Y15" s="3">
        <f t="shared" si="2"/>
        <v>0.050937366639870585</v>
      </c>
      <c r="Z15" s="3">
        <f t="shared" si="2"/>
        <v>0.5189548524310872</v>
      </c>
      <c r="AA15" s="3">
        <f t="shared" si="2"/>
        <v>0.022120306836429564</v>
      </c>
      <c r="AB15" s="3">
        <f t="shared" si="2"/>
        <v>0.03334676714683634</v>
      </c>
      <c r="AD15" s="3">
        <f t="shared" si="3"/>
        <v>4.88052660698726</v>
      </c>
      <c r="AG15" s="3">
        <f>P15*$AD15</f>
        <v>2.977249326794255</v>
      </c>
      <c r="AH15" s="3">
        <f>Q15*$AD15</f>
        <v>1.9706680045278637</v>
      </c>
      <c r="AI15" s="3">
        <f>R15*$AD15</f>
        <v>0.24860117317575364</v>
      </c>
      <c r="AJ15" s="3">
        <f>S15*$AD15</f>
        <v>2.5327729651150683</v>
      </c>
      <c r="AK15" s="3">
        <f>T15*$AD15</f>
        <v>0.10795874606991668</v>
      </c>
      <c r="AL15" s="3">
        <f>U15*$AD15</f>
        <v>0.1627497843171434</v>
      </c>
      <c r="AM15" s="3">
        <f>SUM(W15:AB15)*$AD15</f>
        <v>11.962583329058187</v>
      </c>
      <c r="AN15" s="13"/>
      <c r="AO15" s="11"/>
      <c r="AP15" s="3">
        <f t="shared" si="4"/>
        <v>2.457939623231443</v>
      </c>
      <c r="AQ15" s="3">
        <f t="shared" si="5"/>
        <v>0.07483334188362534</v>
      </c>
      <c r="AR15" s="3">
        <f t="shared" si="6"/>
        <v>12</v>
      </c>
      <c r="AT15" s="3">
        <f t="shared" si="7"/>
        <v>0.24860117317575364</v>
      </c>
      <c r="AU15" s="3">
        <f t="shared" si="8"/>
        <v>0.10795874606991668</v>
      </c>
      <c r="AV15" s="3">
        <f t="shared" si="9"/>
        <v>0.1627497843171434</v>
      </c>
      <c r="AW15" s="3">
        <f t="shared" si="10"/>
        <v>2.457939623231443</v>
      </c>
      <c r="AX15" s="3">
        <f t="shared" si="11"/>
        <v>2.9772493267942566</v>
      </c>
      <c r="AZ15" s="3">
        <f>AH15-BE15</f>
        <v>1.9479173313221185</v>
      </c>
      <c r="BA15" s="3">
        <f t="shared" si="12"/>
        <v>0.07483334188362534</v>
      </c>
      <c r="BB15" s="3">
        <f>SUM(AZ15:BA15)</f>
        <v>2.022750673205744</v>
      </c>
      <c r="BD15" s="3">
        <f t="shared" si="13"/>
        <v>2.977249326794255</v>
      </c>
      <c r="BE15" s="3">
        <f t="shared" si="14"/>
        <v>0.022750673205745198</v>
      </c>
      <c r="BF15" s="3">
        <f t="shared" si="15"/>
        <v>3</v>
      </c>
      <c r="BG15" s="3">
        <f t="shared" si="16"/>
        <v>12</v>
      </c>
      <c r="BI15" s="1">
        <f t="shared" si="17"/>
        <v>36.18240646705484</v>
      </c>
      <c r="BJ15" s="1">
        <f t="shared" si="18"/>
        <v>1.2243110525152465</v>
      </c>
      <c r="BL15" s="1">
        <f t="shared" si="19"/>
        <v>100.13671751957008</v>
      </c>
    </row>
    <row r="16" spans="1:64" ht="12.75">
      <c r="A16" s="1">
        <v>36.515</v>
      </c>
      <c r="B16" s="1">
        <v>20.92</v>
      </c>
      <c r="C16" s="1">
        <v>1.745</v>
      </c>
      <c r="D16" s="1">
        <v>36.84</v>
      </c>
      <c r="E16" s="1">
        <v>2.488</v>
      </c>
      <c r="F16" s="1">
        <v>2.05</v>
      </c>
      <c r="G16" s="1">
        <f>SUM(A16:F16)</f>
        <v>100.558</v>
      </c>
      <c r="I16" s="3">
        <f t="shared" si="0"/>
        <v>0.6077294734231738</v>
      </c>
      <c r="J16" s="3">
        <f t="shared" si="0"/>
        <v>0.20517648904973473</v>
      </c>
      <c r="K16" s="3">
        <f t="shared" si="0"/>
        <v>0.0432955210845466</v>
      </c>
      <c r="L16" s="3">
        <f t="shared" si="0"/>
        <v>0.5127748300493846</v>
      </c>
      <c r="M16" s="3">
        <f t="shared" si="0"/>
        <v>0.03507668795987046</v>
      </c>
      <c r="N16" s="3">
        <f t="shared" si="0"/>
        <v>0.03655661639091684</v>
      </c>
      <c r="P16" s="3">
        <f t="shared" si="1"/>
        <v>0.6077294734231738</v>
      </c>
      <c r="Q16" s="3">
        <f t="shared" si="1"/>
        <v>0.41035297809946947</v>
      </c>
      <c r="R16" s="3">
        <f t="shared" si="1"/>
        <v>0.0432955210845466</v>
      </c>
      <c r="S16" s="3">
        <f t="shared" si="1"/>
        <v>0.5127748300493846</v>
      </c>
      <c r="T16" s="3">
        <f t="shared" si="1"/>
        <v>0.03507668795987046</v>
      </c>
      <c r="U16" s="3">
        <f t="shared" si="1"/>
        <v>0.03655661639091684</v>
      </c>
      <c r="W16" s="3">
        <f t="shared" si="2"/>
        <v>1.2154589468463477</v>
      </c>
      <c r="X16" s="3">
        <f t="shared" si="2"/>
        <v>0.6155294671492042</v>
      </c>
      <c r="Y16" s="3">
        <f t="shared" si="2"/>
        <v>0.0432955210845466</v>
      </c>
      <c r="Z16" s="3">
        <f t="shared" si="2"/>
        <v>0.5127748300493846</v>
      </c>
      <c r="AA16" s="3">
        <f t="shared" si="2"/>
        <v>0.03507668795987046</v>
      </c>
      <c r="AB16" s="3">
        <f t="shared" si="2"/>
        <v>0.03655661639091684</v>
      </c>
      <c r="AD16" s="3">
        <f t="shared" si="3"/>
        <v>4.860898974622474</v>
      </c>
      <c r="AG16" s="3">
        <f>P16*$AD16</f>
        <v>2.954111574210562</v>
      </c>
      <c r="AH16" s="3">
        <f>Q16*$AD16</f>
        <v>1.9946843704769897</v>
      </c>
      <c r="AI16" s="3">
        <f>R16*$AD16</f>
        <v>0.2104551540456183</v>
      </c>
      <c r="AJ16" s="3">
        <f>S16*$AD16</f>
        <v>2.492546645599267</v>
      </c>
      <c r="AK16" s="3">
        <f>T16*$AD16</f>
        <v>0.1705042365372868</v>
      </c>
      <c r="AL16" s="3">
        <f>U16*$AD16</f>
        <v>0.1776980191302748</v>
      </c>
      <c r="AM16" s="3">
        <f>SUM(W16:AB16)*$AD16</f>
        <v>11.951453759449056</v>
      </c>
      <c r="AN16" s="13"/>
      <c r="AP16" s="3">
        <f t="shared" si="4"/>
        <v>2.395454164497378</v>
      </c>
      <c r="AQ16" s="3">
        <f t="shared" si="5"/>
        <v>0.09709248110188895</v>
      </c>
      <c r="AR16" s="3">
        <f t="shared" si="6"/>
        <v>12</v>
      </c>
      <c r="AT16" s="3">
        <f t="shared" si="7"/>
        <v>0.2104551540456183</v>
      </c>
      <c r="AU16" s="3">
        <f t="shared" si="8"/>
        <v>0.1705042365372868</v>
      </c>
      <c r="AV16" s="3">
        <f t="shared" si="9"/>
        <v>0.1776980191302748</v>
      </c>
      <c r="AW16" s="3">
        <f t="shared" si="10"/>
        <v>2.395454164497378</v>
      </c>
      <c r="AX16" s="3">
        <f t="shared" si="11"/>
        <v>2.954111574210558</v>
      </c>
      <c r="AZ16" s="3">
        <f>AH16-BE16</f>
        <v>1.9487959446875516</v>
      </c>
      <c r="BA16" s="3">
        <f t="shared" si="12"/>
        <v>0.09709248110188895</v>
      </c>
      <c r="BB16" s="3">
        <f>SUM(AZ16:BA16)</f>
        <v>2.0458884257894407</v>
      </c>
      <c r="BD16" s="3">
        <f t="shared" si="13"/>
        <v>2.954111574210562</v>
      </c>
      <c r="BE16" s="3">
        <f t="shared" si="14"/>
        <v>0.04588842578943808</v>
      </c>
      <c r="BF16" s="3">
        <f t="shared" si="15"/>
        <v>3</v>
      </c>
      <c r="BG16" s="3">
        <f t="shared" si="16"/>
        <v>12</v>
      </c>
      <c r="BI16" s="1">
        <f t="shared" si="17"/>
        <v>35.40496687429751</v>
      </c>
      <c r="BJ16" s="1">
        <f t="shared" si="18"/>
        <v>1.5948958159057547</v>
      </c>
      <c r="BL16" s="1">
        <f t="shared" si="19"/>
        <v>100.71786269020326</v>
      </c>
    </row>
    <row r="17" spans="1:64" ht="12.75">
      <c r="A17" s="1">
        <v>36.576</v>
      </c>
      <c r="B17" s="1">
        <v>20.949</v>
      </c>
      <c r="C17" s="1">
        <v>1.477</v>
      </c>
      <c r="D17" s="1">
        <v>35.913</v>
      </c>
      <c r="E17" s="1">
        <v>3.862</v>
      </c>
      <c r="F17" s="1">
        <v>2.063</v>
      </c>
      <c r="G17" s="1">
        <f>SUM(A17:F17)</f>
        <v>100.83999999999999</v>
      </c>
      <c r="I17" s="3">
        <f t="shared" si="0"/>
        <v>0.6087447136772834</v>
      </c>
      <c r="J17" s="3">
        <f t="shared" si="0"/>
        <v>0.20546091152499488</v>
      </c>
      <c r="K17" s="3">
        <f t="shared" si="0"/>
        <v>0.03664612300394002</v>
      </c>
      <c r="L17" s="3">
        <f t="shared" si="0"/>
        <v>0.49987194548218095</v>
      </c>
      <c r="M17" s="3">
        <f t="shared" si="0"/>
        <v>0.05444781708240343</v>
      </c>
      <c r="N17" s="3">
        <f t="shared" si="0"/>
        <v>0.03678843883632266</v>
      </c>
      <c r="P17" s="3">
        <f t="shared" si="1"/>
        <v>0.6087447136772834</v>
      </c>
      <c r="Q17" s="3">
        <f t="shared" si="1"/>
        <v>0.41092182304998975</v>
      </c>
      <c r="R17" s="3">
        <f t="shared" si="1"/>
        <v>0.03664612300394002</v>
      </c>
      <c r="S17" s="3">
        <f t="shared" si="1"/>
        <v>0.49987194548218095</v>
      </c>
      <c r="T17" s="3">
        <f t="shared" si="1"/>
        <v>0.05444781708240343</v>
      </c>
      <c r="U17" s="3">
        <f t="shared" si="1"/>
        <v>0.03678843883632266</v>
      </c>
      <c r="W17" s="3">
        <f t="shared" si="2"/>
        <v>1.2174894273545669</v>
      </c>
      <c r="X17" s="3">
        <f t="shared" si="2"/>
        <v>0.6163827345749846</v>
      </c>
      <c r="Y17" s="3">
        <f t="shared" si="2"/>
        <v>0.03664612300394002</v>
      </c>
      <c r="Z17" s="3">
        <f t="shared" si="2"/>
        <v>0.49987194548218095</v>
      </c>
      <c r="AA17" s="3">
        <f t="shared" si="2"/>
        <v>0.05444781708240343</v>
      </c>
      <c r="AB17" s="3">
        <f t="shared" si="2"/>
        <v>0.03678843883632266</v>
      </c>
      <c r="AD17" s="3">
        <f t="shared" si="3"/>
        <v>4.856075450266144</v>
      </c>
      <c r="AG17" s="3">
        <f>P17*$AD17</f>
        <v>2.956110259567549</v>
      </c>
      <c r="AH17" s="3">
        <f>Q17*$AD17</f>
        <v>1.9954673768916638</v>
      </c>
      <c r="AI17" s="3">
        <f>R17*$AD17</f>
        <v>0.17795633826686652</v>
      </c>
      <c r="AJ17" s="3">
        <f>S17*$AD17</f>
        <v>2.427415882732795</v>
      </c>
      <c r="AK17" s="3">
        <f>T17*$AD17</f>
        <v>0.26440270785444087</v>
      </c>
      <c r="AL17" s="3">
        <f>U17*$AD17</f>
        <v>0.17864743468668404</v>
      </c>
      <c r="AM17" s="3">
        <f>SUM(W17:AB17)*$AD17</f>
        <v>11.95384394801338</v>
      </c>
      <c r="AN17" s="13"/>
      <c r="AP17" s="3">
        <f t="shared" si="4"/>
        <v>2.3351037787595565</v>
      </c>
      <c r="AQ17" s="3">
        <f t="shared" si="5"/>
        <v>0.09231210397323864</v>
      </c>
      <c r="AR17" s="3">
        <f t="shared" si="6"/>
        <v>12</v>
      </c>
      <c r="AT17" s="3">
        <f t="shared" si="7"/>
        <v>0.17795633826686652</v>
      </c>
      <c r="AU17" s="3">
        <f t="shared" si="8"/>
        <v>0.26440270785444087</v>
      </c>
      <c r="AV17" s="3">
        <f t="shared" si="9"/>
        <v>0.17864743468668404</v>
      </c>
      <c r="AW17" s="3">
        <f t="shared" si="10"/>
        <v>2.3351037787595565</v>
      </c>
      <c r="AX17" s="3">
        <f t="shared" si="11"/>
        <v>2.9561102595675477</v>
      </c>
      <c r="AZ17" s="3">
        <f>AH17-BE17</f>
        <v>1.9515776364592128</v>
      </c>
      <c r="BA17" s="3">
        <f t="shared" si="12"/>
        <v>0.09231210397323864</v>
      </c>
      <c r="BB17" s="3">
        <f>SUM(AZ17:BA17)</f>
        <v>2.0438897404324514</v>
      </c>
      <c r="BD17" s="3">
        <f t="shared" si="13"/>
        <v>2.956110259567549</v>
      </c>
      <c r="BE17" s="3">
        <f t="shared" si="14"/>
        <v>0.043889740432450974</v>
      </c>
      <c r="BF17" s="3">
        <f t="shared" si="15"/>
        <v>3</v>
      </c>
      <c r="BG17" s="3">
        <f t="shared" si="16"/>
        <v>12</v>
      </c>
      <c r="BI17" s="1">
        <f t="shared" si="17"/>
        <v>34.547265923044606</v>
      </c>
      <c r="BJ17" s="1">
        <f t="shared" si="18"/>
        <v>1.5178768531282165</v>
      </c>
      <c r="BL17" s="1">
        <f t="shared" si="19"/>
        <v>100.99214277617281</v>
      </c>
    </row>
    <row r="18" spans="1:64" ht="12.75">
      <c r="A18" s="1">
        <v>36.992</v>
      </c>
      <c r="B18" s="1">
        <v>20.332</v>
      </c>
      <c r="C18" s="1">
        <v>1.166</v>
      </c>
      <c r="D18" s="1">
        <v>33.842</v>
      </c>
      <c r="E18" s="1">
        <v>5.505</v>
      </c>
      <c r="F18" s="1">
        <v>2.449</v>
      </c>
      <c r="G18" s="1">
        <f>SUM(A18:F18)</f>
        <v>100.28599999999999</v>
      </c>
      <c r="I18" s="3">
        <f t="shared" si="0"/>
        <v>0.615668319344654</v>
      </c>
      <c r="J18" s="3">
        <f t="shared" si="0"/>
        <v>0.1994095781720462</v>
      </c>
      <c r="K18" s="3">
        <f t="shared" si="0"/>
        <v>0.028929843888012223</v>
      </c>
      <c r="L18" s="3">
        <f t="shared" si="0"/>
        <v>0.4710457600035633</v>
      </c>
      <c r="M18" s="3">
        <f t="shared" si="0"/>
        <v>0.07761140161538863</v>
      </c>
      <c r="N18" s="3">
        <f t="shared" si="0"/>
        <v>0.04367178221529529</v>
      </c>
      <c r="P18" s="3">
        <f t="shared" si="1"/>
        <v>0.615668319344654</v>
      </c>
      <c r="Q18" s="3">
        <f t="shared" si="1"/>
        <v>0.3988191563440924</v>
      </c>
      <c r="R18" s="3">
        <f t="shared" si="1"/>
        <v>0.028929843888012223</v>
      </c>
      <c r="S18" s="3">
        <f t="shared" si="1"/>
        <v>0.4710457600035633</v>
      </c>
      <c r="T18" s="3">
        <f t="shared" si="1"/>
        <v>0.07761140161538863</v>
      </c>
      <c r="U18" s="3">
        <f t="shared" si="1"/>
        <v>0.04367178221529529</v>
      </c>
      <c r="W18" s="3">
        <f t="shared" si="2"/>
        <v>1.231336638689308</v>
      </c>
      <c r="X18" s="3">
        <f t="shared" si="2"/>
        <v>0.5982287345161386</v>
      </c>
      <c r="Y18" s="3">
        <f t="shared" si="2"/>
        <v>0.028929843888012223</v>
      </c>
      <c r="Z18" s="3">
        <f t="shared" si="2"/>
        <v>0.4710457600035633</v>
      </c>
      <c r="AA18" s="3">
        <f t="shared" si="2"/>
        <v>0.07761140161538863</v>
      </c>
      <c r="AB18" s="3">
        <f t="shared" si="2"/>
        <v>0.04367178221529529</v>
      </c>
      <c r="AD18" s="3">
        <f t="shared" si="3"/>
        <v>4.890734082019345</v>
      </c>
      <c r="AG18" s="3">
        <f>P18*$AD18</f>
        <v>3.01107003263847</v>
      </c>
      <c r="AH18" s="3">
        <f>Q18*$AD18</f>
        <v>1.9505184404942544</v>
      </c>
      <c r="AI18" s="3">
        <f>R18*$AD18</f>
        <v>0.14148817349060042</v>
      </c>
      <c r="AJ18" s="3">
        <f>S18*$AD18</f>
        <v>2.3037595526401318</v>
      </c>
      <c r="AK18" s="3">
        <f>T18*$AD18</f>
        <v>0.3795767270336724</v>
      </c>
      <c r="AL18" s="3">
        <f>U18*$AD18</f>
        <v>0.21358707370287097</v>
      </c>
      <c r="AM18" s="3">
        <f>SUM(W18:AB18)*$AD18</f>
        <v>11.986329252885596</v>
      </c>
      <c r="AN18" s="13"/>
      <c r="AP18" s="3">
        <f t="shared" si="4"/>
        <v>2.2764180584113247</v>
      </c>
      <c r="AQ18" s="3">
        <f t="shared" si="5"/>
        <v>0.02734149422880705</v>
      </c>
      <c r="AR18" s="3">
        <f t="shared" si="6"/>
        <v>12</v>
      </c>
      <c r="AT18" s="3">
        <f t="shared" si="7"/>
        <v>0.14148817349060042</v>
      </c>
      <c r="AU18" s="3">
        <f t="shared" si="8"/>
        <v>0.3795767270336724</v>
      </c>
      <c r="AV18" s="3">
        <f t="shared" si="9"/>
        <v>0.21358707370287097</v>
      </c>
      <c r="AW18" s="3">
        <f t="shared" si="10"/>
        <v>2.2764180584113247</v>
      </c>
      <c r="AX18" s="3">
        <f t="shared" si="11"/>
        <v>3.0110700326384685</v>
      </c>
      <c r="AZ18" s="3">
        <f>AH18-BE18</f>
        <v>1.9505184404942544</v>
      </c>
      <c r="BA18" s="3">
        <f t="shared" si="12"/>
        <v>0.02734149422880705</v>
      </c>
      <c r="BB18" s="3">
        <f>SUM(AZ18:BA18)</f>
        <v>1.9778599347230614</v>
      </c>
      <c r="BD18" s="3">
        <f t="shared" si="13"/>
        <v>3.01107003263847</v>
      </c>
      <c r="BE18" s="4">
        <v>0</v>
      </c>
      <c r="BF18" s="3">
        <f t="shared" si="15"/>
        <v>3.01107003263847</v>
      </c>
      <c r="BG18" s="3">
        <f t="shared" si="16"/>
        <v>12</v>
      </c>
      <c r="BI18" s="1">
        <f t="shared" si="17"/>
        <v>33.44035615369195</v>
      </c>
      <c r="BJ18" s="1">
        <f t="shared" si="18"/>
        <v>0.4463869707867634</v>
      </c>
      <c r="BL18" s="1">
        <f t="shared" si="19"/>
        <v>100.3307431244787</v>
      </c>
    </row>
    <row r="19" spans="1:64" ht="12.75">
      <c r="A19" s="1">
        <v>36.384</v>
      </c>
      <c r="B19" s="1">
        <v>20.364</v>
      </c>
      <c r="C19" s="1">
        <v>0.99</v>
      </c>
      <c r="D19" s="1">
        <v>33.385</v>
      </c>
      <c r="E19" s="1">
        <v>6.192</v>
      </c>
      <c r="F19" s="1">
        <v>3.123</v>
      </c>
      <c r="G19" s="1">
        <f>SUM(A19:F19)</f>
        <v>100.438</v>
      </c>
      <c r="I19" s="3">
        <f t="shared" si="0"/>
        <v>0.6055492033692662</v>
      </c>
      <c r="J19" s="3">
        <f t="shared" si="0"/>
        <v>0.19972342366198842</v>
      </c>
      <c r="K19" s="3">
        <f t="shared" si="0"/>
        <v>0.024563074999255665</v>
      </c>
      <c r="L19" s="3">
        <f t="shared" si="0"/>
        <v>0.4646847910205945</v>
      </c>
      <c r="M19" s="3">
        <f t="shared" si="0"/>
        <v>0.08729696617665511</v>
      </c>
      <c r="N19" s="3">
        <f t="shared" si="0"/>
        <v>0.05569088438479673</v>
      </c>
      <c r="P19" s="3">
        <f t="shared" si="1"/>
        <v>0.6055492033692662</v>
      </c>
      <c r="Q19" s="3">
        <f t="shared" si="1"/>
        <v>0.39944684732397684</v>
      </c>
      <c r="R19" s="3">
        <f t="shared" si="1"/>
        <v>0.024563074999255665</v>
      </c>
      <c r="S19" s="3">
        <f t="shared" si="1"/>
        <v>0.4646847910205945</v>
      </c>
      <c r="T19" s="3">
        <f t="shared" si="1"/>
        <v>0.08729696617665511</v>
      </c>
      <c r="U19" s="3">
        <f t="shared" si="1"/>
        <v>0.05569088438479673</v>
      </c>
      <c r="W19" s="3">
        <f t="shared" si="2"/>
        <v>1.2110984067385324</v>
      </c>
      <c r="X19" s="3">
        <f t="shared" si="2"/>
        <v>0.5991702709859652</v>
      </c>
      <c r="Y19" s="3">
        <f t="shared" si="2"/>
        <v>0.024563074999255665</v>
      </c>
      <c r="Z19" s="3">
        <f t="shared" si="2"/>
        <v>0.4646847910205945</v>
      </c>
      <c r="AA19" s="3">
        <f t="shared" si="2"/>
        <v>0.08729696617665511</v>
      </c>
      <c r="AB19" s="3">
        <f t="shared" si="2"/>
        <v>0.05569088438479673</v>
      </c>
      <c r="AD19" s="3">
        <f t="shared" si="3"/>
        <v>4.886296589100137</v>
      </c>
      <c r="AG19" s="3">
        <f>P19*$AD19</f>
        <v>2.958893006955551</v>
      </c>
      <c r="AH19" s="3">
        <f>Q19*$AD19</f>
        <v>1.9518157676059513</v>
      </c>
      <c r="AI19" s="3">
        <f>R19*$AD19</f>
        <v>0.12002246958667381</v>
      </c>
      <c r="AJ19" s="3">
        <f>S19*$AD19</f>
        <v>2.2705877093706412</v>
      </c>
      <c r="AK19" s="3">
        <f>T19*$AD19</f>
        <v>0.42655886806777993</v>
      </c>
      <c r="AL19" s="3">
        <f>U19*$AD19</f>
        <v>0.27212217841340236</v>
      </c>
      <c r="AM19" s="3">
        <f>SUM(W19:AB19)*$AD19</f>
        <v>11.934800890758526</v>
      </c>
      <c r="AN19" s="13"/>
      <c r="AP19" s="3">
        <f t="shared" si="4"/>
        <v>2.1401894908876926</v>
      </c>
      <c r="AQ19" s="3">
        <f t="shared" si="5"/>
        <v>0.13039821848294864</v>
      </c>
      <c r="AR19" s="3">
        <f t="shared" si="6"/>
        <v>12</v>
      </c>
      <c r="AT19" s="3">
        <f t="shared" si="7"/>
        <v>0.12002246958667381</v>
      </c>
      <c r="AU19" s="3">
        <f t="shared" si="8"/>
        <v>0.42655886806777993</v>
      </c>
      <c r="AV19" s="3">
        <f t="shared" si="9"/>
        <v>0.27212217841340236</v>
      </c>
      <c r="AW19" s="3">
        <f t="shared" si="10"/>
        <v>2.1401894908876926</v>
      </c>
      <c r="AX19" s="3">
        <f t="shared" si="11"/>
        <v>2.958893006955549</v>
      </c>
      <c r="AZ19" s="3">
        <f>AH19-BE19</f>
        <v>1.9107087745615023</v>
      </c>
      <c r="BA19" s="3">
        <f t="shared" si="12"/>
        <v>0.13039821848294864</v>
      </c>
      <c r="BB19" s="3">
        <f>SUM(AZ19:BA19)</f>
        <v>2.041106993044451</v>
      </c>
      <c r="BD19" s="3">
        <f t="shared" si="13"/>
        <v>2.958893006955551</v>
      </c>
      <c r="BE19" s="3">
        <f t="shared" si="14"/>
        <v>0.04110699304444898</v>
      </c>
      <c r="BF19" s="3">
        <f t="shared" si="15"/>
        <v>3</v>
      </c>
      <c r="BG19" s="3">
        <f t="shared" si="16"/>
        <v>12</v>
      </c>
      <c r="BI19" s="1">
        <f t="shared" si="17"/>
        <v>31.467723470189178</v>
      </c>
      <c r="BJ19" s="1">
        <f t="shared" si="18"/>
        <v>2.1308611352317444</v>
      </c>
      <c r="BL19" s="1">
        <f t="shared" si="19"/>
        <v>100.65158460542092</v>
      </c>
    </row>
    <row r="20" spans="1:64" ht="12.75">
      <c r="A20" s="1">
        <v>36.873</v>
      </c>
      <c r="B20" s="1">
        <v>20.551</v>
      </c>
      <c r="C20" s="1">
        <v>0.981</v>
      </c>
      <c r="D20" s="1">
        <v>31.658</v>
      </c>
      <c r="E20" s="1">
        <v>6.923</v>
      </c>
      <c r="F20" s="1">
        <v>3.365</v>
      </c>
      <c r="G20" s="1">
        <f>SUM(A20:F20)</f>
        <v>100.35099999999998</v>
      </c>
      <c r="I20" s="3">
        <f t="shared" si="0"/>
        <v>0.6136877686849975</v>
      </c>
      <c r="J20" s="3">
        <f t="shared" si="0"/>
        <v>0.2015574582438383</v>
      </c>
      <c r="K20" s="3">
        <f t="shared" si="0"/>
        <v>0.02433977431744425</v>
      </c>
      <c r="L20" s="3">
        <f t="shared" si="0"/>
        <v>0.44064673099086366</v>
      </c>
      <c r="M20" s="3">
        <f t="shared" si="0"/>
        <v>0.09760285801695467</v>
      </c>
      <c r="N20" s="3">
        <f t="shared" si="0"/>
        <v>0.060006348368504964</v>
      </c>
      <c r="P20" s="3">
        <f t="shared" si="1"/>
        <v>0.6136877686849975</v>
      </c>
      <c r="Q20" s="3">
        <f t="shared" si="1"/>
        <v>0.4031149164876766</v>
      </c>
      <c r="R20" s="3">
        <f t="shared" si="1"/>
        <v>0.02433977431744425</v>
      </c>
      <c r="S20" s="3">
        <f t="shared" si="1"/>
        <v>0.44064673099086366</v>
      </c>
      <c r="T20" s="3">
        <f t="shared" si="1"/>
        <v>0.09760285801695467</v>
      </c>
      <c r="U20" s="3">
        <f t="shared" si="1"/>
        <v>0.060006348368504964</v>
      </c>
      <c r="W20" s="3">
        <f t="shared" si="2"/>
        <v>1.227375537369995</v>
      </c>
      <c r="X20" s="3">
        <f t="shared" si="2"/>
        <v>0.6046723747315149</v>
      </c>
      <c r="Y20" s="3">
        <f t="shared" si="2"/>
        <v>0.02433977431744425</v>
      </c>
      <c r="Z20" s="3">
        <f t="shared" si="2"/>
        <v>0.44064673099086366</v>
      </c>
      <c r="AA20" s="3">
        <f t="shared" si="2"/>
        <v>0.09760285801695467</v>
      </c>
      <c r="AB20" s="3">
        <f t="shared" si="2"/>
        <v>0.060006348368504964</v>
      </c>
      <c r="AD20" s="3">
        <f t="shared" si="3"/>
        <v>4.879838857529237</v>
      </c>
      <c r="AG20" s="3">
        <f>P20*$AD20</f>
        <v>2.9946974200194654</v>
      </c>
      <c r="AH20" s="3">
        <f>Q20*$AD20</f>
        <v>1.9671358335262177</v>
      </c>
      <c r="AI20" s="3">
        <f>R20*$AD20</f>
        <v>0.11877417649775662</v>
      </c>
      <c r="AJ20" s="3">
        <f>S20*$AD20</f>
        <v>2.150285040332449</v>
      </c>
      <c r="AK20" s="3">
        <f>T20*$AD20</f>
        <v>0.47628621915704444</v>
      </c>
      <c r="AL20" s="3">
        <f>U20*$AD20</f>
        <v>0.29282131046706666</v>
      </c>
      <c r="AM20" s="3">
        <f>SUM(W20:AB20)*$AD20</f>
        <v>11.978265336782574</v>
      </c>
      <c r="AN20" s="13"/>
      <c r="AP20" s="3">
        <f t="shared" si="4"/>
        <v>2.1068157138975967</v>
      </c>
      <c r="AQ20" s="3">
        <f t="shared" si="5"/>
        <v>0.04346932643485246</v>
      </c>
      <c r="AR20" s="3">
        <f t="shared" si="6"/>
        <v>12</v>
      </c>
      <c r="AT20" s="3">
        <f t="shared" si="7"/>
        <v>0.11877417649775662</v>
      </c>
      <c r="AU20" s="3">
        <f t="shared" si="8"/>
        <v>0.47628621915704444</v>
      </c>
      <c r="AV20" s="3">
        <f t="shared" si="9"/>
        <v>0.29282131046706666</v>
      </c>
      <c r="AW20" s="3">
        <f t="shared" si="10"/>
        <v>2.1068157138975967</v>
      </c>
      <c r="AX20" s="3">
        <f t="shared" si="11"/>
        <v>2.9946974200194645</v>
      </c>
      <c r="AZ20" s="3">
        <f>AH20-BE20</f>
        <v>1.961833253545683</v>
      </c>
      <c r="BA20" s="3">
        <f t="shared" si="12"/>
        <v>0.04346932643485246</v>
      </c>
      <c r="BB20" s="3">
        <f>SUM(AZ20:BA20)</f>
        <v>2.0053025799805355</v>
      </c>
      <c r="BD20" s="3">
        <f t="shared" si="13"/>
        <v>2.9946974200194654</v>
      </c>
      <c r="BE20" s="3">
        <f t="shared" si="14"/>
        <v>0.005302579980534627</v>
      </c>
      <c r="BF20" s="3">
        <f t="shared" si="15"/>
        <v>3</v>
      </c>
      <c r="BG20" s="3">
        <f t="shared" si="16"/>
        <v>12</v>
      </c>
      <c r="BI20" s="1">
        <f t="shared" si="17"/>
        <v>31.018014179300714</v>
      </c>
      <c r="BJ20" s="1">
        <f t="shared" si="18"/>
        <v>0.7112802411251862</v>
      </c>
      <c r="BL20" s="1">
        <f t="shared" si="19"/>
        <v>100.42229442042587</v>
      </c>
    </row>
    <row r="21" spans="1:64" ht="12.75">
      <c r="A21" s="1">
        <v>36.24</v>
      </c>
      <c r="B21" s="1">
        <v>20.407</v>
      </c>
      <c r="C21" s="1">
        <v>0.988</v>
      </c>
      <c r="D21" s="1">
        <v>31.981</v>
      </c>
      <c r="E21" s="1">
        <v>7.328</v>
      </c>
      <c r="F21" s="1">
        <v>3.758</v>
      </c>
      <c r="G21" s="1">
        <f>SUM(A21:F21)</f>
        <v>100.70200000000001</v>
      </c>
      <c r="I21" s="3">
        <f t="shared" si="0"/>
        <v>0.6031525706382533</v>
      </c>
      <c r="J21" s="3">
        <f t="shared" si="0"/>
        <v>0.20014515353909829</v>
      </c>
      <c r="K21" s="3">
        <f t="shared" si="0"/>
        <v>0.024513452625519794</v>
      </c>
      <c r="L21" s="3">
        <f t="shared" si="0"/>
        <v>0.44514255808385905</v>
      </c>
      <c r="M21" s="3">
        <f t="shared" si="0"/>
        <v>0.10331268865350915</v>
      </c>
      <c r="N21" s="3">
        <f t="shared" si="0"/>
        <v>0.06701451921808073</v>
      </c>
      <c r="P21" s="3">
        <f t="shared" si="1"/>
        <v>0.6031525706382533</v>
      </c>
      <c r="Q21" s="3">
        <f t="shared" si="1"/>
        <v>0.40029030707819657</v>
      </c>
      <c r="R21" s="3">
        <f t="shared" si="1"/>
        <v>0.024513452625519794</v>
      </c>
      <c r="S21" s="3">
        <f t="shared" si="1"/>
        <v>0.44514255808385905</v>
      </c>
      <c r="T21" s="3">
        <f t="shared" si="1"/>
        <v>0.10331268865350915</v>
      </c>
      <c r="U21" s="3">
        <f t="shared" si="1"/>
        <v>0.06701451921808073</v>
      </c>
      <c r="W21" s="3">
        <f t="shared" si="2"/>
        <v>1.2063051412765067</v>
      </c>
      <c r="X21" s="3">
        <f t="shared" si="2"/>
        <v>0.6004354606172948</v>
      </c>
      <c r="Y21" s="3">
        <f t="shared" si="2"/>
        <v>0.024513452625519794</v>
      </c>
      <c r="Z21" s="3">
        <f t="shared" si="2"/>
        <v>0.44514255808385905</v>
      </c>
      <c r="AA21" s="3">
        <f t="shared" si="2"/>
        <v>0.10331268865350915</v>
      </c>
      <c r="AB21" s="3">
        <f t="shared" si="2"/>
        <v>0.06701451921808073</v>
      </c>
      <c r="AD21" s="3">
        <f t="shared" si="3"/>
        <v>4.867879375910921</v>
      </c>
      <c r="AG21" s="3">
        <f>P21*$AD21</f>
        <v>2.9360739591376084</v>
      </c>
      <c r="AH21" s="3">
        <f>Q21*$AD21</f>
        <v>1.9485649302030026</v>
      </c>
      <c r="AI21" s="3">
        <f>R21*$AD21</f>
        <v>0.11932853046813723</v>
      </c>
      <c r="AJ21" s="3">
        <f>S21*$AD21</f>
        <v>2.166900277836647</v>
      </c>
      <c r="AK21" s="3">
        <f>T21*$AD21</f>
        <v>0.5029137063663235</v>
      </c>
      <c r="AL21" s="3">
        <f>U21*$AD21</f>
        <v>0.32621859598828123</v>
      </c>
      <c r="AM21" s="3">
        <f>SUM(W21:AB21)*$AD21</f>
        <v>11.91035642423911</v>
      </c>
      <c r="AN21" s="13"/>
      <c r="AP21" s="3">
        <f t="shared" si="4"/>
        <v>1.9876131263148666</v>
      </c>
      <c r="AQ21" s="3">
        <f t="shared" si="5"/>
        <v>0.17928715152178043</v>
      </c>
      <c r="AR21" s="3">
        <f t="shared" si="6"/>
        <v>11.999999999999998</v>
      </c>
      <c r="AT21" s="3">
        <f t="shared" si="7"/>
        <v>0.11932853046813723</v>
      </c>
      <c r="AU21" s="3">
        <f t="shared" si="8"/>
        <v>0.5029137063663235</v>
      </c>
      <c r="AV21" s="3">
        <f t="shared" si="9"/>
        <v>0.32621859598828123</v>
      </c>
      <c r="AW21" s="3">
        <f t="shared" si="10"/>
        <v>1.9876131263148666</v>
      </c>
      <c r="AX21" s="3">
        <f t="shared" si="11"/>
        <v>2.936073959137609</v>
      </c>
      <c r="AZ21" s="3">
        <f>AH21-BE21</f>
        <v>1.884638889340611</v>
      </c>
      <c r="BA21" s="3">
        <f t="shared" si="12"/>
        <v>0.17928715152178043</v>
      </c>
      <c r="BB21" s="3">
        <f>SUM(AZ21:BA21)</f>
        <v>2.063926040862391</v>
      </c>
      <c r="BD21" s="3">
        <f t="shared" si="13"/>
        <v>2.9360739591376084</v>
      </c>
      <c r="BE21" s="3">
        <f t="shared" si="14"/>
        <v>0.06392604086239162</v>
      </c>
      <c r="BF21" s="3">
        <f t="shared" si="15"/>
        <v>3</v>
      </c>
      <c r="BG21" s="3">
        <f t="shared" si="16"/>
        <v>11.999999999999998</v>
      </c>
      <c r="BI21" s="1">
        <f t="shared" si="17"/>
        <v>29.334924196944378</v>
      </c>
      <c r="BJ21" s="1">
        <f t="shared" si="18"/>
        <v>2.9408486475160203</v>
      </c>
      <c r="BL21" s="1">
        <f t="shared" si="19"/>
        <v>100.9967728444604</v>
      </c>
    </row>
    <row r="22" spans="1:64" ht="12.75">
      <c r="A22" s="1">
        <v>36.476</v>
      </c>
      <c r="B22" s="1">
        <v>20.236</v>
      </c>
      <c r="C22" s="1">
        <v>0.934</v>
      </c>
      <c r="D22" s="1">
        <v>30.922</v>
      </c>
      <c r="E22" s="1">
        <v>7.364</v>
      </c>
      <c r="F22" s="1">
        <v>4.025</v>
      </c>
      <c r="G22" s="1">
        <f>SUM(A22:F22)</f>
        <v>99.95700000000001</v>
      </c>
      <c r="I22" s="3">
        <f t="shared" si="0"/>
        <v>0.6070803853918578</v>
      </c>
      <c r="J22" s="3">
        <f t="shared" si="0"/>
        <v>0.1984680417022195</v>
      </c>
      <c r="K22" s="3">
        <f t="shared" si="0"/>
        <v>0.023173648534651304</v>
      </c>
      <c r="L22" s="3">
        <f t="shared" si="0"/>
        <v>0.43040236956533845</v>
      </c>
      <c r="M22" s="3">
        <f t="shared" si="0"/>
        <v>0.1038202291545362</v>
      </c>
      <c r="N22" s="3">
        <f t="shared" si="0"/>
        <v>0.07177579559680014</v>
      </c>
      <c r="P22" s="3">
        <f t="shared" si="1"/>
        <v>0.6070803853918578</v>
      </c>
      <c r="Q22" s="3">
        <f t="shared" si="1"/>
        <v>0.396936083404439</v>
      </c>
      <c r="R22" s="3">
        <f t="shared" si="1"/>
        <v>0.023173648534651304</v>
      </c>
      <c r="S22" s="3">
        <f t="shared" si="1"/>
        <v>0.43040236956533845</v>
      </c>
      <c r="T22" s="3">
        <f t="shared" si="1"/>
        <v>0.1038202291545362</v>
      </c>
      <c r="U22" s="3">
        <f t="shared" si="1"/>
        <v>0.07177579559680014</v>
      </c>
      <c r="W22" s="3">
        <f t="shared" si="2"/>
        <v>1.2141607707837156</v>
      </c>
      <c r="X22" s="3">
        <f t="shared" si="2"/>
        <v>0.5954041251066584</v>
      </c>
      <c r="Y22" s="3">
        <f t="shared" si="2"/>
        <v>0.023173648534651304</v>
      </c>
      <c r="Z22" s="3">
        <f t="shared" si="2"/>
        <v>0.43040236956533845</v>
      </c>
      <c r="AA22" s="3">
        <f t="shared" si="2"/>
        <v>0.1038202291545362</v>
      </c>
      <c r="AB22" s="3">
        <f t="shared" si="2"/>
        <v>0.07177579559680014</v>
      </c>
      <c r="AD22" s="3">
        <f t="shared" si="3"/>
        <v>4.898393506288685</v>
      </c>
      <c r="AG22" s="3">
        <f>P22*$AD22</f>
        <v>2.973718617598709</v>
      </c>
      <c r="AH22" s="3">
        <f>Q22*$AD22</f>
        <v>1.9443491333599678</v>
      </c>
      <c r="AI22" s="3">
        <f>R22*$AD22</f>
        <v>0.11351364949915226</v>
      </c>
      <c r="AJ22" s="3">
        <f>S22*$AD22</f>
        <v>2.1082801721701165</v>
      </c>
      <c r="AK22" s="3">
        <f>T22*$AD22</f>
        <v>0.5085523363119834</v>
      </c>
      <c r="AL22" s="3">
        <f>U22*$AD22</f>
        <v>0.3515860910600698</v>
      </c>
      <c r="AM22" s="3">
        <f>SUM(W22:AB22)*$AD22</f>
        <v>11.94589318427869</v>
      </c>
      <c r="AN22" s="13"/>
      <c r="AP22" s="3">
        <f t="shared" si="4"/>
        <v>2.0000665407274965</v>
      </c>
      <c r="AQ22" s="3">
        <f t="shared" si="5"/>
        <v>0.10821363144262008</v>
      </c>
      <c r="AR22" s="3">
        <f t="shared" si="6"/>
        <v>12</v>
      </c>
      <c r="AT22" s="3">
        <f t="shared" si="7"/>
        <v>0.11351364949915226</v>
      </c>
      <c r="AU22" s="3">
        <f t="shared" si="8"/>
        <v>0.5085523363119834</v>
      </c>
      <c r="AV22" s="3">
        <f t="shared" si="9"/>
        <v>0.3515860910600698</v>
      </c>
      <c r="AW22" s="3">
        <f t="shared" si="10"/>
        <v>2.0000665407274965</v>
      </c>
      <c r="AX22" s="3">
        <f t="shared" si="11"/>
        <v>2.973718617598702</v>
      </c>
      <c r="AZ22" s="3">
        <f>AH22-BE22</f>
        <v>1.9180677509586768</v>
      </c>
      <c r="BA22" s="3">
        <f t="shared" si="12"/>
        <v>0.10821363144262008</v>
      </c>
      <c r="BB22" s="3">
        <f>SUM(AZ22:BA22)</f>
        <v>2.026281382401297</v>
      </c>
      <c r="BD22" s="3">
        <f t="shared" si="13"/>
        <v>2.973718617598709</v>
      </c>
      <c r="BE22" s="3">
        <f t="shared" si="14"/>
        <v>0.026281382401291076</v>
      </c>
      <c r="BF22" s="3">
        <f t="shared" si="15"/>
        <v>3</v>
      </c>
      <c r="BG22" s="3">
        <f t="shared" si="16"/>
        <v>12</v>
      </c>
      <c r="BI22" s="1">
        <f t="shared" si="17"/>
        <v>29.33483812481888</v>
      </c>
      <c r="BJ22" s="1">
        <f t="shared" si="18"/>
        <v>1.7639717080762976</v>
      </c>
      <c r="BL22" s="1">
        <f t="shared" si="19"/>
        <v>100.1338098328952</v>
      </c>
    </row>
    <row r="23" spans="1:64" ht="12.75">
      <c r="A23" s="1">
        <v>35.967</v>
      </c>
      <c r="B23" s="1">
        <v>20.717</v>
      </c>
      <c r="C23" s="1">
        <v>0.922</v>
      </c>
      <c r="D23" s="1">
        <v>31.234</v>
      </c>
      <c r="E23" s="1">
        <v>7.312</v>
      </c>
      <c r="F23" s="1">
        <v>4.332</v>
      </c>
      <c r="G23" s="1">
        <f>SUM(A23:F23)</f>
        <v>100.484</v>
      </c>
      <c r="I23" s="3">
        <f aca="true" t="shared" si="20" ref="I23:I30">A23/A$5</f>
        <v>0.5986089544190413</v>
      </c>
      <c r="J23" s="3">
        <f aca="true" t="shared" si="21" ref="J23:J30">B23/B$5</f>
        <v>0.20318553172291365</v>
      </c>
      <c r="K23" s="3">
        <f aca="true" t="shared" si="22" ref="K23:K30">C23/C$5</f>
        <v>0.022875914292236083</v>
      </c>
      <c r="L23" s="3">
        <f aca="true" t="shared" si="23" ref="L23:L30">D23/D$5</f>
        <v>0.43474508799572414</v>
      </c>
      <c r="M23" s="3">
        <f aca="true" t="shared" si="24" ref="M23:M30">E23/E$5</f>
        <v>0.10308711509749711</v>
      </c>
      <c r="N23" s="3">
        <f aca="true" t="shared" si="25" ref="N23:N30">F23/F$5</f>
        <v>0.07725037180753744</v>
      </c>
      <c r="P23" s="3">
        <f aca="true" t="shared" si="26" ref="P23:P30">I23*I$5</f>
        <v>0.5986089544190413</v>
      </c>
      <c r="Q23" s="3">
        <f aca="true" t="shared" si="27" ref="Q23:Q30">J23*J$5</f>
        <v>0.4063710634458273</v>
      </c>
      <c r="R23" s="3">
        <f aca="true" t="shared" si="28" ref="R23:R30">K23*K$5</f>
        <v>0.022875914292236083</v>
      </c>
      <c r="S23" s="3">
        <f aca="true" t="shared" si="29" ref="S23:S30">L23*L$5</f>
        <v>0.43474508799572414</v>
      </c>
      <c r="T23" s="3">
        <f aca="true" t="shared" si="30" ref="T23:T30">M23*M$5</f>
        <v>0.10308711509749711</v>
      </c>
      <c r="U23" s="3">
        <f aca="true" t="shared" si="31" ref="U23:U30">N23*N$5</f>
        <v>0.07725037180753744</v>
      </c>
      <c r="W23" s="3">
        <f aca="true" t="shared" si="32" ref="W23:W30">I23*I$4</f>
        <v>1.1972179088380825</v>
      </c>
      <c r="X23" s="3">
        <f aca="true" t="shared" si="33" ref="X23:X30">J23*J$4</f>
        <v>0.609556595168741</v>
      </c>
      <c r="Y23" s="3">
        <f aca="true" t="shared" si="34" ref="Y23:Y30">K23*K$4</f>
        <v>0.022875914292236083</v>
      </c>
      <c r="Z23" s="3">
        <f aca="true" t="shared" si="35" ref="Z23:Z30">L23*L$4</f>
        <v>0.43474508799572414</v>
      </c>
      <c r="AA23" s="3">
        <f aca="true" t="shared" si="36" ref="AA23:AA30">M23*M$4</f>
        <v>0.10308711509749711</v>
      </c>
      <c r="AB23" s="3">
        <f aca="true" t="shared" si="37" ref="AB23:AB30">N23*N$4</f>
        <v>0.07725037180753744</v>
      </c>
      <c r="AD23" s="3">
        <f t="shared" si="3"/>
        <v>4.869324059076452</v>
      </c>
      <c r="AG23" s="3">
        <f>P23*$AD23</f>
        <v>2.9148209837312367</v>
      </c>
      <c r="AH23" s="3">
        <f>Q23*$AD23</f>
        <v>1.9787523961492501</v>
      </c>
      <c r="AI23" s="3">
        <f>R23*$AD23</f>
        <v>0.11139023983655602</v>
      </c>
      <c r="AJ23" s="3">
        <f>S23*$AD23</f>
        <v>2.116914716542889</v>
      </c>
      <c r="AK23" s="3">
        <f>T23*$AD23</f>
        <v>0.501964569725026</v>
      </c>
      <c r="AL23" s="3">
        <f>U23*$AD23</f>
        <v>0.3761570940150433</v>
      </c>
      <c r="AM23" s="3">
        <f>SUM(W23:AB23)*$AD23</f>
        <v>11.904197181805865</v>
      </c>
      <c r="AN23" s="13"/>
      <c r="AP23" s="3">
        <f t="shared" si="4"/>
        <v>1.925309080154618</v>
      </c>
      <c r="AQ23" s="3">
        <f t="shared" si="5"/>
        <v>0.191605636388271</v>
      </c>
      <c r="AR23" s="3">
        <f t="shared" si="6"/>
        <v>12</v>
      </c>
      <c r="AT23" s="3">
        <f t="shared" si="7"/>
        <v>0.11139023983655602</v>
      </c>
      <c r="AU23" s="3">
        <f t="shared" si="8"/>
        <v>0.501964569725026</v>
      </c>
      <c r="AV23" s="3">
        <f t="shared" si="9"/>
        <v>0.3761570940150433</v>
      </c>
      <c r="AW23" s="3">
        <f t="shared" si="10"/>
        <v>1.925309080154618</v>
      </c>
      <c r="AX23" s="3">
        <f t="shared" si="11"/>
        <v>2.9148209837312433</v>
      </c>
      <c r="AZ23" s="3">
        <f>AH23-BE23</f>
        <v>1.8935733798804868</v>
      </c>
      <c r="BA23" s="3">
        <f t="shared" si="12"/>
        <v>0.191605636388271</v>
      </c>
      <c r="BB23" s="3">
        <f>SUM(AZ23:BA23)</f>
        <v>2.085179016268758</v>
      </c>
      <c r="BD23" s="3">
        <f t="shared" si="13"/>
        <v>2.9148209837312367</v>
      </c>
      <c r="BE23" s="3">
        <f t="shared" si="14"/>
        <v>0.08517901626876334</v>
      </c>
      <c r="BF23" s="3">
        <f t="shared" si="15"/>
        <v>3</v>
      </c>
      <c r="BG23" s="3">
        <f t="shared" si="16"/>
        <v>12</v>
      </c>
      <c r="BI23" s="1">
        <f t="shared" si="17"/>
        <v>28.40695628388627</v>
      </c>
      <c r="BJ23" s="1">
        <f t="shared" si="18"/>
        <v>3.1419763860888015</v>
      </c>
      <c r="BL23" s="1">
        <f t="shared" si="19"/>
        <v>100.79893266997507</v>
      </c>
    </row>
    <row r="24" spans="1:64" ht="12.75">
      <c r="A24" s="1">
        <v>36.439</v>
      </c>
      <c r="B24" s="1">
        <v>20.09</v>
      </c>
      <c r="C24" s="1">
        <v>0.885</v>
      </c>
      <c r="D24" s="1">
        <v>30.69</v>
      </c>
      <c r="E24" s="1">
        <v>7.204</v>
      </c>
      <c r="F24" s="1">
        <v>4.378</v>
      </c>
      <c r="G24" s="1">
        <f>SUM(A24:F24)</f>
        <v>99.68599999999999</v>
      </c>
      <c r="I24" s="3">
        <f t="shared" si="20"/>
        <v>0.6064645839262502</v>
      </c>
      <c r="J24" s="3">
        <f t="shared" si="21"/>
        <v>0.19703612165435805</v>
      </c>
      <c r="K24" s="3">
        <f t="shared" si="22"/>
        <v>0.021957900378122487</v>
      </c>
      <c r="L24" s="3">
        <f t="shared" si="23"/>
        <v>0.42717316868120553</v>
      </c>
      <c r="M24" s="3">
        <f t="shared" si="24"/>
        <v>0.10156449359441592</v>
      </c>
      <c r="N24" s="3">
        <f t="shared" si="25"/>
        <v>0.07807066661435802</v>
      </c>
      <c r="P24" s="3">
        <f t="shared" si="26"/>
        <v>0.6064645839262502</v>
      </c>
      <c r="Q24" s="3">
        <f t="shared" si="27"/>
        <v>0.3940722433087161</v>
      </c>
      <c r="R24" s="3">
        <f t="shared" si="28"/>
        <v>0.021957900378122487</v>
      </c>
      <c r="S24" s="3">
        <f t="shared" si="29"/>
        <v>0.42717316868120553</v>
      </c>
      <c r="T24" s="3">
        <f t="shared" si="30"/>
        <v>0.10156449359441592</v>
      </c>
      <c r="U24" s="3">
        <f t="shared" si="31"/>
        <v>0.07807066661435802</v>
      </c>
      <c r="W24" s="3">
        <f t="shared" si="32"/>
        <v>1.2129291678525005</v>
      </c>
      <c r="X24" s="3">
        <f t="shared" si="33"/>
        <v>0.5911083649630742</v>
      </c>
      <c r="Y24" s="3">
        <f t="shared" si="34"/>
        <v>0.021957900378122487</v>
      </c>
      <c r="Z24" s="3">
        <f t="shared" si="35"/>
        <v>0.42717316868120553</v>
      </c>
      <c r="AA24" s="3">
        <f t="shared" si="36"/>
        <v>0.10156449359441592</v>
      </c>
      <c r="AB24" s="3">
        <f t="shared" si="37"/>
        <v>0.07807066661435802</v>
      </c>
      <c r="AD24" s="3">
        <f t="shared" si="3"/>
        <v>4.910074874081557</v>
      </c>
      <c r="AG24" s="3">
        <f>P24*$AD24</f>
        <v>2.9777865155566072</v>
      </c>
      <c r="AH24" s="3">
        <f>Q24*$AD24</f>
        <v>1.934924220443081</v>
      </c>
      <c r="AI24" s="3">
        <f>R24*$AD24</f>
        <v>0.10781493493420514</v>
      </c>
      <c r="AJ24" s="3">
        <f>S24*$AD24</f>
        <v>2.09745224242339</v>
      </c>
      <c r="AK24" s="3">
        <f>T24*$AD24</f>
        <v>0.4986892680967589</v>
      </c>
      <c r="AL24" s="3">
        <f>U24*$AD24</f>
        <v>0.3833328185459572</v>
      </c>
      <c r="AM24" s="3">
        <f>SUM(W24:AB24)*$AD24</f>
        <v>11.945248625778149</v>
      </c>
      <c r="AN24" s="13"/>
      <c r="AP24" s="3">
        <f t="shared" si="4"/>
        <v>1.9879494939796873</v>
      </c>
      <c r="AQ24" s="3">
        <f t="shared" si="5"/>
        <v>0.10950274844370256</v>
      </c>
      <c r="AR24" s="3">
        <f t="shared" si="6"/>
        <v>12</v>
      </c>
      <c r="AT24" s="3">
        <f t="shared" si="7"/>
        <v>0.10781493493420514</v>
      </c>
      <c r="AU24" s="3">
        <f t="shared" si="8"/>
        <v>0.4986892680967589</v>
      </c>
      <c r="AV24" s="3">
        <f t="shared" si="9"/>
        <v>0.3833328185459572</v>
      </c>
      <c r="AW24" s="3">
        <f t="shared" si="10"/>
        <v>1.9879494939796873</v>
      </c>
      <c r="AX24" s="3">
        <f t="shared" si="11"/>
        <v>2.9777865155566086</v>
      </c>
      <c r="AZ24" s="3">
        <f>AH24-BE24</f>
        <v>1.9127107359996882</v>
      </c>
      <c r="BA24" s="3">
        <f t="shared" si="12"/>
        <v>0.10950274844370256</v>
      </c>
      <c r="BB24" s="3">
        <f>SUM(AZ24:BA24)</f>
        <v>2.022213484443391</v>
      </c>
      <c r="BD24" s="3">
        <f t="shared" si="13"/>
        <v>2.9777865155566072</v>
      </c>
      <c r="BE24" s="3">
        <f t="shared" si="14"/>
        <v>0.022213484443392773</v>
      </c>
      <c r="BF24" s="3">
        <f t="shared" si="15"/>
        <v>3</v>
      </c>
      <c r="BG24" s="3">
        <f t="shared" si="16"/>
        <v>12</v>
      </c>
      <c r="BI24" s="1">
        <f t="shared" si="17"/>
        <v>29.087751671401893</v>
      </c>
      <c r="BJ24" s="1">
        <f t="shared" si="18"/>
        <v>1.7807387924039377</v>
      </c>
      <c r="BL24" s="1">
        <f t="shared" si="19"/>
        <v>99.86449046380582</v>
      </c>
    </row>
    <row r="25" spans="1:64" ht="12.75">
      <c r="A25" s="1">
        <v>36.49</v>
      </c>
      <c r="B25" s="1">
        <v>20.289</v>
      </c>
      <c r="C25" s="1">
        <v>0.8</v>
      </c>
      <c r="D25" s="1">
        <v>30.91</v>
      </c>
      <c r="E25" s="1">
        <v>7.25</v>
      </c>
      <c r="F25" s="1">
        <v>4.093</v>
      </c>
      <c r="G25" s="1">
        <f>SUM(A25:F25)</f>
        <v>99.83200000000001</v>
      </c>
      <c r="I25" s="3">
        <f t="shared" si="20"/>
        <v>0.6073133913518174</v>
      </c>
      <c r="J25" s="3">
        <f t="shared" si="21"/>
        <v>0.19898784829493632</v>
      </c>
      <c r="K25" s="3">
        <f t="shared" si="22"/>
        <v>0.01984894949434801</v>
      </c>
      <c r="L25" s="3">
        <f t="shared" si="23"/>
        <v>0.4302353419334006</v>
      </c>
      <c r="M25" s="3">
        <f t="shared" si="24"/>
        <v>0.10221301756795051</v>
      </c>
      <c r="N25" s="3">
        <f t="shared" si="25"/>
        <v>0.07298840531123055</v>
      </c>
      <c r="P25" s="3">
        <f t="shared" si="26"/>
        <v>0.6073133913518174</v>
      </c>
      <c r="Q25" s="3">
        <f t="shared" si="27"/>
        <v>0.39797569658987264</v>
      </c>
      <c r="R25" s="3">
        <f t="shared" si="28"/>
        <v>0.01984894949434801</v>
      </c>
      <c r="S25" s="3">
        <f t="shared" si="29"/>
        <v>0.4302353419334006</v>
      </c>
      <c r="T25" s="3">
        <f t="shared" si="30"/>
        <v>0.10221301756795051</v>
      </c>
      <c r="U25" s="3">
        <f t="shared" si="31"/>
        <v>0.07298840531123055</v>
      </c>
      <c r="W25" s="3">
        <f t="shared" si="32"/>
        <v>1.2146267827036348</v>
      </c>
      <c r="X25" s="3">
        <f t="shared" si="33"/>
        <v>0.596963544884809</v>
      </c>
      <c r="Y25" s="3">
        <f t="shared" si="34"/>
        <v>0.01984894949434801</v>
      </c>
      <c r="Z25" s="3">
        <f t="shared" si="35"/>
        <v>0.4302353419334006</v>
      </c>
      <c r="AA25" s="3">
        <f t="shared" si="36"/>
        <v>0.10221301756795051</v>
      </c>
      <c r="AB25" s="3">
        <f t="shared" si="37"/>
        <v>0.07298840531123055</v>
      </c>
      <c r="AD25" s="3">
        <f t="shared" si="3"/>
        <v>4.906245324635043</v>
      </c>
      <c r="AG25" s="3">
        <f>P25*$AD25</f>
        <v>2.9796284869081058</v>
      </c>
      <c r="AH25" s="3">
        <f>Q25*$AD25</f>
        <v>1.9525664007124368</v>
      </c>
      <c r="AI25" s="3">
        <f>R25*$AD25</f>
        <v>0.09738381565556202</v>
      </c>
      <c r="AJ25" s="3">
        <f>S25*$AD25</f>
        <v>2.1108401348535053</v>
      </c>
      <c r="AK25" s="3">
        <f>T25*$AD25</f>
        <v>0.5014821395595966</v>
      </c>
      <c r="AL25" s="3">
        <f>U25*$AD25</f>
        <v>0.3580990223107924</v>
      </c>
      <c r="AM25" s="3">
        <f>SUM(W25:AB25)*$AD25</f>
        <v>11.955911687264322</v>
      </c>
      <c r="AN25" s="13"/>
      <c r="AP25" s="3">
        <f t="shared" si="4"/>
        <v>2.02266350938215</v>
      </c>
      <c r="AQ25" s="3">
        <f t="shared" si="5"/>
        <v>0.08817662547135541</v>
      </c>
      <c r="AR25" s="3">
        <f t="shared" si="6"/>
        <v>12</v>
      </c>
      <c r="AT25" s="3">
        <f t="shared" si="7"/>
        <v>0.09738381565556202</v>
      </c>
      <c r="AU25" s="3">
        <f t="shared" si="8"/>
        <v>0.5014821395595966</v>
      </c>
      <c r="AV25" s="3">
        <f t="shared" si="9"/>
        <v>0.3580990223107924</v>
      </c>
      <c r="AW25" s="3">
        <f t="shared" si="10"/>
        <v>2.02266350938215</v>
      </c>
      <c r="AX25" s="3">
        <f t="shared" si="11"/>
        <v>2.979628486908101</v>
      </c>
      <c r="AZ25" s="3">
        <f>AH25-BE25</f>
        <v>1.9321948876205426</v>
      </c>
      <c r="BA25" s="3">
        <f t="shared" si="12"/>
        <v>0.08817662547135541</v>
      </c>
      <c r="BB25" s="3">
        <f>SUM(AZ25:BA25)</f>
        <v>2.0203715130918978</v>
      </c>
      <c r="BD25" s="3">
        <f t="shared" si="13"/>
        <v>2.9796284869081058</v>
      </c>
      <c r="BE25" s="3">
        <f t="shared" si="14"/>
        <v>0.020371513091894222</v>
      </c>
      <c r="BF25" s="3">
        <f t="shared" si="15"/>
        <v>3</v>
      </c>
      <c r="BG25" s="3">
        <f t="shared" si="16"/>
        <v>12</v>
      </c>
      <c r="BI25" s="1">
        <f t="shared" si="17"/>
        <v>29.61878924068366</v>
      </c>
      <c r="BJ25" s="1">
        <f t="shared" si="18"/>
        <v>1.435051637904178</v>
      </c>
      <c r="BL25" s="1">
        <f t="shared" si="19"/>
        <v>99.97584087858785</v>
      </c>
    </row>
    <row r="26" spans="1:64" ht="12.75">
      <c r="A26" s="1">
        <v>36.567</v>
      </c>
      <c r="B26" s="1">
        <v>20.614</v>
      </c>
      <c r="C26" s="1">
        <v>0.907</v>
      </c>
      <c r="D26" s="1">
        <v>31.199</v>
      </c>
      <c r="E26" s="1">
        <v>7.372</v>
      </c>
      <c r="F26" s="1">
        <v>3.785</v>
      </c>
      <c r="G26" s="1">
        <f>SUM(A26:F26)</f>
        <v>100.44399999999999</v>
      </c>
      <c r="I26" s="3">
        <f t="shared" si="20"/>
        <v>0.6085949241315951</v>
      </c>
      <c r="J26" s="3">
        <f t="shared" si="21"/>
        <v>0.2021753415521621</v>
      </c>
      <c r="K26" s="3">
        <f t="shared" si="22"/>
        <v>0.022503746489217057</v>
      </c>
      <c r="L26" s="3">
        <f t="shared" si="23"/>
        <v>0.4342579240692386</v>
      </c>
      <c r="M26" s="3">
        <f t="shared" si="24"/>
        <v>0.10393301593254223</v>
      </c>
      <c r="N26" s="3">
        <f t="shared" si="25"/>
        <v>0.06749599660469281</v>
      </c>
      <c r="P26" s="3">
        <f t="shared" si="26"/>
        <v>0.6085949241315951</v>
      </c>
      <c r="Q26" s="3">
        <f t="shared" si="27"/>
        <v>0.4043506831043242</v>
      </c>
      <c r="R26" s="3">
        <f t="shared" si="28"/>
        <v>0.022503746489217057</v>
      </c>
      <c r="S26" s="3">
        <f t="shared" si="29"/>
        <v>0.4342579240692386</v>
      </c>
      <c r="T26" s="3">
        <f t="shared" si="30"/>
        <v>0.10393301593254223</v>
      </c>
      <c r="U26" s="3">
        <f t="shared" si="31"/>
        <v>0.06749599660469281</v>
      </c>
      <c r="W26" s="3">
        <f t="shared" si="32"/>
        <v>1.2171898482631902</v>
      </c>
      <c r="X26" s="3">
        <f t="shared" si="33"/>
        <v>0.6065260246564863</v>
      </c>
      <c r="Y26" s="3">
        <f t="shared" si="34"/>
        <v>0.022503746489217057</v>
      </c>
      <c r="Z26" s="3">
        <f t="shared" si="35"/>
        <v>0.4342579240692386</v>
      </c>
      <c r="AA26" s="3">
        <f t="shared" si="36"/>
        <v>0.10393301593254223</v>
      </c>
      <c r="AB26" s="3">
        <f t="shared" si="37"/>
        <v>0.06749599660469281</v>
      </c>
      <c r="AD26" s="3">
        <f t="shared" si="3"/>
        <v>4.874671315923134</v>
      </c>
      <c r="AG26" s="3">
        <f>P26*$AD26</f>
        <v>2.966700219680703</v>
      </c>
      <c r="AH26" s="3">
        <f>Q26*$AD26</f>
        <v>1.9710766765025742</v>
      </c>
      <c r="AI26" s="3">
        <f>R26*$AD26</f>
        <v>0.10969836751179232</v>
      </c>
      <c r="AJ26" s="3">
        <f>S26*$AD26</f>
        <v>2.1168646461726435</v>
      </c>
      <c r="AK26" s="3">
        <f>T26*$AD26</f>
        <v>0.5066392915437457</v>
      </c>
      <c r="AL26" s="3">
        <f>U26*$AD26</f>
        <v>0.3290207985885413</v>
      </c>
      <c r="AM26" s="3">
        <f>SUM(W26:AB26)*$AD26</f>
        <v>11.952238557931988</v>
      </c>
      <c r="AN26" s="13"/>
      <c r="AP26" s="3">
        <f t="shared" si="4"/>
        <v>2.0213417620366196</v>
      </c>
      <c r="AQ26" s="3">
        <f t="shared" si="5"/>
        <v>0.09552288413602383</v>
      </c>
      <c r="AR26" s="3">
        <f t="shared" si="6"/>
        <v>12</v>
      </c>
      <c r="AT26" s="3">
        <f t="shared" si="7"/>
        <v>0.10969836751179232</v>
      </c>
      <c r="AU26" s="3">
        <f t="shared" si="8"/>
        <v>0.5066392915437457</v>
      </c>
      <c r="AV26" s="3">
        <f t="shared" si="9"/>
        <v>0.3290207985885413</v>
      </c>
      <c r="AW26" s="3">
        <f t="shared" si="10"/>
        <v>2.0213417620366196</v>
      </c>
      <c r="AX26" s="3">
        <f t="shared" si="11"/>
        <v>2.966700219680699</v>
      </c>
      <c r="AZ26" s="3">
        <f>AH26-BE26</f>
        <v>1.937776896183277</v>
      </c>
      <c r="BA26" s="3">
        <f t="shared" si="12"/>
        <v>0.09552288413602383</v>
      </c>
      <c r="BB26" s="3">
        <f>SUM(AZ26:BA26)</f>
        <v>2.033299780319301</v>
      </c>
      <c r="BD26" s="3">
        <f t="shared" si="13"/>
        <v>2.966700219680703</v>
      </c>
      <c r="BE26" s="3">
        <f t="shared" si="14"/>
        <v>0.033299780319297145</v>
      </c>
      <c r="BF26" s="3">
        <f t="shared" si="15"/>
        <v>3</v>
      </c>
      <c r="BG26" s="3">
        <f t="shared" si="16"/>
        <v>12</v>
      </c>
      <c r="BI26" s="1">
        <f t="shared" si="17"/>
        <v>29.79115445467988</v>
      </c>
      <c r="BJ26" s="1">
        <f t="shared" si="18"/>
        <v>1.564679539068781</v>
      </c>
      <c r="BL26" s="1">
        <f t="shared" si="19"/>
        <v>100.60083399374865</v>
      </c>
    </row>
    <row r="27" spans="1:64" ht="12.75">
      <c r="A27" s="1">
        <v>36.599</v>
      </c>
      <c r="B27" s="1">
        <v>20.289</v>
      </c>
      <c r="C27" s="1">
        <v>0.954</v>
      </c>
      <c r="D27" s="1">
        <v>31.627</v>
      </c>
      <c r="E27" s="1">
        <v>6.901</v>
      </c>
      <c r="F27" s="1">
        <v>3.585</v>
      </c>
      <c r="G27" s="1">
        <f>SUM(A27:F27)</f>
        <v>99.95499999999998</v>
      </c>
      <c r="I27" s="3">
        <f t="shared" si="20"/>
        <v>0.6091275091829312</v>
      </c>
      <c r="J27" s="3">
        <f t="shared" si="21"/>
        <v>0.19898784829493632</v>
      </c>
      <c r="K27" s="3">
        <f t="shared" si="22"/>
        <v>0.023669872272010003</v>
      </c>
      <c r="L27" s="3">
        <f t="shared" si="23"/>
        <v>0.4402152429416907</v>
      </c>
      <c r="M27" s="3">
        <f t="shared" si="24"/>
        <v>0.09729269437743812</v>
      </c>
      <c r="N27" s="3">
        <f t="shared" si="25"/>
        <v>0.06392949744460336</v>
      </c>
      <c r="P27" s="3">
        <f t="shared" si="26"/>
        <v>0.6091275091829312</v>
      </c>
      <c r="Q27" s="3">
        <f t="shared" si="27"/>
        <v>0.39797569658987264</v>
      </c>
      <c r="R27" s="3">
        <f t="shared" si="28"/>
        <v>0.023669872272010003</v>
      </c>
      <c r="S27" s="3">
        <f t="shared" si="29"/>
        <v>0.4402152429416907</v>
      </c>
      <c r="T27" s="3">
        <f t="shared" si="30"/>
        <v>0.09729269437743812</v>
      </c>
      <c r="U27" s="3">
        <f t="shared" si="31"/>
        <v>0.06392949744460336</v>
      </c>
      <c r="W27" s="3">
        <f t="shared" si="32"/>
        <v>1.2182550183658625</v>
      </c>
      <c r="X27" s="3">
        <f t="shared" si="33"/>
        <v>0.596963544884809</v>
      </c>
      <c r="Y27" s="3">
        <f t="shared" si="34"/>
        <v>0.023669872272010003</v>
      </c>
      <c r="Z27" s="3">
        <f t="shared" si="35"/>
        <v>0.4402152429416907</v>
      </c>
      <c r="AA27" s="3">
        <f t="shared" si="36"/>
        <v>0.09729269437743812</v>
      </c>
      <c r="AB27" s="3">
        <f t="shared" si="37"/>
        <v>0.06392949744460336</v>
      </c>
      <c r="AD27" s="3">
        <f t="shared" si="3"/>
        <v>4.901328558553634</v>
      </c>
      <c r="AG27" s="3">
        <f>P27*$AD27</f>
        <v>2.985534056558942</v>
      </c>
      <c r="AH27" s="3">
        <f>Q27*$AD27</f>
        <v>1.9506096473062189</v>
      </c>
      <c r="AI27" s="3">
        <f>R27*$AD27</f>
        <v>0.11601382094411941</v>
      </c>
      <c r="AJ27" s="3">
        <f>S27*$AD27</f>
        <v>2.1576395421407346</v>
      </c>
      <c r="AK27" s="3">
        <f>T27*$AD27</f>
        <v>0.476863461490768</v>
      </c>
      <c r="AL27" s="3">
        <f>U27*$AD27</f>
        <v>0.313339471559216</v>
      </c>
      <c r="AM27" s="3">
        <f>SUM(W27:AB27)*$AD27</f>
        <v>11.960838880212048</v>
      </c>
      <c r="AN27" s="13"/>
      <c r="AP27" s="3">
        <f t="shared" si="4"/>
        <v>2.0793173025648306</v>
      </c>
      <c r="AQ27" s="3">
        <f t="shared" si="5"/>
        <v>0.078322239575904</v>
      </c>
      <c r="AR27" s="3">
        <f t="shared" si="6"/>
        <v>12</v>
      </c>
      <c r="AT27" s="3">
        <f t="shared" si="7"/>
        <v>0.11601382094411941</v>
      </c>
      <c r="AU27" s="3">
        <f t="shared" si="8"/>
        <v>0.476863461490768</v>
      </c>
      <c r="AV27" s="3">
        <f t="shared" si="9"/>
        <v>0.313339471559216</v>
      </c>
      <c r="AW27" s="3">
        <f t="shared" si="10"/>
        <v>2.0793173025648306</v>
      </c>
      <c r="AX27" s="3">
        <f t="shared" si="11"/>
        <v>2.985534056558934</v>
      </c>
      <c r="AZ27" s="3">
        <f>AH27-BE27</f>
        <v>1.9361437038651608</v>
      </c>
      <c r="BA27" s="3">
        <f t="shared" si="12"/>
        <v>0.078322239575904</v>
      </c>
      <c r="BB27" s="3">
        <f>SUM(AZ27:BA27)</f>
        <v>2.0144659434410648</v>
      </c>
      <c r="BD27" s="3">
        <f t="shared" si="13"/>
        <v>2.985534056558942</v>
      </c>
      <c r="BE27" s="3">
        <f t="shared" si="14"/>
        <v>0.014465943441058116</v>
      </c>
      <c r="BF27" s="3">
        <f t="shared" si="15"/>
        <v>3</v>
      </c>
      <c r="BG27" s="3">
        <f t="shared" si="16"/>
        <v>12</v>
      </c>
      <c r="BI27" s="1">
        <f t="shared" si="17"/>
        <v>30.478941011143394</v>
      </c>
      <c r="BJ27" s="1">
        <f t="shared" si="18"/>
        <v>1.2759527602152287</v>
      </c>
      <c r="BL27" s="1">
        <f t="shared" si="19"/>
        <v>100.08289377135861</v>
      </c>
    </row>
    <row r="28" spans="1:64" ht="12.75">
      <c r="A28" s="1">
        <v>36.346</v>
      </c>
      <c r="B28" s="1">
        <v>20.474</v>
      </c>
      <c r="C28" s="1">
        <v>1.041</v>
      </c>
      <c r="D28" s="1">
        <v>32.662</v>
      </c>
      <c r="E28" s="1">
        <v>6.823</v>
      </c>
      <c r="F28" s="1">
        <v>3.053</v>
      </c>
      <c r="G28" s="1">
        <f>SUM(A28:F28)</f>
        <v>100.399</v>
      </c>
      <c r="I28" s="3">
        <f t="shared" si="20"/>
        <v>0.6049167586208044</v>
      </c>
      <c r="J28" s="3">
        <f t="shared" si="21"/>
        <v>0.20080226753366484</v>
      </c>
      <c r="K28" s="3">
        <f t="shared" si="22"/>
        <v>0.025828445529520346</v>
      </c>
      <c r="L28" s="3">
        <f t="shared" si="23"/>
        <v>0.45462137619633547</v>
      </c>
      <c r="M28" s="3">
        <f t="shared" si="24"/>
        <v>0.0961930232918795</v>
      </c>
      <c r="N28" s="3">
        <f t="shared" si="25"/>
        <v>0.05444260967876542</v>
      </c>
      <c r="P28" s="3">
        <f t="shared" si="26"/>
        <v>0.6049167586208044</v>
      </c>
      <c r="Q28" s="3">
        <f t="shared" si="27"/>
        <v>0.4016045350673297</v>
      </c>
      <c r="R28" s="3">
        <f t="shared" si="28"/>
        <v>0.025828445529520346</v>
      </c>
      <c r="S28" s="3">
        <f t="shared" si="29"/>
        <v>0.45462137619633547</v>
      </c>
      <c r="T28" s="3">
        <f t="shared" si="30"/>
        <v>0.0961930232918795</v>
      </c>
      <c r="U28" s="3">
        <f t="shared" si="31"/>
        <v>0.05444260967876542</v>
      </c>
      <c r="W28" s="3">
        <f t="shared" si="32"/>
        <v>1.2098335172416088</v>
      </c>
      <c r="X28" s="3">
        <f t="shared" si="33"/>
        <v>0.6024068026009946</v>
      </c>
      <c r="Y28" s="3">
        <f t="shared" si="34"/>
        <v>0.025828445529520346</v>
      </c>
      <c r="Z28" s="3">
        <f t="shared" si="35"/>
        <v>0.45462137619633547</v>
      </c>
      <c r="AA28" s="3">
        <f t="shared" si="36"/>
        <v>0.0961930232918795</v>
      </c>
      <c r="AB28" s="3">
        <f t="shared" si="37"/>
        <v>0.05444260967876542</v>
      </c>
      <c r="AD28" s="3">
        <f t="shared" si="3"/>
        <v>4.885177719187678</v>
      </c>
      <c r="AG28" s="3">
        <f>P28*$AD28</f>
        <v>2.9551258711775845</v>
      </c>
      <c r="AH28" s="3">
        <f>Q28*$AD28</f>
        <v>1.9619095266356454</v>
      </c>
      <c r="AI28" s="3">
        <f>R28*$AD28</f>
        <v>0.12617654662206537</v>
      </c>
      <c r="AJ28" s="3">
        <f>S28*$AD28</f>
        <v>2.2209062176607772</v>
      </c>
      <c r="AK28" s="3">
        <f>T28*$AD28</f>
        <v>0.4699200141267911</v>
      </c>
      <c r="AL28" s="3">
        <f>U28*$AD28</f>
        <v>0.2659618237771363</v>
      </c>
      <c r="AM28" s="3">
        <f>SUM(W28:AB28)*$AD28</f>
        <v>11.936080634495408</v>
      </c>
      <c r="AN28" s="13"/>
      <c r="AP28" s="3">
        <f t="shared" si="4"/>
        <v>2.093067486651593</v>
      </c>
      <c r="AQ28" s="3">
        <f t="shared" si="5"/>
        <v>0.12783873100918441</v>
      </c>
      <c r="AR28" s="3">
        <f t="shared" si="6"/>
        <v>12</v>
      </c>
      <c r="AT28" s="3">
        <f t="shared" si="7"/>
        <v>0.12617654662206537</v>
      </c>
      <c r="AU28" s="3">
        <f t="shared" si="8"/>
        <v>0.4699200141267911</v>
      </c>
      <c r="AV28" s="3">
        <f t="shared" si="9"/>
        <v>0.2659618237771363</v>
      </c>
      <c r="AW28" s="3">
        <f t="shared" si="10"/>
        <v>2.093067486651593</v>
      </c>
      <c r="AX28" s="3">
        <f t="shared" si="11"/>
        <v>2.9551258711775854</v>
      </c>
      <c r="AZ28" s="3">
        <f>AH28-BE28</f>
        <v>1.91703539781323</v>
      </c>
      <c r="BA28" s="3">
        <f t="shared" si="12"/>
        <v>0.12783873100918441</v>
      </c>
      <c r="BB28" s="3">
        <f>SUM(AZ28:BA28)</f>
        <v>2.044874128822414</v>
      </c>
      <c r="BD28" s="3">
        <f t="shared" si="13"/>
        <v>2.9551258711775845</v>
      </c>
      <c r="BE28" s="3">
        <f t="shared" si="14"/>
        <v>0.04487412882241548</v>
      </c>
      <c r="BF28" s="3">
        <f t="shared" si="15"/>
        <v>3</v>
      </c>
      <c r="BG28" s="3">
        <f t="shared" si="16"/>
        <v>12</v>
      </c>
      <c r="BI28" s="1">
        <f t="shared" si="17"/>
        <v>30.78192573165926</v>
      </c>
      <c r="BJ28" s="1">
        <f t="shared" si="18"/>
        <v>2.089514541833896</v>
      </c>
      <c r="BL28" s="1">
        <f t="shared" si="19"/>
        <v>100.60844027349314</v>
      </c>
    </row>
    <row r="29" spans="1:64" ht="12.75">
      <c r="A29" s="1">
        <v>36.605</v>
      </c>
      <c r="B29" s="1">
        <v>20.504</v>
      </c>
      <c r="C29" s="1">
        <v>1.045</v>
      </c>
      <c r="D29" s="1">
        <v>32.264</v>
      </c>
      <c r="E29" s="1">
        <v>6.42</v>
      </c>
      <c r="F29" s="1">
        <v>3.202</v>
      </c>
      <c r="G29" s="1">
        <f>SUM(A29:F29)</f>
        <v>100.04</v>
      </c>
      <c r="I29" s="3">
        <f t="shared" si="20"/>
        <v>0.6092273688800568</v>
      </c>
      <c r="J29" s="3">
        <f t="shared" si="21"/>
        <v>0.20109649768048568</v>
      </c>
      <c r="K29" s="3">
        <f t="shared" si="22"/>
        <v>0.02592769027699209</v>
      </c>
      <c r="L29" s="3">
        <f t="shared" si="23"/>
        <v>0.4490816264037281</v>
      </c>
      <c r="M29" s="3">
        <f t="shared" si="24"/>
        <v>0.09051138934982651</v>
      </c>
      <c r="N29" s="3">
        <f t="shared" si="25"/>
        <v>0.05709965155303206</v>
      </c>
      <c r="P29" s="3">
        <f t="shared" si="26"/>
        <v>0.6092273688800568</v>
      </c>
      <c r="Q29" s="3">
        <f t="shared" si="27"/>
        <v>0.40219299536097136</v>
      </c>
      <c r="R29" s="3">
        <f t="shared" si="28"/>
        <v>0.02592769027699209</v>
      </c>
      <c r="S29" s="3">
        <f t="shared" si="29"/>
        <v>0.4490816264037281</v>
      </c>
      <c r="T29" s="3">
        <f t="shared" si="30"/>
        <v>0.09051138934982651</v>
      </c>
      <c r="U29" s="3">
        <f t="shared" si="31"/>
        <v>0.05709965155303206</v>
      </c>
      <c r="W29" s="3">
        <f t="shared" si="32"/>
        <v>1.2184547377601136</v>
      </c>
      <c r="X29" s="3">
        <f t="shared" si="33"/>
        <v>0.6032894930414571</v>
      </c>
      <c r="Y29" s="3">
        <f t="shared" si="34"/>
        <v>0.02592769027699209</v>
      </c>
      <c r="Z29" s="3">
        <f t="shared" si="35"/>
        <v>0.4490816264037281</v>
      </c>
      <c r="AA29" s="3">
        <f t="shared" si="36"/>
        <v>0.09051138934982651</v>
      </c>
      <c r="AB29" s="3">
        <f t="shared" si="37"/>
        <v>0.05709965155303206</v>
      </c>
      <c r="AD29" s="3">
        <f t="shared" si="3"/>
        <v>4.895838820385712</v>
      </c>
      <c r="AG29" s="3">
        <f>P29*$AD29</f>
        <v>2.9826790030044283</v>
      </c>
      <c r="AH29" s="3">
        <f>Q29*$AD29</f>
        <v>1.969072079975454</v>
      </c>
      <c r="AI29" s="3">
        <f>R29*$AD29</f>
        <v>0.12693779258103505</v>
      </c>
      <c r="AJ29" s="3">
        <f>S29*$AD29</f>
        <v>2.198631260069325</v>
      </c>
      <c r="AK29" s="3">
        <f>T29*$AD29</f>
        <v>0.4431291736659265</v>
      </c>
      <c r="AL29" s="3">
        <f>U29*$AD29</f>
        <v>0.27955069070383165</v>
      </c>
      <c r="AM29" s="3">
        <f>SUM(W29:AB29)*$AD29</f>
        <v>11.967215042992155</v>
      </c>
      <c r="AN29" s="13"/>
      <c r="AP29" s="3">
        <f t="shared" si="4"/>
        <v>2.133061346053635</v>
      </c>
      <c r="AQ29" s="3">
        <f t="shared" si="5"/>
        <v>0.06556991401568979</v>
      </c>
      <c r="AR29" s="3">
        <f t="shared" si="6"/>
        <v>12</v>
      </c>
      <c r="AT29" s="3">
        <f t="shared" si="7"/>
        <v>0.12693779258103505</v>
      </c>
      <c r="AU29" s="3">
        <f t="shared" si="8"/>
        <v>0.4431291736659265</v>
      </c>
      <c r="AV29" s="3">
        <f t="shared" si="9"/>
        <v>0.27955069070383165</v>
      </c>
      <c r="AW29" s="3">
        <f t="shared" si="10"/>
        <v>2.133061346053635</v>
      </c>
      <c r="AX29" s="3">
        <f t="shared" si="11"/>
        <v>2.9826790030044283</v>
      </c>
      <c r="AZ29" s="3">
        <f>AH29-BE29</f>
        <v>1.9517510829798823</v>
      </c>
      <c r="BA29" s="3">
        <f t="shared" si="12"/>
        <v>0.06556991401568979</v>
      </c>
      <c r="BB29" s="3">
        <f>SUM(AZ29:BA29)</f>
        <v>2.017320996995572</v>
      </c>
      <c r="BD29" s="3">
        <f t="shared" si="13"/>
        <v>2.9826790030044283</v>
      </c>
      <c r="BE29" s="3">
        <f t="shared" si="14"/>
        <v>0.017320996995571658</v>
      </c>
      <c r="BF29" s="3">
        <f t="shared" si="15"/>
        <v>3</v>
      </c>
      <c r="BG29" s="3">
        <f t="shared" si="16"/>
        <v>12</v>
      </c>
      <c r="BI29" s="1">
        <f t="shared" si="17"/>
        <v>31.301788762388693</v>
      </c>
      <c r="BJ29" s="1">
        <f t="shared" si="18"/>
        <v>1.0694015694812082</v>
      </c>
      <c r="BL29" s="1">
        <f t="shared" si="19"/>
        <v>100.14719033186992</v>
      </c>
    </row>
    <row r="30" spans="1:64" ht="12.75">
      <c r="A30" s="1">
        <v>36.554</v>
      </c>
      <c r="B30" s="1">
        <v>20.353</v>
      </c>
      <c r="C30" s="1">
        <v>1.099</v>
      </c>
      <c r="D30" s="1">
        <v>33.103</v>
      </c>
      <c r="E30" s="1">
        <v>6.245</v>
      </c>
      <c r="F30" s="1">
        <v>2.84</v>
      </c>
      <c r="G30" s="1">
        <f>SUM(A30:F30)</f>
        <v>100.19400000000002</v>
      </c>
      <c r="I30" s="3">
        <f t="shared" si="20"/>
        <v>0.6083785614544899</v>
      </c>
      <c r="J30" s="3">
        <f t="shared" si="21"/>
        <v>0.19961553927482079</v>
      </c>
      <c r="K30" s="3">
        <f t="shared" si="22"/>
        <v>0.02726749436786058</v>
      </c>
      <c r="L30" s="3">
        <f t="shared" si="23"/>
        <v>0.4607596416700537</v>
      </c>
      <c r="M30" s="3">
        <f t="shared" si="24"/>
        <v>0.08804417858094496</v>
      </c>
      <c r="N30" s="3">
        <f t="shared" si="25"/>
        <v>0.050644288073270156</v>
      </c>
      <c r="P30" s="3">
        <f t="shared" si="26"/>
        <v>0.6083785614544899</v>
      </c>
      <c r="Q30" s="3">
        <f t="shared" si="27"/>
        <v>0.39923107854964157</v>
      </c>
      <c r="R30" s="3">
        <f t="shared" si="28"/>
        <v>0.02726749436786058</v>
      </c>
      <c r="S30" s="3">
        <f t="shared" si="29"/>
        <v>0.4607596416700537</v>
      </c>
      <c r="T30" s="3">
        <f t="shared" si="30"/>
        <v>0.08804417858094496</v>
      </c>
      <c r="U30" s="3">
        <f t="shared" si="31"/>
        <v>0.050644288073270156</v>
      </c>
      <c r="W30" s="3">
        <f t="shared" si="32"/>
        <v>1.2167571229089797</v>
      </c>
      <c r="X30" s="3">
        <f t="shared" si="33"/>
        <v>0.5988466178244624</v>
      </c>
      <c r="Y30" s="3">
        <f t="shared" si="34"/>
        <v>0.02726749436786058</v>
      </c>
      <c r="Z30" s="3">
        <f t="shared" si="35"/>
        <v>0.4607596416700537</v>
      </c>
      <c r="AA30" s="3">
        <f t="shared" si="36"/>
        <v>0.08804417858094496</v>
      </c>
      <c r="AB30" s="3">
        <f t="shared" si="37"/>
        <v>0.050644288073270156</v>
      </c>
      <c r="AD30" s="3">
        <f t="shared" si="3"/>
        <v>4.894986500240209</v>
      </c>
      <c r="AG30" s="3">
        <f>P30*$AD30</f>
        <v>2.978004845355286</v>
      </c>
      <c r="AH30" s="3">
        <f>Q30*$AD30</f>
        <v>1.9542307399768337</v>
      </c>
      <c r="AI30" s="3">
        <f>R30*$AD30</f>
        <v>0.13347401682605345</v>
      </c>
      <c r="AJ30" s="3">
        <f>S30*$AD30</f>
        <v>2.2554122258304288</v>
      </c>
      <c r="AK30" s="3">
        <f>T30*$AD30</f>
        <v>0.4309750655784637</v>
      </c>
      <c r="AL30" s="3">
        <f>U30*$AD30</f>
        <v>0.24790310643293362</v>
      </c>
      <c r="AM30" s="3">
        <f>SUM(W30:AB30)*$AD30</f>
        <v>11.955120215343703</v>
      </c>
      <c r="AN30" s="13"/>
      <c r="AP30" s="3">
        <f t="shared" si="4"/>
        <v>2.1656526565178345</v>
      </c>
      <c r="AQ30" s="3">
        <f t="shared" si="5"/>
        <v>0.08975956931259432</v>
      </c>
      <c r="AR30" s="3">
        <f t="shared" si="6"/>
        <v>12.000000000000002</v>
      </c>
      <c r="AT30" s="3">
        <f t="shared" si="7"/>
        <v>0.13347401682605345</v>
      </c>
      <c r="AU30" s="3">
        <f t="shared" si="8"/>
        <v>0.4309750655784637</v>
      </c>
      <c r="AV30" s="3">
        <f t="shared" si="9"/>
        <v>0.24790310643293362</v>
      </c>
      <c r="AW30" s="3">
        <f t="shared" si="10"/>
        <v>2.1656526565178345</v>
      </c>
      <c r="AX30" s="3">
        <f t="shared" si="11"/>
        <v>2.978004845355285</v>
      </c>
      <c r="AZ30" s="3">
        <f>AH30-BE30</f>
        <v>1.9322355853321198</v>
      </c>
      <c r="BA30" s="3">
        <f t="shared" si="12"/>
        <v>0.08975956931259432</v>
      </c>
      <c r="BB30" s="3">
        <f>SUM(AZ30:BA30)</f>
        <v>2.0219951546447144</v>
      </c>
      <c r="BD30" s="3">
        <f t="shared" si="13"/>
        <v>2.978004845355286</v>
      </c>
      <c r="BE30" s="3">
        <f t="shared" si="14"/>
        <v>0.02199515464471391</v>
      </c>
      <c r="BF30" s="3">
        <f t="shared" si="15"/>
        <v>3</v>
      </c>
      <c r="BG30" s="3">
        <f t="shared" si="16"/>
        <v>12.000000000000002</v>
      </c>
      <c r="BI30" s="1">
        <f t="shared" si="17"/>
        <v>31.78558627450652</v>
      </c>
      <c r="BJ30" s="1">
        <f t="shared" si="18"/>
        <v>1.464173614513455</v>
      </c>
      <c r="BL30" s="1">
        <f t="shared" si="19"/>
        <v>100.34075988901999</v>
      </c>
    </row>
    <row r="34" spans="61:65" ht="12.75">
      <c r="BI34" s="19" t="s">
        <v>46</v>
      </c>
      <c r="BJ34" s="19"/>
      <c r="BK34" s="19"/>
      <c r="BL34" s="19"/>
      <c r="BM34" s="19"/>
    </row>
    <row r="35" spans="44:65" ht="12.75">
      <c r="AR35" s="17"/>
      <c r="BD35" s="3"/>
      <c r="BI35" s="19"/>
      <c r="BJ35" s="19"/>
      <c r="BK35" s="19"/>
      <c r="BL35" s="19"/>
      <c r="BM35" s="19"/>
    </row>
    <row r="36" spans="40:61" ht="12.75" customHeight="1">
      <c r="AN36" s="14" t="s">
        <v>36</v>
      </c>
      <c r="AO36" s="12" t="s">
        <v>37</v>
      </c>
      <c r="AP36" s="12"/>
      <c r="AQ36" s="12"/>
      <c r="AR36" s="12"/>
      <c r="AS36" s="7" t="s">
        <v>33</v>
      </c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I36" t="s">
        <v>47</v>
      </c>
    </row>
    <row r="37" spans="40:61" ht="12.75">
      <c r="AN37" s="13"/>
      <c r="AO37" s="12"/>
      <c r="AP37" s="12"/>
      <c r="AQ37" s="12"/>
      <c r="AR37" s="12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I37" t="s">
        <v>49</v>
      </c>
    </row>
    <row r="38" spans="40:57" ht="12.75">
      <c r="AN38" s="13"/>
      <c r="AO38" s="12"/>
      <c r="AP38" s="12"/>
      <c r="AQ38" s="12"/>
      <c r="AR38" s="12"/>
      <c r="AS38" s="6" t="s">
        <v>27</v>
      </c>
      <c r="AT38" s="6"/>
      <c r="AU38" s="6"/>
      <c r="AV38" s="6"/>
      <c r="AW38" s="6"/>
      <c r="AY38" s="6" t="s">
        <v>29</v>
      </c>
      <c r="AZ38" s="6"/>
      <c r="BA38" s="6"/>
      <c r="BB38"/>
      <c r="BC38" s="18" t="s">
        <v>30</v>
      </c>
      <c r="BD38" s="18"/>
      <c r="BE38" s="18"/>
    </row>
    <row r="39" spans="40:62" ht="12.75">
      <c r="AN39" s="13"/>
      <c r="AO39" s="12"/>
      <c r="AP39" s="12"/>
      <c r="AQ39" s="12"/>
      <c r="AR39" s="12"/>
      <c r="AS39" s="3" t="s">
        <v>11</v>
      </c>
      <c r="AT39" s="3" t="s">
        <v>13</v>
      </c>
      <c r="AU39" s="3" t="s">
        <v>14</v>
      </c>
      <c r="AV39" s="3" t="s">
        <v>24</v>
      </c>
      <c r="AW39" s="3" t="s">
        <v>28</v>
      </c>
      <c r="AY39" s="3" t="s">
        <v>10</v>
      </c>
      <c r="AZ39" s="3" t="s">
        <v>25</v>
      </c>
      <c r="BA39" s="3" t="s">
        <v>28</v>
      </c>
      <c r="BB39"/>
      <c r="BC39" t="s">
        <v>9</v>
      </c>
      <c r="BD39" t="s">
        <v>10</v>
      </c>
      <c r="BE39" t="s">
        <v>28</v>
      </c>
      <c r="BF39" t="s">
        <v>23</v>
      </c>
      <c r="BI39" t="s">
        <v>50</v>
      </c>
      <c r="BJ39" t="s">
        <v>48</v>
      </c>
    </row>
    <row r="40" spans="40:62" ht="12.75">
      <c r="AN40" s="13"/>
      <c r="AO40" s="15"/>
      <c r="AP40" s="16"/>
      <c r="AQ40" s="16"/>
      <c r="AR40" s="16"/>
      <c r="AS40" s="3">
        <f>AI7</f>
        <v>0.26352189673604265</v>
      </c>
      <c r="AT40" s="3">
        <f>AK7</f>
        <v>0.12217783834309928</v>
      </c>
      <c r="AU40" s="3">
        <f>AL7</f>
        <v>1.9703210241725664</v>
      </c>
      <c r="AV40" s="3">
        <f>AJ7-AZ40</f>
        <v>0.64397924074829</v>
      </c>
      <c r="AW40" s="3">
        <f>SUM(AS40:AV40)</f>
        <v>2.9999999999999982</v>
      </c>
      <c r="AY40" s="3">
        <f>AH7-BD40</f>
        <v>0.9351487408593157</v>
      </c>
      <c r="AZ40" s="3">
        <f>2-AY40</f>
        <v>1.0648512591406845</v>
      </c>
      <c r="BA40" s="3">
        <f>SUM(AY40:AZ40)</f>
        <v>2</v>
      </c>
      <c r="BB40"/>
      <c r="BC40" s="3">
        <f>AG7</f>
        <v>2.9955364826829927</v>
      </c>
      <c r="BD40" s="3">
        <f>3-BC40</f>
        <v>0.004463517317007337</v>
      </c>
      <c r="BE40" s="3">
        <f>BC40+BD40</f>
        <v>3</v>
      </c>
      <c r="BF40" s="3">
        <f>(AS40+AT40+AU40+AV40)*1+(AY40+AZ40+BD40)*1.5+BC40*2</f>
        <v>11.997768241341495</v>
      </c>
      <c r="BI40" s="1">
        <f>D7*AV40/(AV40+AZ40)</f>
        <v>9.51367378669028</v>
      </c>
      <c r="BJ40" s="1">
        <f>D7*AZ40/(AV40+AZ40)*1.1114</f>
        <v>17.483795953472423</v>
      </c>
    </row>
    <row r="41" spans="40:62" ht="12.75">
      <c r="AN41" s="13"/>
      <c r="AO41" s="16"/>
      <c r="AP41" s="16"/>
      <c r="AQ41" s="16"/>
      <c r="AR41" s="16"/>
      <c r="AS41" s="3">
        <f aca="true" t="shared" si="38" ref="AS41:AS63">AI8</f>
        <v>0.23405362165834628</v>
      </c>
      <c r="AT41" s="3">
        <f aca="true" t="shared" si="39" ref="AT41:AT63">AK8</f>
        <v>0.09731198094746958</v>
      </c>
      <c r="AU41" s="3">
        <f aca="true" t="shared" si="40" ref="AU41:AU63">AL8</f>
        <v>1.6809690587407573</v>
      </c>
      <c r="AV41" s="3">
        <f aca="true" t="shared" si="41" ref="AV41:AV63">AJ8-AZ41</f>
        <v>0.9876653386534269</v>
      </c>
      <c r="AW41" s="3">
        <f aca="true" t="shared" si="42" ref="AW41:AW63">SUM(AS41:AV41)</f>
        <v>3</v>
      </c>
      <c r="AY41" s="3">
        <f aca="true" t="shared" si="43" ref="AY41:AY63">AH8-BD41</f>
        <v>1.9517582614898714</v>
      </c>
      <c r="AZ41" s="3">
        <f aca="true" t="shared" si="44" ref="AZ41:AZ63">2-AY41</f>
        <v>0.048241738510128584</v>
      </c>
      <c r="BA41" s="3">
        <f>SUM(AY41:AZ41)</f>
        <v>2</v>
      </c>
      <c r="BB41"/>
      <c r="BC41" s="3">
        <f aca="true" t="shared" si="45" ref="BC41:BC63">AG8</f>
        <v>2.990069986962669</v>
      </c>
      <c r="BD41" s="3">
        <f aca="true" t="shared" si="46" ref="BD41:BD63">3-BC41</f>
        <v>0.009930013037330987</v>
      </c>
      <c r="BE41" s="3">
        <f aca="true" t="shared" si="47" ref="BE41:BE63">BC41+BD41</f>
        <v>3</v>
      </c>
      <c r="BF41" s="3">
        <f aca="true" t="shared" si="48" ref="BF41:BF63">(AS41+AT41+AU41+AV41)*1+(AY41+AZ41+BD41)*1.5+BC41*2</f>
        <v>11.995034993481335</v>
      </c>
      <c r="BI41" s="1">
        <f aca="true" t="shared" si="49" ref="BI41:BI63">D8*AV41/(AV41+AZ41)</f>
        <v>15.307325687453693</v>
      </c>
      <c r="BJ41" s="1">
        <f aca="true" t="shared" si="50" ref="BJ41:BJ63">D8*AZ41/(AV41+AZ41)*1.1114</f>
        <v>0.8309652309639644</v>
      </c>
    </row>
    <row r="42" spans="40:62" ht="12.75" customHeight="1">
      <c r="AN42" s="13"/>
      <c r="AO42" s="11" t="s">
        <v>38</v>
      </c>
      <c r="AP42" s="11"/>
      <c r="AQ42" s="11"/>
      <c r="AR42" s="11"/>
      <c r="AS42" s="3">
        <f t="shared" si="38"/>
        <v>2.613970891270049</v>
      </c>
      <c r="AT42" s="3">
        <f t="shared" si="39"/>
        <v>0.07586829513137573</v>
      </c>
      <c r="AU42" s="3">
        <f t="shared" si="40"/>
        <v>0.15439495814979987</v>
      </c>
      <c r="AV42" s="3">
        <f t="shared" si="41"/>
        <v>0.1557658554487752</v>
      </c>
      <c r="AW42" s="3">
        <f t="shared" si="42"/>
        <v>2.9999999999999996</v>
      </c>
      <c r="AY42" s="3">
        <f t="shared" si="43"/>
        <v>1.6529041997406904</v>
      </c>
      <c r="AZ42" s="3">
        <f t="shared" si="44"/>
        <v>0.34709580025930964</v>
      </c>
      <c r="BA42" s="3">
        <f>SUM(AY42:AZ42)</f>
        <v>2</v>
      </c>
      <c r="BB42"/>
      <c r="BC42" s="3">
        <f t="shared" si="45"/>
        <v>2.9995036967371327</v>
      </c>
      <c r="BD42" s="3">
        <f t="shared" si="46"/>
        <v>0.0004963032628673147</v>
      </c>
      <c r="BE42" s="3">
        <f t="shared" si="47"/>
        <v>3</v>
      </c>
      <c r="BF42" s="3">
        <f t="shared" si="48"/>
        <v>11.999751848368566</v>
      </c>
      <c r="BI42" s="1">
        <f t="shared" si="49"/>
        <v>2.6639262342903853</v>
      </c>
      <c r="BJ42" s="1">
        <f t="shared" si="50"/>
        <v>6.597352383209665</v>
      </c>
    </row>
    <row r="43" spans="40:62" ht="12.75">
      <c r="AN43" s="13"/>
      <c r="AO43" s="11"/>
      <c r="AP43" s="11"/>
      <c r="AQ43" s="11"/>
      <c r="AR43" s="11"/>
      <c r="AS43" s="3">
        <f t="shared" si="38"/>
        <v>0.2323625373652021</v>
      </c>
      <c r="AT43" s="3">
        <f t="shared" si="39"/>
        <v>2.5443256021591774</v>
      </c>
      <c r="AU43" s="3">
        <f t="shared" si="40"/>
        <v>0.2040889850933758</v>
      </c>
      <c r="AV43" s="3">
        <f t="shared" si="41"/>
        <v>0.01922287538224507</v>
      </c>
      <c r="AW43" s="3">
        <f t="shared" si="42"/>
        <v>3.0000000000000004</v>
      </c>
      <c r="AY43" s="3">
        <f t="shared" si="43"/>
        <v>1.9220643267958395</v>
      </c>
      <c r="AZ43" s="3">
        <f t="shared" si="44"/>
        <v>0.0779356732041605</v>
      </c>
      <c r="BA43" s="3">
        <f>SUM(AY43:AZ43)</f>
        <v>2</v>
      </c>
      <c r="BB43"/>
      <c r="BC43" s="3">
        <f t="shared" si="45"/>
        <v>2.99699404151075</v>
      </c>
      <c r="BD43" s="3">
        <f t="shared" si="46"/>
        <v>0.0030059584892501157</v>
      </c>
      <c r="BE43" s="3">
        <f t="shared" si="47"/>
        <v>3</v>
      </c>
      <c r="BF43" s="3">
        <f t="shared" si="48"/>
        <v>11.998497020755376</v>
      </c>
      <c r="BI43" s="1">
        <f t="shared" si="49"/>
        <v>0.2849048380525727</v>
      </c>
      <c r="BJ43" s="1">
        <f t="shared" si="50"/>
        <v>1.2837727629883706</v>
      </c>
    </row>
    <row r="44" spans="40:62" ht="12.75">
      <c r="AN44" s="13"/>
      <c r="AO44" s="11"/>
      <c r="AP44" s="11"/>
      <c r="AQ44" s="11"/>
      <c r="AR44" s="11"/>
      <c r="AS44" s="3">
        <f t="shared" si="38"/>
        <v>0.25476461568018427</v>
      </c>
      <c r="AT44" s="3">
        <f t="shared" si="39"/>
        <v>0.10984205485889342</v>
      </c>
      <c r="AU44" s="3">
        <f t="shared" si="40"/>
        <v>0.1916109451387973</v>
      </c>
      <c r="AV44" s="3">
        <f t="shared" si="41"/>
        <v>2.443782384322126</v>
      </c>
      <c r="AW44" s="3">
        <f t="shared" si="42"/>
        <v>3.000000000000001</v>
      </c>
      <c r="AY44" s="3">
        <f t="shared" si="43"/>
        <v>1.939398605091877</v>
      </c>
      <c r="AZ44" s="3">
        <f t="shared" si="44"/>
        <v>0.060601394908122996</v>
      </c>
      <c r="BA44" s="3">
        <f>SUM(AY44:AZ44)</f>
        <v>2</v>
      </c>
      <c r="BB44"/>
      <c r="BC44" s="3">
        <f t="shared" si="45"/>
        <v>2.998770120512757</v>
      </c>
      <c r="BD44" s="3">
        <f t="shared" si="46"/>
        <v>0.0012298794872429575</v>
      </c>
      <c r="BE44" s="3">
        <f t="shared" si="47"/>
        <v>3</v>
      </c>
      <c r="BF44" s="3">
        <f t="shared" si="48"/>
        <v>11.99938506025638</v>
      </c>
      <c r="BI44" s="1">
        <f t="shared" si="49"/>
        <v>36.07832267757032</v>
      </c>
      <c r="BJ44" s="1">
        <f t="shared" si="50"/>
        <v>0.9943443761483417</v>
      </c>
    </row>
    <row r="45" spans="40:62" ht="12.75">
      <c r="AN45" s="13"/>
      <c r="AO45" s="11"/>
      <c r="AP45" s="11"/>
      <c r="AQ45" s="11"/>
      <c r="AR45" s="11"/>
      <c r="AS45" s="3">
        <f t="shared" si="38"/>
        <v>0.26125123308111725</v>
      </c>
      <c r="AT45" s="3">
        <f t="shared" si="39"/>
        <v>0.0984656457043066</v>
      </c>
      <c r="AU45" s="3">
        <f t="shared" si="40"/>
        <v>0.1869912568171874</v>
      </c>
      <c r="AV45" s="3">
        <f t="shared" si="41"/>
        <v>2.4532918643973893</v>
      </c>
      <c r="AW45" s="3">
        <f t="shared" si="42"/>
        <v>3.0000000000000004</v>
      </c>
      <c r="AY45" s="3">
        <f t="shared" si="43"/>
        <v>1.930072737204057</v>
      </c>
      <c r="AZ45" s="3">
        <f t="shared" si="44"/>
        <v>0.06992726279594308</v>
      </c>
      <c r="BA45" s="3">
        <f>SUM(AY45:AZ45)</f>
        <v>2</v>
      </c>
      <c r="BB45"/>
      <c r="BC45" s="3">
        <f t="shared" si="45"/>
        <v>2.9470300998518373</v>
      </c>
      <c r="BD45" s="3">
        <f t="shared" si="46"/>
        <v>0.05296990014816272</v>
      </c>
      <c r="BE45" s="3">
        <f t="shared" si="47"/>
        <v>3</v>
      </c>
      <c r="BF45" s="3">
        <f t="shared" si="48"/>
        <v>11.973515049925918</v>
      </c>
      <c r="BI45" s="1">
        <f t="shared" si="49"/>
        <v>36.39073868419909</v>
      </c>
      <c r="BJ45" s="1">
        <f t="shared" si="50"/>
        <v>1.1528122263811216</v>
      </c>
    </row>
    <row r="46" spans="40:62" ht="12.75">
      <c r="AN46" s="13"/>
      <c r="AO46" s="11"/>
      <c r="AP46" s="11"/>
      <c r="AQ46" s="11"/>
      <c r="AR46" s="11"/>
      <c r="AS46" s="3">
        <f t="shared" si="38"/>
        <v>0.2756911467716677</v>
      </c>
      <c r="AT46" s="3">
        <f t="shared" si="39"/>
        <v>0.11961219011221663</v>
      </c>
      <c r="AU46" s="3">
        <f t="shared" si="40"/>
        <v>0.09894260283897466</v>
      </c>
      <c r="AV46" s="3">
        <f t="shared" si="41"/>
        <v>2.5057540602771415</v>
      </c>
      <c r="AW46" s="3">
        <f t="shared" si="42"/>
        <v>3.0000000000000004</v>
      </c>
      <c r="AY46" s="3">
        <f t="shared" si="43"/>
        <v>1.9449510662211154</v>
      </c>
      <c r="AZ46" s="3">
        <f t="shared" si="44"/>
        <v>0.055048933778884646</v>
      </c>
      <c r="BA46" s="3">
        <f>SUM(AY46:AZ46)</f>
        <v>2</v>
      </c>
      <c r="BB46"/>
      <c r="BC46" s="3">
        <f t="shared" si="45"/>
        <v>2.981320947550022</v>
      </c>
      <c r="BD46" s="3">
        <f t="shared" si="46"/>
        <v>0.018679052449977807</v>
      </c>
      <c r="BE46" s="3">
        <f t="shared" si="47"/>
        <v>3</v>
      </c>
      <c r="BF46" s="3">
        <f t="shared" si="48"/>
        <v>11.990660473775012</v>
      </c>
      <c r="BI46" s="1">
        <f t="shared" si="49"/>
        <v>36.793679323728426</v>
      </c>
      <c r="BJ46" s="1">
        <f t="shared" si="50"/>
        <v>0.8983675996082194</v>
      </c>
    </row>
    <row r="47" spans="40:62" ht="12.75">
      <c r="AN47" s="13"/>
      <c r="AO47" s="11"/>
      <c r="AP47" s="11"/>
      <c r="AQ47" s="11"/>
      <c r="AR47" s="11"/>
      <c r="AS47" s="3">
        <f t="shared" si="38"/>
        <v>0.2708934378864189</v>
      </c>
      <c r="AT47" s="3">
        <f t="shared" si="39"/>
        <v>0.1127983934808387</v>
      </c>
      <c r="AU47" s="3">
        <f t="shared" si="40"/>
        <v>0.09230354424713991</v>
      </c>
      <c r="AV47" s="3">
        <f t="shared" si="41"/>
        <v>2.5240046243856034</v>
      </c>
      <c r="AW47" s="3">
        <f t="shared" si="42"/>
        <v>3.000000000000001</v>
      </c>
      <c r="AY47" s="3">
        <f t="shared" si="43"/>
        <v>1.9376616905797779</v>
      </c>
      <c r="AZ47" s="3">
        <f t="shared" si="44"/>
        <v>0.062338309420222116</v>
      </c>
      <c r="BA47" s="3">
        <f>SUM(AY47:AZ47)</f>
        <v>2</v>
      </c>
      <c r="BB47"/>
      <c r="BC47" s="3">
        <f t="shared" si="45"/>
        <v>2.97027939476302</v>
      </c>
      <c r="BD47" s="3">
        <f t="shared" si="46"/>
        <v>0.029720605236979836</v>
      </c>
      <c r="BE47" s="3">
        <f t="shared" si="47"/>
        <v>3</v>
      </c>
      <c r="BF47" s="3">
        <f t="shared" si="48"/>
        <v>11.985139697381511</v>
      </c>
      <c r="BI47" s="1">
        <f t="shared" si="49"/>
        <v>37.16996956476164</v>
      </c>
      <c r="BJ47" s="1">
        <f t="shared" si="50"/>
        <v>1.0202990257239137</v>
      </c>
    </row>
    <row r="48" spans="40:62" ht="12.75">
      <c r="AN48" s="13"/>
      <c r="AO48" s="11"/>
      <c r="AP48" s="11"/>
      <c r="AQ48" s="11"/>
      <c r="AR48" s="11"/>
      <c r="AS48" s="3">
        <f t="shared" si="38"/>
        <v>0.24860117317575364</v>
      </c>
      <c r="AT48" s="3">
        <f t="shared" si="39"/>
        <v>0.10795874606991668</v>
      </c>
      <c r="AU48" s="3">
        <f t="shared" si="40"/>
        <v>0.1627497843171434</v>
      </c>
      <c r="AV48" s="3">
        <f t="shared" si="41"/>
        <v>2.480690296437187</v>
      </c>
      <c r="AW48" s="3">
        <f t="shared" si="42"/>
        <v>3.0000000000000004</v>
      </c>
      <c r="AY48" s="3">
        <f t="shared" si="43"/>
        <v>1.9479173313221185</v>
      </c>
      <c r="AZ48" s="3">
        <f t="shared" si="44"/>
        <v>0.05208266867788147</v>
      </c>
      <c r="BA48" s="3">
        <f>SUM(AY48:AZ48)</f>
        <v>2</v>
      </c>
      <c r="BB48"/>
      <c r="BC48" s="3">
        <f t="shared" si="45"/>
        <v>2.977249326794255</v>
      </c>
      <c r="BD48" s="3">
        <f t="shared" si="46"/>
        <v>0.022750673205745198</v>
      </c>
      <c r="BE48" s="3">
        <f t="shared" si="47"/>
        <v>3</v>
      </c>
      <c r="BF48" s="3">
        <f t="shared" si="48"/>
        <v>11.988624663397129</v>
      </c>
      <c r="BI48" s="1">
        <f t="shared" si="49"/>
        <v>36.51731058656578</v>
      </c>
      <c r="BJ48" s="1">
        <f t="shared" si="50"/>
        <v>0.8520986140907968</v>
      </c>
    </row>
    <row r="49" spans="40:62" ht="12.75">
      <c r="AN49" s="13"/>
      <c r="AO49" s="11"/>
      <c r="AP49" s="11"/>
      <c r="AQ49" s="11"/>
      <c r="AR49" s="11"/>
      <c r="AS49" s="3">
        <f t="shared" si="38"/>
        <v>0.2104551540456183</v>
      </c>
      <c r="AT49" s="3">
        <f t="shared" si="39"/>
        <v>0.1705042365372868</v>
      </c>
      <c r="AU49" s="3">
        <f t="shared" si="40"/>
        <v>0.1776980191302748</v>
      </c>
      <c r="AV49" s="3">
        <f t="shared" si="41"/>
        <v>2.441342590286818</v>
      </c>
      <c r="AW49" s="3">
        <f t="shared" si="42"/>
        <v>2.9999999999999982</v>
      </c>
      <c r="AY49" s="3">
        <f t="shared" si="43"/>
        <v>1.9487959446875516</v>
      </c>
      <c r="AZ49" s="3">
        <f t="shared" si="44"/>
        <v>0.05120405531244843</v>
      </c>
      <c r="BA49" s="3">
        <f>SUM(AY49:AZ49)</f>
        <v>2</v>
      </c>
      <c r="BB49"/>
      <c r="BC49" s="3">
        <f t="shared" si="45"/>
        <v>2.954111574210562</v>
      </c>
      <c r="BD49" s="3">
        <f t="shared" si="46"/>
        <v>0.04588842578943808</v>
      </c>
      <c r="BE49" s="3">
        <f t="shared" si="47"/>
        <v>3</v>
      </c>
      <c r="BF49" s="3">
        <f t="shared" si="48"/>
        <v>11.977055787105279</v>
      </c>
      <c r="BI49" s="1">
        <f t="shared" si="49"/>
        <v>36.08320076374857</v>
      </c>
      <c r="BJ49" s="1">
        <f t="shared" si="50"/>
        <v>0.8411066711698445</v>
      </c>
    </row>
    <row r="50" spans="40:62" ht="12.75">
      <c r="AN50" s="13"/>
      <c r="AO50" s="11"/>
      <c r="AP50" s="11"/>
      <c r="AQ50" s="11"/>
      <c r="AR50" s="11"/>
      <c r="AS50" s="3">
        <f t="shared" si="38"/>
        <v>0.17795633826686652</v>
      </c>
      <c r="AT50" s="3">
        <f t="shared" si="39"/>
        <v>0.26440270785444087</v>
      </c>
      <c r="AU50" s="3">
        <f t="shared" si="40"/>
        <v>0.17864743468668404</v>
      </c>
      <c r="AV50" s="3">
        <f t="shared" si="41"/>
        <v>2.378993519192008</v>
      </c>
      <c r="AW50" s="3">
        <f t="shared" si="42"/>
        <v>2.999999999999999</v>
      </c>
      <c r="AY50" s="3">
        <f t="shared" si="43"/>
        <v>1.9515776364592128</v>
      </c>
      <c r="AZ50" s="3">
        <f t="shared" si="44"/>
        <v>0.04842236354078722</v>
      </c>
      <c r="BA50" s="3">
        <f>SUM(AY50:AZ50)</f>
        <v>2</v>
      </c>
      <c r="BB50"/>
      <c r="BC50" s="3">
        <f t="shared" si="45"/>
        <v>2.956110259567549</v>
      </c>
      <c r="BD50" s="3">
        <f t="shared" si="46"/>
        <v>0.043889740432450974</v>
      </c>
      <c r="BE50" s="3">
        <f t="shared" si="47"/>
        <v>3</v>
      </c>
      <c r="BF50" s="3">
        <f t="shared" si="48"/>
        <v>11.978055129783773</v>
      </c>
      <c r="BI50" s="1">
        <f t="shared" si="49"/>
        <v>35.19660345904859</v>
      </c>
      <c r="BJ50" s="1">
        <f t="shared" si="50"/>
        <v>0.7962031156133984</v>
      </c>
    </row>
    <row r="51" spans="40:62" ht="12.75">
      <c r="AN51" s="13"/>
      <c r="AS51" s="3">
        <f t="shared" si="38"/>
        <v>0.14148817349060042</v>
      </c>
      <c r="AT51" s="3">
        <f t="shared" si="39"/>
        <v>0.3795767270336724</v>
      </c>
      <c r="AU51" s="3">
        <f t="shared" si="40"/>
        <v>0.21358707370287097</v>
      </c>
      <c r="AV51" s="3">
        <f t="shared" si="41"/>
        <v>2.2542779931343864</v>
      </c>
      <c r="AW51" s="3">
        <f t="shared" si="42"/>
        <v>2.98892996736153</v>
      </c>
      <c r="AY51" s="3">
        <f t="shared" si="43"/>
        <v>1.9505184404942544</v>
      </c>
      <c r="AZ51" s="3">
        <f t="shared" si="44"/>
        <v>0.04948155950574562</v>
      </c>
      <c r="BA51" s="3">
        <f>SUM(AY51:AZ51)</f>
        <v>2</v>
      </c>
      <c r="BB51"/>
      <c r="BC51" s="3">
        <f t="shared" si="45"/>
        <v>3.01107003263847</v>
      </c>
      <c r="BD51" s="4">
        <v>0</v>
      </c>
      <c r="BE51" s="3">
        <f t="shared" si="47"/>
        <v>3.01107003263847</v>
      </c>
      <c r="BF51" s="3">
        <f t="shared" si="48"/>
        <v>12.01107003263847</v>
      </c>
      <c r="BI51" s="1">
        <f t="shared" si="49"/>
        <v>33.11512078429609</v>
      </c>
      <c r="BJ51" s="1">
        <f t="shared" si="50"/>
        <v>0.8078535603333223</v>
      </c>
    </row>
    <row r="52" spans="40:62" ht="12.75">
      <c r="AN52" s="13"/>
      <c r="AO52" s="11" t="s">
        <v>45</v>
      </c>
      <c r="AP52" s="11"/>
      <c r="AQ52" s="11"/>
      <c r="AR52" s="11"/>
      <c r="AS52" s="3">
        <f t="shared" si="38"/>
        <v>0.12002246958667381</v>
      </c>
      <c r="AT52" s="3">
        <f t="shared" si="39"/>
        <v>0.42655886806777993</v>
      </c>
      <c r="AU52" s="3">
        <f t="shared" si="40"/>
        <v>0.27212217841340236</v>
      </c>
      <c r="AV52" s="3">
        <f t="shared" si="41"/>
        <v>2.181296483932144</v>
      </c>
      <c r="AW52" s="3">
        <f t="shared" si="42"/>
        <v>3</v>
      </c>
      <c r="AY52" s="3">
        <f t="shared" si="43"/>
        <v>1.9107087745615023</v>
      </c>
      <c r="AZ52" s="3">
        <f t="shared" si="44"/>
        <v>0.08929122543849766</v>
      </c>
      <c r="BA52" s="3">
        <f>SUM(AY52:AZ52)</f>
        <v>2</v>
      </c>
      <c r="BB52"/>
      <c r="BC52" s="3">
        <f t="shared" si="45"/>
        <v>2.958893006955551</v>
      </c>
      <c r="BD52" s="3">
        <f t="shared" si="46"/>
        <v>0.04110699304444898</v>
      </c>
      <c r="BE52" s="3">
        <f t="shared" si="47"/>
        <v>3</v>
      </c>
      <c r="BF52" s="3">
        <f t="shared" si="48"/>
        <v>11.979446503477774</v>
      </c>
      <c r="BI52" s="1">
        <f t="shared" si="49"/>
        <v>32.072129526438545</v>
      </c>
      <c r="BJ52" s="1">
        <f t="shared" si="50"/>
        <v>1.4591242443161967</v>
      </c>
    </row>
    <row r="53" spans="40:62" ht="12.75">
      <c r="AN53" s="13"/>
      <c r="AO53" s="11"/>
      <c r="AP53" s="11"/>
      <c r="AQ53" s="11"/>
      <c r="AR53" s="11"/>
      <c r="AS53" s="3">
        <f t="shared" si="38"/>
        <v>0.11877417649775662</v>
      </c>
      <c r="AT53" s="3">
        <f t="shared" si="39"/>
        <v>0.47628621915704444</v>
      </c>
      <c r="AU53" s="3">
        <f t="shared" si="40"/>
        <v>0.29282131046706666</v>
      </c>
      <c r="AV53" s="3">
        <f t="shared" si="41"/>
        <v>2.112118293878132</v>
      </c>
      <c r="AW53" s="3">
        <f t="shared" si="42"/>
        <v>3</v>
      </c>
      <c r="AY53" s="3">
        <f t="shared" si="43"/>
        <v>1.961833253545683</v>
      </c>
      <c r="AZ53" s="3">
        <f t="shared" si="44"/>
        <v>0.03816674645431695</v>
      </c>
      <c r="BA53" s="3">
        <f>SUM(AY53:AZ53)</f>
        <v>2</v>
      </c>
      <c r="BB53"/>
      <c r="BC53" s="3">
        <f t="shared" si="45"/>
        <v>2.9946974200194654</v>
      </c>
      <c r="BD53" s="3">
        <f t="shared" si="46"/>
        <v>0.005302579980534627</v>
      </c>
      <c r="BE53" s="3">
        <f t="shared" si="47"/>
        <v>3</v>
      </c>
      <c r="BF53" s="3">
        <f t="shared" si="48"/>
        <v>11.997348710009732</v>
      </c>
      <c r="BI53" s="1">
        <f t="shared" si="49"/>
        <v>31.096082469725058</v>
      </c>
      <c r="BJ53" s="1">
        <f t="shared" si="50"/>
        <v>0.6245151431475716</v>
      </c>
    </row>
    <row r="54" spans="40:62" ht="12.75">
      <c r="AN54" s="13"/>
      <c r="AS54" s="3">
        <f t="shared" si="38"/>
        <v>0.11932853046813723</v>
      </c>
      <c r="AT54" s="3">
        <f t="shared" si="39"/>
        <v>0.5029137063663235</v>
      </c>
      <c r="AU54" s="3">
        <f t="shared" si="40"/>
        <v>0.32621859598828123</v>
      </c>
      <c r="AV54" s="3">
        <f t="shared" si="41"/>
        <v>2.051539167177258</v>
      </c>
      <c r="AW54" s="3">
        <f t="shared" si="42"/>
        <v>3</v>
      </c>
      <c r="AY54" s="3">
        <f t="shared" si="43"/>
        <v>1.884638889340611</v>
      </c>
      <c r="AZ54" s="3">
        <f t="shared" si="44"/>
        <v>0.11536111065938903</v>
      </c>
      <c r="BA54" s="3">
        <f>SUM(AY54:AZ54)</f>
        <v>2</v>
      </c>
      <c r="BB54"/>
      <c r="BC54" s="3">
        <f t="shared" si="45"/>
        <v>2.9360739591376084</v>
      </c>
      <c r="BD54" s="3">
        <f t="shared" si="46"/>
        <v>0.06392604086239162</v>
      </c>
      <c r="BE54" s="3">
        <f t="shared" si="47"/>
        <v>3</v>
      </c>
      <c r="BF54" s="3">
        <f t="shared" si="48"/>
        <v>11.968036979568804</v>
      </c>
      <c r="BI54" s="1">
        <f t="shared" si="49"/>
        <v>30.278400338292798</v>
      </c>
      <c r="BJ54" s="1">
        <f t="shared" si="50"/>
        <v>1.892269264021386</v>
      </c>
    </row>
    <row r="55" spans="40:62" ht="12.75">
      <c r="AN55" s="13"/>
      <c r="AS55" s="3">
        <f t="shared" si="38"/>
        <v>0.11351364949915226</v>
      </c>
      <c r="AT55" s="3">
        <f t="shared" si="39"/>
        <v>0.5085523363119834</v>
      </c>
      <c r="AU55" s="3">
        <f t="shared" si="40"/>
        <v>0.3515860910600698</v>
      </c>
      <c r="AV55" s="3">
        <f t="shared" si="41"/>
        <v>2.0263479231287933</v>
      </c>
      <c r="AW55" s="3">
        <f t="shared" si="42"/>
        <v>2.9999999999999987</v>
      </c>
      <c r="AY55" s="3">
        <f t="shared" si="43"/>
        <v>1.9180677509586768</v>
      </c>
      <c r="AZ55" s="3">
        <f t="shared" si="44"/>
        <v>0.08193224904132324</v>
      </c>
      <c r="BA55" s="3">
        <f>SUM(AY55:AZ55)</f>
        <v>2</v>
      </c>
      <c r="BB55"/>
      <c r="BC55" s="3">
        <f t="shared" si="45"/>
        <v>2.973718617598709</v>
      </c>
      <c r="BD55" s="3">
        <f t="shared" si="46"/>
        <v>0.026281382401291076</v>
      </c>
      <c r="BE55" s="3">
        <f t="shared" si="47"/>
        <v>3</v>
      </c>
      <c r="BF55" s="3">
        <f t="shared" si="48"/>
        <v>11.986859308799353</v>
      </c>
      <c r="BI55" s="1">
        <f t="shared" si="49"/>
        <v>29.720305349403358</v>
      </c>
      <c r="BJ55" s="1">
        <f t="shared" si="50"/>
        <v>1.3355634346731082</v>
      </c>
    </row>
    <row r="56" spans="40:62" ht="12.75">
      <c r="AN56" s="13"/>
      <c r="AO56" s="11" t="s">
        <v>39</v>
      </c>
      <c r="AP56" s="11"/>
      <c r="AQ56" s="11"/>
      <c r="AR56" s="11"/>
      <c r="AS56" s="3">
        <f t="shared" si="38"/>
        <v>0.11139023983655602</v>
      </c>
      <c r="AT56" s="3">
        <f t="shared" si="39"/>
        <v>0.501964569725026</v>
      </c>
      <c r="AU56" s="3">
        <f t="shared" si="40"/>
        <v>0.3761570940150433</v>
      </c>
      <c r="AV56" s="3">
        <f t="shared" si="41"/>
        <v>2.0104880964233756</v>
      </c>
      <c r="AW56" s="3">
        <f t="shared" si="42"/>
        <v>3.000000000000001</v>
      </c>
      <c r="AY56" s="3">
        <f t="shared" si="43"/>
        <v>1.8935733798804868</v>
      </c>
      <c r="AZ56" s="3">
        <f t="shared" si="44"/>
        <v>0.1064266201195132</v>
      </c>
      <c r="BA56" s="3">
        <f>SUM(AY56:AZ56)</f>
        <v>2</v>
      </c>
      <c r="BB56"/>
      <c r="BC56" s="3">
        <f t="shared" si="45"/>
        <v>2.9148209837312367</v>
      </c>
      <c r="BD56" s="3">
        <f t="shared" si="46"/>
        <v>0.08517901626876334</v>
      </c>
      <c r="BE56" s="3">
        <f t="shared" si="47"/>
        <v>3</v>
      </c>
      <c r="BF56" s="3">
        <f t="shared" si="48"/>
        <v>11.95741049186562</v>
      </c>
      <c r="BI56" s="1">
        <f t="shared" si="49"/>
        <v>29.6637293476983</v>
      </c>
      <c r="BJ56" s="1">
        <f t="shared" si="50"/>
        <v>1.7451988029681123</v>
      </c>
    </row>
    <row r="57" spans="40:62" ht="12.75">
      <c r="AN57" s="13"/>
      <c r="AO57" s="11"/>
      <c r="AP57" s="11"/>
      <c r="AQ57" s="11"/>
      <c r="AR57" s="11"/>
      <c r="AS57" s="3">
        <f t="shared" si="38"/>
        <v>0.10781493493420514</v>
      </c>
      <c r="AT57" s="3">
        <f t="shared" si="39"/>
        <v>0.4986892680967589</v>
      </c>
      <c r="AU57" s="3">
        <f t="shared" si="40"/>
        <v>0.3833328185459572</v>
      </c>
      <c r="AV57" s="3">
        <f t="shared" si="41"/>
        <v>2.010162978423078</v>
      </c>
      <c r="AW57" s="3">
        <f t="shared" si="42"/>
        <v>2.999999999999999</v>
      </c>
      <c r="AY57" s="3">
        <f t="shared" si="43"/>
        <v>1.9127107359996882</v>
      </c>
      <c r="AZ57" s="3">
        <f t="shared" si="44"/>
        <v>0.08728926400031178</v>
      </c>
      <c r="BA57" s="3">
        <f>SUM(AY57:AZ57)</f>
        <v>2</v>
      </c>
      <c r="BB57"/>
      <c r="BC57" s="3">
        <f t="shared" si="45"/>
        <v>2.9777865155566072</v>
      </c>
      <c r="BD57" s="3">
        <f t="shared" si="46"/>
        <v>0.022213484443392773</v>
      </c>
      <c r="BE57" s="3">
        <f t="shared" si="47"/>
        <v>3</v>
      </c>
      <c r="BF57" s="3">
        <f t="shared" si="48"/>
        <v>11.988893257778303</v>
      </c>
      <c r="BI57" s="1">
        <f t="shared" si="49"/>
        <v>29.412780210206666</v>
      </c>
      <c r="BJ57" s="1">
        <f t="shared" si="50"/>
        <v>1.4195020743763167</v>
      </c>
    </row>
    <row r="58" spans="40:62" ht="12.75">
      <c r="AN58" s="13"/>
      <c r="AS58" s="3">
        <f t="shared" si="38"/>
        <v>0.09738381565556202</v>
      </c>
      <c r="AT58" s="3">
        <f t="shared" si="39"/>
        <v>0.5014821395595966</v>
      </c>
      <c r="AU58" s="3">
        <f t="shared" si="40"/>
        <v>0.3580990223107924</v>
      </c>
      <c r="AV58" s="3">
        <f t="shared" si="41"/>
        <v>2.043035022474048</v>
      </c>
      <c r="AW58" s="3">
        <f t="shared" si="42"/>
        <v>2.999999999999999</v>
      </c>
      <c r="AY58" s="3">
        <f t="shared" si="43"/>
        <v>1.9321948876205426</v>
      </c>
      <c r="AZ58" s="3">
        <f t="shared" si="44"/>
        <v>0.06780511237945741</v>
      </c>
      <c r="BA58" s="3">
        <f>SUM(AY58:AZ58)</f>
        <v>2</v>
      </c>
      <c r="BB58"/>
      <c r="BC58" s="3">
        <f t="shared" si="45"/>
        <v>2.9796284869081058</v>
      </c>
      <c r="BD58" s="3">
        <f t="shared" si="46"/>
        <v>0.020371513091894222</v>
      </c>
      <c r="BE58" s="3">
        <f t="shared" si="47"/>
        <v>3</v>
      </c>
      <c r="BF58" s="3">
        <f t="shared" si="48"/>
        <v>11.989814243454052</v>
      </c>
      <c r="BI58" s="1">
        <f t="shared" si="49"/>
        <v>29.917098648048736</v>
      </c>
      <c r="BJ58" s="1">
        <f t="shared" si="50"/>
        <v>1.1035105625586317</v>
      </c>
    </row>
    <row r="59" spans="40:62" ht="12.75">
      <c r="AN59" s="13"/>
      <c r="AS59" s="3">
        <f t="shared" si="38"/>
        <v>0.10969836751179232</v>
      </c>
      <c r="AT59" s="3">
        <f t="shared" si="39"/>
        <v>0.5066392915437457</v>
      </c>
      <c r="AU59" s="3">
        <f t="shared" si="40"/>
        <v>0.3290207985885413</v>
      </c>
      <c r="AV59" s="3">
        <f t="shared" si="41"/>
        <v>2.0546415423559203</v>
      </c>
      <c r="AW59" s="3">
        <f t="shared" si="42"/>
        <v>2.9999999999999996</v>
      </c>
      <c r="AY59" s="3">
        <f t="shared" si="43"/>
        <v>1.937776896183277</v>
      </c>
      <c r="AZ59" s="3">
        <f t="shared" si="44"/>
        <v>0.06222310381672291</v>
      </c>
      <c r="BA59" s="3">
        <f>SUM(AY59:AZ59)</f>
        <v>2</v>
      </c>
      <c r="BB59"/>
      <c r="BC59" s="3">
        <f t="shared" si="45"/>
        <v>2.966700219680703</v>
      </c>
      <c r="BD59" s="3">
        <f t="shared" si="46"/>
        <v>0.033299780319297145</v>
      </c>
      <c r="BE59" s="3">
        <f t="shared" si="47"/>
        <v>3</v>
      </c>
      <c r="BF59" s="3">
        <f t="shared" si="48"/>
        <v>11.983350109840352</v>
      </c>
      <c r="BI59" s="1">
        <f t="shared" si="49"/>
        <v>30.28193682381259</v>
      </c>
      <c r="BJ59" s="1">
        <f t="shared" si="50"/>
        <v>1.019224014014696</v>
      </c>
    </row>
    <row r="60" spans="40:62" ht="12.75">
      <c r="AN60" s="13"/>
      <c r="AS60" s="3">
        <f t="shared" si="38"/>
        <v>0.11601382094411941</v>
      </c>
      <c r="AT60" s="3">
        <f t="shared" si="39"/>
        <v>0.476863461490768</v>
      </c>
      <c r="AU60" s="3">
        <f t="shared" si="40"/>
        <v>0.313339471559216</v>
      </c>
      <c r="AV60" s="3">
        <f t="shared" si="41"/>
        <v>2.0937832460058954</v>
      </c>
      <c r="AW60" s="3">
        <f t="shared" si="42"/>
        <v>2.999999999999999</v>
      </c>
      <c r="AY60" s="3">
        <f t="shared" si="43"/>
        <v>1.9361437038651608</v>
      </c>
      <c r="AZ60" s="3">
        <f t="shared" si="44"/>
        <v>0.06385629613483923</v>
      </c>
      <c r="BA60" s="3">
        <f>SUM(AY60:AZ60)</f>
        <v>2</v>
      </c>
      <c r="BB60"/>
      <c r="BC60" s="3">
        <f t="shared" si="45"/>
        <v>2.985534056558942</v>
      </c>
      <c r="BD60" s="3">
        <f t="shared" si="46"/>
        <v>0.014465943441058116</v>
      </c>
      <c r="BE60" s="3">
        <f t="shared" si="47"/>
        <v>3</v>
      </c>
      <c r="BF60" s="3">
        <f t="shared" si="48"/>
        <v>11.99276702827947</v>
      </c>
      <c r="BI60" s="1">
        <f t="shared" si="49"/>
        <v>30.690984952809682</v>
      </c>
      <c r="BJ60" s="1">
        <f t="shared" si="50"/>
        <v>1.0402871234473217</v>
      </c>
    </row>
    <row r="61" spans="40:62" ht="12.75">
      <c r="AN61" s="13"/>
      <c r="AS61" s="3">
        <f t="shared" si="38"/>
        <v>0.12617654662206537</v>
      </c>
      <c r="AT61" s="3">
        <f t="shared" si="39"/>
        <v>0.4699200141267911</v>
      </c>
      <c r="AU61" s="3">
        <f t="shared" si="40"/>
        <v>0.2659618237771363</v>
      </c>
      <c r="AV61" s="3">
        <f t="shared" si="41"/>
        <v>2.1379416154740074</v>
      </c>
      <c r="AW61" s="3">
        <f t="shared" si="42"/>
        <v>3</v>
      </c>
      <c r="AY61" s="3">
        <f t="shared" si="43"/>
        <v>1.91703539781323</v>
      </c>
      <c r="AZ61" s="3">
        <f t="shared" si="44"/>
        <v>0.08296460218677004</v>
      </c>
      <c r="BA61" s="3">
        <f>SUM(AY61:AZ61)</f>
        <v>2</v>
      </c>
      <c r="BB61"/>
      <c r="BC61" s="3">
        <f t="shared" si="45"/>
        <v>2.9551258711775845</v>
      </c>
      <c r="BD61" s="3">
        <f t="shared" si="46"/>
        <v>0.04487412882241548</v>
      </c>
      <c r="BE61" s="3">
        <f t="shared" si="47"/>
        <v>3</v>
      </c>
      <c r="BF61" s="3">
        <f t="shared" si="48"/>
        <v>11.977562935588793</v>
      </c>
      <c r="BI61" s="1">
        <f t="shared" si="49"/>
        <v>31.44187201121962</v>
      </c>
      <c r="BJ61" s="1">
        <f t="shared" si="50"/>
        <v>1.356050246730513</v>
      </c>
    </row>
    <row r="62" spans="40:62" ht="12.75">
      <c r="AN62" s="13"/>
      <c r="AS62" s="3">
        <f t="shared" si="38"/>
        <v>0.12693779258103505</v>
      </c>
      <c r="AT62" s="3">
        <f t="shared" si="39"/>
        <v>0.4431291736659265</v>
      </c>
      <c r="AU62" s="3">
        <f t="shared" si="40"/>
        <v>0.27955069070383165</v>
      </c>
      <c r="AV62" s="3">
        <f t="shared" si="41"/>
        <v>2.1503823430492073</v>
      </c>
      <c r="AW62" s="3">
        <f t="shared" si="42"/>
        <v>3.0000000000000004</v>
      </c>
      <c r="AY62" s="3">
        <f t="shared" si="43"/>
        <v>1.9517510829798823</v>
      </c>
      <c r="AZ62" s="3">
        <f t="shared" si="44"/>
        <v>0.04824891702011769</v>
      </c>
      <c r="BA62" s="3">
        <f>SUM(AY62:AZ62)</f>
        <v>2</v>
      </c>
      <c r="BB62"/>
      <c r="BC62" s="3">
        <f t="shared" si="45"/>
        <v>2.9826790030044283</v>
      </c>
      <c r="BD62" s="3">
        <f t="shared" si="46"/>
        <v>0.017320996995571658</v>
      </c>
      <c r="BE62" s="3">
        <f t="shared" si="47"/>
        <v>3</v>
      </c>
      <c r="BF62" s="3">
        <f t="shared" si="48"/>
        <v>11.991339501502214</v>
      </c>
      <c r="BI62" s="1">
        <f t="shared" si="49"/>
        <v>31.555967194768265</v>
      </c>
      <c r="BJ62" s="1">
        <f t="shared" si="50"/>
        <v>0.7869076597345547</v>
      </c>
    </row>
    <row r="63" spans="40:62" ht="12.75">
      <c r="AN63" s="13"/>
      <c r="AS63" s="3">
        <f t="shared" si="38"/>
        <v>0.13347401682605345</v>
      </c>
      <c r="AT63" s="3">
        <f t="shared" si="39"/>
        <v>0.4309750655784637</v>
      </c>
      <c r="AU63" s="3">
        <f t="shared" si="40"/>
        <v>0.24790310643293362</v>
      </c>
      <c r="AV63" s="3">
        <f t="shared" si="41"/>
        <v>2.187647811162549</v>
      </c>
      <c r="AW63" s="3">
        <f t="shared" si="42"/>
        <v>2.9999999999999996</v>
      </c>
      <c r="AY63" s="3">
        <f t="shared" si="43"/>
        <v>1.9322355853321198</v>
      </c>
      <c r="AZ63" s="3">
        <f t="shared" si="44"/>
        <v>0.06776441466788019</v>
      </c>
      <c r="BA63" s="3">
        <f>SUM(AY63:AZ63)</f>
        <v>2</v>
      </c>
      <c r="BB63"/>
      <c r="BC63" s="3">
        <f t="shared" si="45"/>
        <v>2.978004845355286</v>
      </c>
      <c r="BD63" s="3">
        <f t="shared" si="46"/>
        <v>0.02199515464471391</v>
      </c>
      <c r="BE63" s="3">
        <f t="shared" si="47"/>
        <v>3</v>
      </c>
      <c r="BF63" s="3">
        <f t="shared" si="48"/>
        <v>11.989002422677643</v>
      </c>
      <c r="BI63" s="1">
        <f t="shared" si="49"/>
        <v>32.108412228833295</v>
      </c>
      <c r="BJ63" s="1">
        <f t="shared" si="50"/>
        <v>1.1053848488746831</v>
      </c>
    </row>
    <row r="64" ht="12.75">
      <c r="AN64" s="13"/>
    </row>
    <row r="65" ht="12.75">
      <c r="AN65" s="13"/>
    </row>
  </sheetData>
  <mergeCells count="22">
    <mergeCell ref="BI1:BM2"/>
    <mergeCell ref="BI34:BM35"/>
    <mergeCell ref="AS36:BE37"/>
    <mergeCell ref="AS38:AW38"/>
    <mergeCell ref="AO52:AR53"/>
    <mergeCell ref="AO56:AR57"/>
    <mergeCell ref="AY38:BA38"/>
    <mergeCell ref="BC38:BE38"/>
    <mergeCell ref="AO36:AR39"/>
    <mergeCell ref="AN1:AN30"/>
    <mergeCell ref="AN36:AN65"/>
    <mergeCell ref="AO42:AR50"/>
    <mergeCell ref="AT5:AX5"/>
    <mergeCell ref="AT3:BF4"/>
    <mergeCell ref="AO7:AO15"/>
    <mergeCell ref="AO1:AR4"/>
    <mergeCell ref="AZ5:BB5"/>
    <mergeCell ref="BD5:BF5"/>
    <mergeCell ref="I3:N3"/>
    <mergeCell ref="P3:U3"/>
    <mergeCell ref="W3:AB3"/>
    <mergeCell ref="AG3:AM3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Škoda</dc:creator>
  <cp:keywords/>
  <dc:description/>
  <cp:lastModifiedBy>Radek Škoda</cp:lastModifiedBy>
  <dcterms:created xsi:type="dcterms:W3CDTF">2010-04-10T12:00:14Z</dcterms:created>
  <dcterms:modified xsi:type="dcterms:W3CDTF">2010-04-11T20:28:47Z</dcterms:modified>
  <cp:category/>
  <cp:version/>
  <cp:contentType/>
  <cp:contentStatus/>
</cp:coreProperties>
</file>