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1075" windowHeight="1029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List1!$D$4:$D$7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List1!$G$31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7" i="1" l="1"/>
  <c r="E5" i="1"/>
  <c r="E6" i="1"/>
  <c r="E4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11" i="1"/>
  <c r="I15" i="1"/>
  <c r="J15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11" i="1"/>
  <c r="G11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  <c r="I16" i="1" l="1"/>
  <c r="J16" i="1" s="1"/>
  <c r="I24" i="1"/>
  <c r="J24" i="1" s="1"/>
  <c r="I21" i="1"/>
  <c r="J21" i="1" s="1"/>
  <c r="I11" i="1"/>
  <c r="J11" i="1" s="1"/>
  <c r="I13" i="1"/>
  <c r="J13" i="1" s="1"/>
  <c r="I29" i="1"/>
  <c r="J29" i="1" s="1"/>
  <c r="I23" i="1"/>
  <c r="J23" i="1" s="1"/>
  <c r="I27" i="1"/>
  <c r="J27" i="1" s="1"/>
  <c r="I19" i="1"/>
  <c r="J19" i="1" s="1"/>
  <c r="I20" i="1"/>
  <c r="J20" i="1" s="1"/>
  <c r="I26" i="1"/>
  <c r="J26" i="1" s="1"/>
  <c r="I18" i="1"/>
  <c r="J18" i="1" s="1"/>
  <c r="I28" i="1"/>
  <c r="J28" i="1" s="1"/>
  <c r="I12" i="1"/>
  <c r="J12" i="1" s="1"/>
  <c r="I25" i="1"/>
  <c r="J25" i="1" s="1"/>
  <c r="I17" i="1"/>
  <c r="J17" i="1" s="1"/>
  <c r="I30" i="1"/>
  <c r="J30" i="1" s="1"/>
  <c r="I22" i="1"/>
  <c r="J22" i="1" s="1"/>
  <c r="I14" i="1"/>
  <c r="J14" i="1" s="1"/>
  <c r="G31" i="1"/>
</calcChain>
</file>

<file path=xl/sharedStrings.xml><?xml version="1.0" encoding="utf-8"?>
<sst xmlns="http://schemas.openxmlformats.org/spreadsheetml/2006/main" count="22" uniqueCount="18">
  <si>
    <t>pH</t>
  </si>
  <si>
    <t>Brantley 214</t>
  </si>
  <si>
    <t>log r</t>
  </si>
  <si>
    <t>kH =</t>
  </si>
  <si>
    <t>kOH =</t>
  </si>
  <si>
    <t>n</t>
  </si>
  <si>
    <t>m</t>
  </si>
  <si>
    <t>r</t>
  </si>
  <si>
    <t>r*10–12</t>
  </si>
  <si>
    <t>D2</t>
  </si>
  <si>
    <t>log r vyp</t>
  </si>
  <si>
    <t>linie</t>
  </si>
  <si>
    <t>D</t>
  </si>
  <si>
    <t>nulová čára</t>
  </si>
  <si>
    <t>Diopside</t>
  </si>
  <si>
    <t>rate law 222</t>
  </si>
  <si>
    <t>constatnts 218</t>
  </si>
  <si>
    <t>picture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</si>
</sst>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E+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70472222222222"/>
          <c:y val="4.554342810895036E-2"/>
          <c:w val="0.75795611111111116"/>
          <c:h val="0.82182361111111113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List1!$B$10</c:f>
              <c:strCache>
                <c:ptCount val="1"/>
                <c:pt idx="0">
                  <c:v>log 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xVal>
            <c:numRef>
              <c:f>List1!$A$11:$A$30</c:f>
              <c:numCache>
                <c:formatCode>0.00</c:formatCode>
                <c:ptCount val="20"/>
                <c:pt idx="0">
                  <c:v>1.1000000000000001</c:v>
                </c:pt>
                <c:pt idx="1">
                  <c:v>2.15</c:v>
                </c:pt>
                <c:pt idx="2">
                  <c:v>2.93</c:v>
                </c:pt>
                <c:pt idx="3">
                  <c:v>3.08</c:v>
                </c:pt>
                <c:pt idx="4">
                  <c:v>3.51</c:v>
                </c:pt>
                <c:pt idx="5">
                  <c:v>4.0999999999999996</c:v>
                </c:pt>
                <c:pt idx="6">
                  <c:v>5.17</c:v>
                </c:pt>
                <c:pt idx="7">
                  <c:v>5.43</c:v>
                </c:pt>
                <c:pt idx="8">
                  <c:v>5.49</c:v>
                </c:pt>
                <c:pt idx="9">
                  <c:v>5.59</c:v>
                </c:pt>
                <c:pt idx="10">
                  <c:v>5.66</c:v>
                </c:pt>
                <c:pt idx="11">
                  <c:v>5.76</c:v>
                </c:pt>
                <c:pt idx="12">
                  <c:v>7.76</c:v>
                </c:pt>
                <c:pt idx="13">
                  <c:v>7.99</c:v>
                </c:pt>
                <c:pt idx="14">
                  <c:v>9.98</c:v>
                </c:pt>
                <c:pt idx="15">
                  <c:v>9.98</c:v>
                </c:pt>
                <c:pt idx="16">
                  <c:v>10.52</c:v>
                </c:pt>
                <c:pt idx="17">
                  <c:v>11.2</c:v>
                </c:pt>
                <c:pt idx="18">
                  <c:v>11.5</c:v>
                </c:pt>
                <c:pt idx="19">
                  <c:v>12.25</c:v>
                </c:pt>
              </c:numCache>
            </c:numRef>
          </c:xVal>
          <c:yVal>
            <c:numRef>
              <c:f>List1!$B$11:$B$30</c:f>
              <c:numCache>
                <c:formatCode>0.00</c:formatCode>
                <c:ptCount val="20"/>
                <c:pt idx="0">
                  <c:v>-10.3</c:v>
                </c:pt>
                <c:pt idx="1">
                  <c:v>-10.59</c:v>
                </c:pt>
                <c:pt idx="2">
                  <c:v>-11.28</c:v>
                </c:pt>
                <c:pt idx="3">
                  <c:v>-11.08</c:v>
                </c:pt>
                <c:pt idx="4">
                  <c:v>-11.39</c:v>
                </c:pt>
                <c:pt idx="5">
                  <c:v>-11.48</c:v>
                </c:pt>
                <c:pt idx="6">
                  <c:v>-11.78</c:v>
                </c:pt>
                <c:pt idx="7">
                  <c:v>-11.78</c:v>
                </c:pt>
                <c:pt idx="8">
                  <c:v>-11.68</c:v>
                </c:pt>
                <c:pt idx="9">
                  <c:v>-11.88</c:v>
                </c:pt>
                <c:pt idx="10">
                  <c:v>-11.78</c:v>
                </c:pt>
                <c:pt idx="11">
                  <c:v>-11.88</c:v>
                </c:pt>
                <c:pt idx="12">
                  <c:v>-11.79</c:v>
                </c:pt>
                <c:pt idx="13">
                  <c:v>-11.68</c:v>
                </c:pt>
                <c:pt idx="14">
                  <c:v>-11.08</c:v>
                </c:pt>
                <c:pt idx="15">
                  <c:v>-10.98</c:v>
                </c:pt>
                <c:pt idx="16">
                  <c:v>-10.98</c:v>
                </c:pt>
                <c:pt idx="17">
                  <c:v>-10.55</c:v>
                </c:pt>
                <c:pt idx="18">
                  <c:v>-10.55</c:v>
                </c:pt>
                <c:pt idx="19">
                  <c:v>-10.34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List1!$L$9</c:f>
              <c:strCache>
                <c:ptCount val="1"/>
                <c:pt idx="0">
                  <c:v>linie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List1!$K$11:$K$34</c:f>
              <c:numCache>
                <c:formatCode>0.0</c:formatCode>
                <c:ptCount val="2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</c:numCache>
            </c:numRef>
          </c:xVal>
          <c:yVal>
            <c:numRef>
              <c:f>List1!$L$11:$L$34</c:f>
              <c:numCache>
                <c:formatCode>0.00</c:formatCode>
                <c:ptCount val="24"/>
                <c:pt idx="0">
                  <c:v>-10.252253381566911</c:v>
                </c:pt>
                <c:pt idx="1">
                  <c:v>-10.446971065763496</c:v>
                </c:pt>
                <c:pt idx="2">
                  <c:v>-10.64145364382631</c:v>
                </c:pt>
                <c:pt idx="3">
                  <c:v>-10.835418346795494</c:v>
                </c:pt>
                <c:pt idx="4">
                  <c:v>-11.028245470168295</c:v>
                </c:pt>
                <c:pt idx="5">
                  <c:v>-11.21858888960988</c:v>
                </c:pt>
                <c:pt idx="6">
                  <c:v>-11.40358065726525</c:v>
                </c:pt>
                <c:pt idx="7">
                  <c:v>-11.577360778643458</c:v>
                </c:pt>
                <c:pt idx="8">
                  <c:v>-11.728966570899924</c:v>
                </c:pt>
                <c:pt idx="9">
                  <c:v>-11.841259988773031</c:v>
                </c:pt>
                <c:pt idx="10">
                  <c:v>-11.895514991803513</c:v>
                </c:pt>
                <c:pt idx="11">
                  <c:v>-11.883382158611523</c:v>
                </c:pt>
                <c:pt idx="12">
                  <c:v>-11.814139718410892</c:v>
                </c:pt>
                <c:pt idx="13">
                  <c:v>-11.706703515270771</c:v>
                </c:pt>
                <c:pt idx="14">
                  <c:v>-11.577899191933056</c:v>
                </c:pt>
                <c:pt idx="15">
                  <c:v>-11.438339285484332</c:v>
                </c:pt>
                <c:pt idx="16">
                  <c:v>-11.293656942153163</c:v>
                </c:pt>
                <c:pt idx="17">
                  <c:v>-11.146599809741739</c:v>
                </c:pt>
                <c:pt idx="18">
                  <c:v>-10.998455520156536</c:v>
                </c:pt>
                <c:pt idx="19">
                  <c:v>-10.849816421862487</c:v>
                </c:pt>
                <c:pt idx="20">
                  <c:v>-10.700952712284995</c:v>
                </c:pt>
                <c:pt idx="21">
                  <c:v>-10.551987166350365</c:v>
                </c:pt>
                <c:pt idx="22">
                  <c:v>-10.402975474111683</c:v>
                </c:pt>
                <c:pt idx="23">
                  <c:v>-10.253942876232728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50016"/>
        <c:axId val="139772672"/>
      </c:scatterChart>
      <c:valAx>
        <c:axId val="139750016"/>
        <c:scaling>
          <c:orientation val="minMax"/>
          <c:max val="13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9772672"/>
        <c:crossesAt val="-12"/>
        <c:crossBetween val="midCat"/>
        <c:majorUnit val="2"/>
      </c:valAx>
      <c:valAx>
        <c:axId val="139772672"/>
        <c:scaling>
          <c:orientation val="minMax"/>
          <c:max val="-10.19999999999999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(rychlost</a:t>
                </a:r>
                <a:r>
                  <a:rPr lang="cs-CZ" sz="1000" b="1" i="0" u="none" strike="noStrike" baseline="0">
                    <a:effectLst/>
                  </a:rPr>
                  <a:t>[mol m</a:t>
                </a:r>
                <a:r>
                  <a:rPr lang="cs-CZ" sz="1000" b="1" i="0" u="none" strike="noStrike" baseline="30000">
                    <a:effectLst/>
                  </a:rPr>
                  <a:t>–2</a:t>
                </a:r>
                <a:r>
                  <a:rPr lang="cs-CZ" sz="1000" b="1" i="0" u="none" strike="noStrike" baseline="0">
                    <a:effectLst/>
                  </a:rPr>
                  <a:t> s</a:t>
                </a:r>
                <a:r>
                  <a:rPr lang="cs-CZ" sz="1000" b="1" i="0" u="none" strike="noStrike" baseline="30000">
                    <a:effectLst/>
                  </a:rPr>
                  <a:t>–1</a:t>
                </a:r>
                <a:r>
                  <a:rPr lang="cs-CZ" sz="1000" b="1" i="0" u="none" strike="noStrike" baseline="0">
                    <a:effectLst/>
                  </a:rPr>
                  <a:t>]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39750016"/>
        <c:crosses val="autoZero"/>
        <c:crossBetween val="midCat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0472222222222"/>
          <c:y val="4.554342810895036E-2"/>
          <c:w val="0.75795611111111116"/>
          <c:h val="0.82182361111111113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List1!$J$10</c:f>
              <c:strCache>
                <c:ptCount val="1"/>
                <c:pt idx="0">
                  <c:v>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xVal>
            <c:numRef>
              <c:f>List1!$A$11:$A$30</c:f>
              <c:numCache>
                <c:formatCode>0.00</c:formatCode>
                <c:ptCount val="20"/>
                <c:pt idx="0">
                  <c:v>1.1000000000000001</c:v>
                </c:pt>
                <c:pt idx="1">
                  <c:v>2.15</c:v>
                </c:pt>
                <c:pt idx="2">
                  <c:v>2.93</c:v>
                </c:pt>
                <c:pt idx="3">
                  <c:v>3.08</c:v>
                </c:pt>
                <c:pt idx="4">
                  <c:v>3.51</c:v>
                </c:pt>
                <c:pt idx="5">
                  <c:v>4.0999999999999996</c:v>
                </c:pt>
                <c:pt idx="6">
                  <c:v>5.17</c:v>
                </c:pt>
                <c:pt idx="7">
                  <c:v>5.43</c:v>
                </c:pt>
                <c:pt idx="8">
                  <c:v>5.49</c:v>
                </c:pt>
                <c:pt idx="9">
                  <c:v>5.59</c:v>
                </c:pt>
                <c:pt idx="10">
                  <c:v>5.66</c:v>
                </c:pt>
                <c:pt idx="11">
                  <c:v>5.76</c:v>
                </c:pt>
                <c:pt idx="12">
                  <c:v>7.76</c:v>
                </c:pt>
                <c:pt idx="13">
                  <c:v>7.99</c:v>
                </c:pt>
                <c:pt idx="14">
                  <c:v>9.98</c:v>
                </c:pt>
                <c:pt idx="15">
                  <c:v>9.98</c:v>
                </c:pt>
                <c:pt idx="16">
                  <c:v>10.52</c:v>
                </c:pt>
                <c:pt idx="17">
                  <c:v>11.2</c:v>
                </c:pt>
                <c:pt idx="18">
                  <c:v>11.5</c:v>
                </c:pt>
                <c:pt idx="19">
                  <c:v>12.25</c:v>
                </c:pt>
              </c:numCache>
            </c:numRef>
          </c:xVal>
          <c:yVal>
            <c:numRef>
              <c:f>List1!$J$11:$J$30</c:f>
              <c:numCache>
                <c:formatCode>0.00</c:formatCode>
                <c:ptCount val="20"/>
                <c:pt idx="0">
                  <c:v>8.7918024250015492E-3</c:v>
                </c:pt>
                <c:pt idx="1">
                  <c:v>-0.10971675798351477</c:v>
                </c:pt>
                <c:pt idx="2">
                  <c:v>0.27864297051725195</c:v>
                </c:pt>
                <c:pt idx="3">
                  <c:v>2.1081992703361863E-2</c:v>
                </c:pt>
                <c:pt idx="4">
                  <c:v>0.16764549170312293</c:v>
                </c:pt>
                <c:pt idx="5">
                  <c:v>4.0503247567833967E-2</c:v>
                </c:pt>
                <c:pt idx="6">
                  <c:v>7.4433167823748647E-3</c:v>
                </c:pt>
                <c:pt idx="7">
                  <c:v>-4.8651590998124661E-2</c:v>
                </c:pt>
                <c:pt idx="8">
                  <c:v>-0.15952840781138811</c:v>
                </c:pt>
                <c:pt idx="9">
                  <c:v>2.4232781924869329E-2</c:v>
                </c:pt>
                <c:pt idx="10">
                  <c:v>-8.5670646593257516E-2</c:v>
                </c:pt>
                <c:pt idx="11">
                  <c:v>2.3569790622026687E-3</c:v>
                </c:pt>
                <c:pt idx="12">
                  <c:v>0.14842160616673894</c:v>
                </c:pt>
                <c:pt idx="13">
                  <c:v>9.9393687398910302E-2</c:v>
                </c:pt>
                <c:pt idx="14">
                  <c:v>7.560664202624956E-2</c:v>
                </c:pt>
                <c:pt idx="15">
                  <c:v>-2.4393357973750085E-2</c:v>
                </c:pt>
                <c:pt idx="16">
                  <c:v>0.13613496295956651</c:v>
                </c:pt>
                <c:pt idx="17">
                  <c:v>-9.1374618588933032E-2</c:v>
                </c:pt>
                <c:pt idx="18">
                  <c:v>-1.9871663503643333E-3</c:v>
                </c:pt>
                <c:pt idx="19">
                  <c:v>1.1539133196997398E-2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List1!$A$35</c:f>
              <c:strCache>
                <c:ptCount val="1"/>
                <c:pt idx="0">
                  <c:v>nulová čára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List1!$A$36:$A$37</c:f>
              <c:numCache>
                <c:formatCode>General</c:formatCode>
                <c:ptCount val="2"/>
                <c:pt idx="0">
                  <c:v>1</c:v>
                </c:pt>
                <c:pt idx="1">
                  <c:v>13</c:v>
                </c:pt>
              </c:numCache>
            </c:numRef>
          </c:xVal>
          <c:yVal>
            <c:numRef>
              <c:f>List1!$B$36:$B$37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53280"/>
        <c:axId val="147155200"/>
      </c:scatterChart>
      <c:valAx>
        <c:axId val="147153280"/>
        <c:scaling>
          <c:orientation val="minMax"/>
          <c:max val="13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7155200"/>
        <c:crossesAt val="-12"/>
        <c:crossBetween val="midCat"/>
        <c:majorUnit val="2"/>
      </c:valAx>
      <c:valAx>
        <c:axId val="147155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i="1"/>
                  <a:t>d</a:t>
                </a:r>
                <a:endParaRPr lang="en-US" i="1"/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47153280"/>
        <c:crosses val="autoZero"/>
        <c:crossBetween val="midCat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0472222222222"/>
          <c:y val="4.554342810895036E-2"/>
          <c:w val="0.75795611111111116"/>
          <c:h val="0.82182361111111113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List1!$J$10</c:f>
              <c:strCache>
                <c:ptCount val="1"/>
                <c:pt idx="0">
                  <c:v>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xVal>
            <c:numRef>
              <c:f>List1!$B$11:$B$30</c:f>
              <c:numCache>
                <c:formatCode>0.00</c:formatCode>
                <c:ptCount val="20"/>
                <c:pt idx="0">
                  <c:v>-10.3</c:v>
                </c:pt>
                <c:pt idx="1">
                  <c:v>-10.59</c:v>
                </c:pt>
                <c:pt idx="2">
                  <c:v>-11.28</c:v>
                </c:pt>
                <c:pt idx="3">
                  <c:v>-11.08</c:v>
                </c:pt>
                <c:pt idx="4">
                  <c:v>-11.39</c:v>
                </c:pt>
                <c:pt idx="5">
                  <c:v>-11.48</c:v>
                </c:pt>
                <c:pt idx="6">
                  <c:v>-11.78</c:v>
                </c:pt>
                <c:pt idx="7">
                  <c:v>-11.78</c:v>
                </c:pt>
                <c:pt idx="8">
                  <c:v>-11.68</c:v>
                </c:pt>
                <c:pt idx="9">
                  <c:v>-11.88</c:v>
                </c:pt>
                <c:pt idx="10">
                  <c:v>-11.78</c:v>
                </c:pt>
                <c:pt idx="11">
                  <c:v>-11.88</c:v>
                </c:pt>
                <c:pt idx="12">
                  <c:v>-11.79</c:v>
                </c:pt>
                <c:pt idx="13">
                  <c:v>-11.68</c:v>
                </c:pt>
                <c:pt idx="14">
                  <c:v>-11.08</c:v>
                </c:pt>
                <c:pt idx="15">
                  <c:v>-10.98</c:v>
                </c:pt>
                <c:pt idx="16">
                  <c:v>-10.98</c:v>
                </c:pt>
                <c:pt idx="17">
                  <c:v>-10.55</c:v>
                </c:pt>
                <c:pt idx="18">
                  <c:v>-10.55</c:v>
                </c:pt>
                <c:pt idx="19">
                  <c:v>-10.34</c:v>
                </c:pt>
              </c:numCache>
            </c:numRef>
          </c:xVal>
          <c:yVal>
            <c:numRef>
              <c:f>List1!$J$11:$J$30</c:f>
              <c:numCache>
                <c:formatCode>0.00</c:formatCode>
                <c:ptCount val="20"/>
                <c:pt idx="0">
                  <c:v>8.7918024250015492E-3</c:v>
                </c:pt>
                <c:pt idx="1">
                  <c:v>-0.10971675798351477</c:v>
                </c:pt>
                <c:pt idx="2">
                  <c:v>0.27864297051725195</c:v>
                </c:pt>
                <c:pt idx="3">
                  <c:v>2.1081992703361863E-2</c:v>
                </c:pt>
                <c:pt idx="4">
                  <c:v>0.16764549170312293</c:v>
                </c:pt>
                <c:pt idx="5">
                  <c:v>4.0503247567833967E-2</c:v>
                </c:pt>
                <c:pt idx="6">
                  <c:v>7.4433167823748647E-3</c:v>
                </c:pt>
                <c:pt idx="7">
                  <c:v>-4.8651590998124661E-2</c:v>
                </c:pt>
                <c:pt idx="8">
                  <c:v>-0.15952840781138811</c:v>
                </c:pt>
                <c:pt idx="9">
                  <c:v>2.4232781924869329E-2</c:v>
                </c:pt>
                <c:pt idx="10">
                  <c:v>-8.5670646593257516E-2</c:v>
                </c:pt>
                <c:pt idx="11">
                  <c:v>2.3569790622026687E-3</c:v>
                </c:pt>
                <c:pt idx="12">
                  <c:v>0.14842160616673894</c:v>
                </c:pt>
                <c:pt idx="13">
                  <c:v>9.9393687398910302E-2</c:v>
                </c:pt>
                <c:pt idx="14">
                  <c:v>7.560664202624956E-2</c:v>
                </c:pt>
                <c:pt idx="15">
                  <c:v>-2.4393357973750085E-2</c:v>
                </c:pt>
                <c:pt idx="16">
                  <c:v>0.13613496295956651</c:v>
                </c:pt>
                <c:pt idx="17">
                  <c:v>-9.1374618588933032E-2</c:v>
                </c:pt>
                <c:pt idx="18">
                  <c:v>-1.9871663503643333E-3</c:v>
                </c:pt>
                <c:pt idx="19">
                  <c:v>1.1539133196997398E-2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List1!$A$39</c:f>
              <c:strCache>
                <c:ptCount val="1"/>
                <c:pt idx="0">
                  <c:v>nulová čára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List1!$A$40:$A$41</c:f>
              <c:numCache>
                <c:formatCode>General</c:formatCode>
                <c:ptCount val="2"/>
                <c:pt idx="0">
                  <c:v>-12</c:v>
                </c:pt>
                <c:pt idx="1">
                  <c:v>-10.199999999999999</c:v>
                </c:pt>
              </c:numCache>
            </c:numRef>
          </c:xVal>
          <c:yVal>
            <c:numRef>
              <c:f>List1!$B$40:$B$41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92448"/>
        <c:axId val="147325696"/>
      </c:scatterChart>
      <c:valAx>
        <c:axId val="147192448"/>
        <c:scaling>
          <c:orientation val="minMax"/>
          <c:max val="-10.199999999999999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(rychlost)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47325696"/>
        <c:crossesAt val="-12"/>
        <c:crossBetween val="midCat"/>
      </c:valAx>
      <c:valAx>
        <c:axId val="147325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d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47192448"/>
        <c:crossesAt val="-12"/>
        <c:crossBetween val="midCat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0472222222222"/>
          <c:y val="4.554342810895036E-2"/>
          <c:w val="0.75795611111111116"/>
          <c:h val="0.82182361111111113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List1!$I$10</c:f>
              <c:strCache>
                <c:ptCount val="1"/>
                <c:pt idx="0">
                  <c:v>log r vyp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xVal>
            <c:numRef>
              <c:f>List1!$B$11:$B$30</c:f>
              <c:numCache>
                <c:formatCode>0.00</c:formatCode>
                <c:ptCount val="20"/>
                <c:pt idx="0">
                  <c:v>-10.3</c:v>
                </c:pt>
                <c:pt idx="1">
                  <c:v>-10.59</c:v>
                </c:pt>
                <c:pt idx="2">
                  <c:v>-11.28</c:v>
                </c:pt>
                <c:pt idx="3">
                  <c:v>-11.08</c:v>
                </c:pt>
                <c:pt idx="4">
                  <c:v>-11.39</c:v>
                </c:pt>
                <c:pt idx="5">
                  <c:v>-11.48</c:v>
                </c:pt>
                <c:pt idx="6">
                  <c:v>-11.78</c:v>
                </c:pt>
                <c:pt idx="7">
                  <c:v>-11.78</c:v>
                </c:pt>
                <c:pt idx="8">
                  <c:v>-11.68</c:v>
                </c:pt>
                <c:pt idx="9">
                  <c:v>-11.88</c:v>
                </c:pt>
                <c:pt idx="10">
                  <c:v>-11.78</c:v>
                </c:pt>
                <c:pt idx="11">
                  <c:v>-11.88</c:v>
                </c:pt>
                <c:pt idx="12">
                  <c:v>-11.79</c:v>
                </c:pt>
                <c:pt idx="13">
                  <c:v>-11.68</c:v>
                </c:pt>
                <c:pt idx="14">
                  <c:v>-11.08</c:v>
                </c:pt>
                <c:pt idx="15">
                  <c:v>-10.98</c:v>
                </c:pt>
                <c:pt idx="16">
                  <c:v>-10.98</c:v>
                </c:pt>
                <c:pt idx="17">
                  <c:v>-10.55</c:v>
                </c:pt>
                <c:pt idx="18">
                  <c:v>-10.55</c:v>
                </c:pt>
                <c:pt idx="19">
                  <c:v>-10.34</c:v>
                </c:pt>
              </c:numCache>
            </c:numRef>
          </c:xVal>
          <c:yVal>
            <c:numRef>
              <c:f>List1!$I$11:$I$30</c:f>
              <c:numCache>
                <c:formatCode>0.00</c:formatCode>
                <c:ptCount val="20"/>
                <c:pt idx="0">
                  <c:v>-10.291208197574999</c:v>
                </c:pt>
                <c:pt idx="1">
                  <c:v>-10.699716757983515</c:v>
                </c:pt>
                <c:pt idx="2">
                  <c:v>-11.001357029482747</c:v>
                </c:pt>
                <c:pt idx="3">
                  <c:v>-11.058918007296638</c:v>
                </c:pt>
                <c:pt idx="4">
                  <c:v>-11.222354508296878</c:v>
                </c:pt>
                <c:pt idx="5">
                  <c:v>-11.439496752432166</c:v>
                </c:pt>
                <c:pt idx="6">
                  <c:v>-11.772556683217624</c:v>
                </c:pt>
                <c:pt idx="7">
                  <c:v>-11.828651590998124</c:v>
                </c:pt>
                <c:pt idx="8">
                  <c:v>-11.839528407811388</c:v>
                </c:pt>
                <c:pt idx="9">
                  <c:v>-11.855767218075131</c:v>
                </c:pt>
                <c:pt idx="10">
                  <c:v>-11.865670646593257</c:v>
                </c:pt>
                <c:pt idx="11">
                  <c:v>-11.877643020937798</c:v>
                </c:pt>
                <c:pt idx="12">
                  <c:v>-11.64157839383326</c:v>
                </c:pt>
                <c:pt idx="13">
                  <c:v>-11.580606312601089</c:v>
                </c:pt>
                <c:pt idx="14">
                  <c:v>-11.004393357973751</c:v>
                </c:pt>
                <c:pt idx="15">
                  <c:v>-11.004393357973751</c:v>
                </c:pt>
                <c:pt idx="16">
                  <c:v>-10.843865037040434</c:v>
                </c:pt>
                <c:pt idx="17">
                  <c:v>-10.641374618588934</c:v>
                </c:pt>
                <c:pt idx="18">
                  <c:v>-10.551987166350365</c:v>
                </c:pt>
                <c:pt idx="19">
                  <c:v>-10.328460866803002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List1!$A$43</c:f>
              <c:strCache>
                <c:ptCount val="1"/>
                <c:pt idx="0">
                  <c:v>linie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List1!$A$44:$A$45</c:f>
              <c:numCache>
                <c:formatCode>General</c:formatCode>
                <c:ptCount val="2"/>
                <c:pt idx="0">
                  <c:v>-12</c:v>
                </c:pt>
                <c:pt idx="1">
                  <c:v>-10.199999999999999</c:v>
                </c:pt>
              </c:numCache>
            </c:numRef>
          </c:xVal>
          <c:yVal>
            <c:numRef>
              <c:f>List1!$B$44:$B$45</c:f>
              <c:numCache>
                <c:formatCode>General</c:formatCode>
                <c:ptCount val="2"/>
                <c:pt idx="0">
                  <c:v>-12</c:v>
                </c:pt>
                <c:pt idx="1">
                  <c:v>-10.199999999999999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54752"/>
        <c:axId val="147356672"/>
      </c:scatterChart>
      <c:valAx>
        <c:axId val="147354752"/>
        <c:scaling>
          <c:orientation val="minMax"/>
          <c:max val="-10.199999999999999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(</a:t>
                </a:r>
                <a:r>
                  <a:rPr lang="en-US" i="1"/>
                  <a:t>r</a:t>
                </a:r>
                <a:r>
                  <a:rPr lang="en-US" i="1" baseline="30000"/>
                  <a:t>naměř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47356672"/>
        <c:crossesAt val="-12"/>
        <c:crossBetween val="midCat"/>
      </c:valAx>
      <c:valAx>
        <c:axId val="147356672"/>
        <c:scaling>
          <c:orientation val="minMax"/>
          <c:min val="-1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(</a:t>
                </a:r>
                <a:r>
                  <a:rPr lang="en-US" i="1"/>
                  <a:t>r</a:t>
                </a:r>
                <a:r>
                  <a:rPr lang="en-US" i="1" baseline="30000"/>
                  <a:t>vypoč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47354752"/>
        <c:crossesAt val="-12"/>
        <c:crossBetween val="midCat"/>
        <c:majorUnit val="0.5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0472222222222"/>
          <c:y val="4.554342810895036E-2"/>
          <c:w val="0.75795611111111116"/>
          <c:h val="0.82182361111111113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List1!$B$10</c:f>
              <c:strCache>
                <c:ptCount val="1"/>
                <c:pt idx="0">
                  <c:v>log 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xVal>
            <c:numRef>
              <c:f>List1!$A$11:$A$30</c:f>
              <c:numCache>
                <c:formatCode>0.00</c:formatCode>
                <c:ptCount val="20"/>
                <c:pt idx="0">
                  <c:v>1.1000000000000001</c:v>
                </c:pt>
                <c:pt idx="1">
                  <c:v>2.15</c:v>
                </c:pt>
                <c:pt idx="2">
                  <c:v>2.93</c:v>
                </c:pt>
                <c:pt idx="3">
                  <c:v>3.08</c:v>
                </c:pt>
                <c:pt idx="4">
                  <c:v>3.51</c:v>
                </c:pt>
                <c:pt idx="5">
                  <c:v>4.0999999999999996</c:v>
                </c:pt>
                <c:pt idx="6">
                  <c:v>5.17</c:v>
                </c:pt>
                <c:pt idx="7">
                  <c:v>5.43</c:v>
                </c:pt>
                <c:pt idx="8">
                  <c:v>5.49</c:v>
                </c:pt>
                <c:pt idx="9">
                  <c:v>5.59</c:v>
                </c:pt>
                <c:pt idx="10">
                  <c:v>5.66</c:v>
                </c:pt>
                <c:pt idx="11">
                  <c:v>5.76</c:v>
                </c:pt>
                <c:pt idx="12">
                  <c:v>7.76</c:v>
                </c:pt>
                <c:pt idx="13">
                  <c:v>7.99</c:v>
                </c:pt>
                <c:pt idx="14">
                  <c:v>9.98</c:v>
                </c:pt>
                <c:pt idx="15">
                  <c:v>9.98</c:v>
                </c:pt>
                <c:pt idx="16">
                  <c:v>10.52</c:v>
                </c:pt>
                <c:pt idx="17">
                  <c:v>11.2</c:v>
                </c:pt>
                <c:pt idx="18">
                  <c:v>11.5</c:v>
                </c:pt>
                <c:pt idx="19">
                  <c:v>12.25</c:v>
                </c:pt>
              </c:numCache>
            </c:numRef>
          </c:xVal>
          <c:yVal>
            <c:numRef>
              <c:f>List1!$B$11:$B$30</c:f>
              <c:numCache>
                <c:formatCode>0.00</c:formatCode>
                <c:ptCount val="20"/>
                <c:pt idx="0">
                  <c:v>-10.3</c:v>
                </c:pt>
                <c:pt idx="1">
                  <c:v>-10.59</c:v>
                </c:pt>
                <c:pt idx="2">
                  <c:v>-11.28</c:v>
                </c:pt>
                <c:pt idx="3">
                  <c:v>-11.08</c:v>
                </c:pt>
                <c:pt idx="4">
                  <c:v>-11.39</c:v>
                </c:pt>
                <c:pt idx="5">
                  <c:v>-11.48</c:v>
                </c:pt>
                <c:pt idx="6">
                  <c:v>-11.78</c:v>
                </c:pt>
                <c:pt idx="7">
                  <c:v>-11.78</c:v>
                </c:pt>
                <c:pt idx="8">
                  <c:v>-11.68</c:v>
                </c:pt>
                <c:pt idx="9">
                  <c:v>-11.88</c:v>
                </c:pt>
                <c:pt idx="10">
                  <c:v>-11.78</c:v>
                </c:pt>
                <c:pt idx="11">
                  <c:v>-11.88</c:v>
                </c:pt>
                <c:pt idx="12">
                  <c:v>-11.79</c:v>
                </c:pt>
                <c:pt idx="13">
                  <c:v>-11.68</c:v>
                </c:pt>
                <c:pt idx="14">
                  <c:v>-11.08</c:v>
                </c:pt>
                <c:pt idx="15">
                  <c:v>-10.98</c:v>
                </c:pt>
                <c:pt idx="16">
                  <c:v>-10.98</c:v>
                </c:pt>
                <c:pt idx="17">
                  <c:v>-10.55</c:v>
                </c:pt>
                <c:pt idx="18">
                  <c:v>-10.55</c:v>
                </c:pt>
                <c:pt idx="19">
                  <c:v>-10.34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56576"/>
        <c:axId val="161258496"/>
      </c:scatterChart>
      <c:valAx>
        <c:axId val="161256576"/>
        <c:scaling>
          <c:orientation val="minMax"/>
          <c:max val="13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61258496"/>
        <c:crossesAt val="-12"/>
        <c:crossBetween val="midCat"/>
        <c:majorUnit val="2"/>
      </c:valAx>
      <c:valAx>
        <c:axId val="161258496"/>
        <c:scaling>
          <c:orientation val="minMax"/>
          <c:max val="-10.19999999999999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(rychlost</a:t>
                </a:r>
                <a:r>
                  <a:rPr lang="cs-CZ" sz="1000" b="1" i="0" u="none" strike="noStrike" baseline="0">
                    <a:effectLst/>
                  </a:rPr>
                  <a:t>[mol m</a:t>
                </a:r>
                <a:r>
                  <a:rPr lang="cs-CZ" sz="1000" b="1" i="0" u="none" strike="noStrike" baseline="30000">
                    <a:effectLst/>
                  </a:rPr>
                  <a:t>–2</a:t>
                </a:r>
                <a:r>
                  <a:rPr lang="cs-CZ" sz="1000" b="1" i="0" u="none" strike="noStrike" baseline="0">
                    <a:effectLst/>
                  </a:rPr>
                  <a:t> s</a:t>
                </a:r>
                <a:r>
                  <a:rPr lang="cs-CZ" sz="1000" b="1" i="0" u="none" strike="noStrike" baseline="30000">
                    <a:effectLst/>
                  </a:rPr>
                  <a:t>–1</a:t>
                </a:r>
                <a:r>
                  <a:rPr lang="cs-CZ" sz="1000" b="1" i="0" u="none" strike="noStrike" baseline="0">
                    <a:effectLst/>
                  </a:rPr>
                  <a:t>]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61256576"/>
        <c:crosses val="autoZero"/>
        <c:crossBetween val="midCat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276224</xdr:colOff>
      <xdr:row>0</xdr:row>
      <xdr:rowOff>9525</xdr:rowOff>
    </xdr:from>
    <xdr:to>
      <xdr:col>19</xdr:col>
      <xdr:colOff>76199</xdr:colOff>
      <xdr:row>15</xdr:row>
      <xdr:rowOff>168967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9" y="9525"/>
          <a:ext cx="4067175" cy="3016942"/>
        </a:xfrm>
        <a:prstGeom prst="rect">
          <a:avLst/>
        </a:prstGeom>
      </xdr:spPr>
    </xdr:pic>
    <xdr:clientData/>
  </xdr:twoCellAnchor>
  <xdr:twoCellAnchor>
    <xdr:from>
      <xdr:col>19</xdr:col>
      <xdr:colOff>161925</xdr:colOff>
      <xdr:row>16</xdr:row>
      <xdr:rowOff>123825</xdr:rowOff>
    </xdr:from>
    <xdr:to>
      <xdr:col>25</xdr:col>
      <xdr:colOff>104325</xdr:colOff>
      <xdr:row>35</xdr:row>
      <xdr:rowOff>104325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0</xdr:row>
          <xdr:rowOff>47625</xdr:rowOff>
        </xdr:from>
        <xdr:to>
          <xdr:col>4</xdr:col>
          <xdr:colOff>114300</xdr:colOff>
          <xdr:row>1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571500</xdr:colOff>
      <xdr:row>35</xdr:row>
      <xdr:rowOff>66675</xdr:rowOff>
    </xdr:from>
    <xdr:to>
      <xdr:col>14</xdr:col>
      <xdr:colOff>323400</xdr:colOff>
      <xdr:row>54</xdr:row>
      <xdr:rowOff>47175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581025</xdr:colOff>
      <xdr:row>35</xdr:row>
      <xdr:rowOff>57150</xdr:rowOff>
    </xdr:from>
    <xdr:to>
      <xdr:col>20</xdr:col>
      <xdr:colOff>523425</xdr:colOff>
      <xdr:row>54</xdr:row>
      <xdr:rowOff>37650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95250</xdr:colOff>
      <xdr:row>34</xdr:row>
      <xdr:rowOff>95250</xdr:rowOff>
    </xdr:from>
    <xdr:to>
      <xdr:col>8</xdr:col>
      <xdr:colOff>428175</xdr:colOff>
      <xdr:row>53</xdr:row>
      <xdr:rowOff>75750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333375</xdr:colOff>
      <xdr:row>16</xdr:row>
      <xdr:rowOff>114300</xdr:rowOff>
    </xdr:from>
    <xdr:to>
      <xdr:col>18</xdr:col>
      <xdr:colOff>275775</xdr:colOff>
      <xdr:row>35</xdr:row>
      <xdr:rowOff>94800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L57"/>
  <sheetViews>
    <sheetView tabSelected="1" workbookViewId="0">
      <selection activeCell="W14" sqref="W14"/>
    </sheetView>
  </sheetViews>
  <sheetFormatPr defaultRowHeight="15" x14ac:dyDescent="0.25"/>
  <cols>
    <col min="4" max="4" width="9.5703125" bestFit="1" customWidth="1"/>
    <col min="5" max="5" width="12" bestFit="1" customWidth="1"/>
    <col min="9" max="9" width="12" bestFit="1" customWidth="1"/>
  </cols>
  <sheetData>
    <row r="4" spans="1:12" x14ac:dyDescent="0.25">
      <c r="C4" t="s">
        <v>3</v>
      </c>
      <c r="D4" s="6">
        <v>137.21777313461891</v>
      </c>
      <c r="E4" s="7">
        <f>D4*0.000000000001</f>
        <v>1.3721777313461891E-10</v>
      </c>
      <c r="H4" s="4"/>
    </row>
    <row r="5" spans="1:12" x14ac:dyDescent="0.25">
      <c r="C5" t="s">
        <v>5</v>
      </c>
      <c r="D5" s="5">
        <v>0.38982518938328947</v>
      </c>
      <c r="E5" s="5">
        <f>D5</f>
        <v>0.38982518938328947</v>
      </c>
    </row>
    <row r="6" spans="1:12" x14ac:dyDescent="0.25">
      <c r="C6" t="s">
        <v>4</v>
      </c>
      <c r="D6" s="6">
        <v>156.02439839388526</v>
      </c>
      <c r="E6" s="7">
        <f>D6*0.000000000001</f>
        <v>1.5602439839388525E-10</v>
      </c>
    </row>
    <row r="7" spans="1:12" x14ac:dyDescent="0.25">
      <c r="C7" t="s">
        <v>6</v>
      </c>
      <c r="D7" s="5">
        <v>0.29809981711792183</v>
      </c>
      <c r="E7" s="5">
        <f>D7</f>
        <v>0.29809981711792183</v>
      </c>
    </row>
    <row r="8" spans="1:12" x14ac:dyDescent="0.25">
      <c r="A8" t="s">
        <v>1</v>
      </c>
    </row>
    <row r="9" spans="1:12" x14ac:dyDescent="0.25">
      <c r="L9" t="s">
        <v>11</v>
      </c>
    </row>
    <row r="10" spans="1:12" x14ac:dyDescent="0.25">
      <c r="A10" s="2" t="s">
        <v>0</v>
      </c>
      <c r="B10" s="2" t="s">
        <v>2</v>
      </c>
      <c r="D10" t="s">
        <v>7</v>
      </c>
      <c r="E10" t="s">
        <v>8</v>
      </c>
      <c r="G10" t="s">
        <v>9</v>
      </c>
      <c r="I10" t="s">
        <v>10</v>
      </c>
      <c r="J10" t="s">
        <v>12</v>
      </c>
      <c r="K10" t="s">
        <v>0</v>
      </c>
      <c r="L10" t="s">
        <v>2</v>
      </c>
    </row>
    <row r="11" spans="1:12" x14ac:dyDescent="0.25">
      <c r="A11" s="3">
        <v>1.1000000000000001</v>
      </c>
      <c r="B11" s="3">
        <v>-10.3</v>
      </c>
      <c r="D11" s="4">
        <f>10^B11</f>
        <v>5.0118723362726993E-11</v>
      </c>
      <c r="E11" s="1">
        <f>D11*10^12</f>
        <v>50.118723362726996</v>
      </c>
      <c r="F11">
        <f>D$4*10^(-D$5*A11)+D$6*10^(D$7*(A11-14))</f>
        <v>51.143659782539203</v>
      </c>
      <c r="G11">
        <f>(F11-E11)^2</f>
        <v>1.0504946646574638</v>
      </c>
      <c r="I11" s="1">
        <f>LOG10(F11*10^-12)</f>
        <v>-10.291208197574999</v>
      </c>
      <c r="J11" s="1">
        <f>I11-B11</f>
        <v>8.7918024250015492E-3</v>
      </c>
      <c r="K11" s="6">
        <v>1</v>
      </c>
      <c r="L11" s="1">
        <f>LOG10((D$4*10^(-D$5*K11)+D$6*10^(D$7*(K11-14)))*10^-12)</f>
        <v>-10.252253381566911</v>
      </c>
    </row>
    <row r="12" spans="1:12" x14ac:dyDescent="0.25">
      <c r="A12" s="3">
        <v>2.15</v>
      </c>
      <c r="B12" s="3">
        <v>-10.59</v>
      </c>
      <c r="D12" s="4">
        <f t="shared" ref="D12:D30" si="0">10^B12</f>
        <v>2.5703957827688591E-11</v>
      </c>
      <c r="E12" s="1">
        <f t="shared" ref="E12:E30" si="1">D12*10^12</f>
        <v>25.70395782768859</v>
      </c>
      <c r="F12">
        <f t="shared" ref="F12:F30" si="2">D$4*10^(-D$5*A12)+D$6*10^(D$7*(A12-14))</f>
        <v>19.965640272282602</v>
      </c>
      <c r="G12">
        <f t="shared" ref="G12:G30" si="3">(F12-E12)^2</f>
        <v>32.928288366680555</v>
      </c>
      <c r="I12" s="1">
        <f t="shared" ref="I12:I30" si="4">LOG10(F12*10^-12)</f>
        <v>-10.699716757983515</v>
      </c>
      <c r="J12" s="1">
        <f t="shared" ref="J12:J30" si="5">I12-B12</f>
        <v>-0.10971675798351477</v>
      </c>
      <c r="K12" s="6">
        <v>1.5</v>
      </c>
      <c r="L12" s="1">
        <f t="shared" ref="L12:L34" si="6">LOG10((D$4*10^(-D$5*K12)+D$6*10^(D$7*(K12-14)))*10^-12)</f>
        <v>-10.446971065763496</v>
      </c>
    </row>
    <row r="13" spans="1:12" x14ac:dyDescent="0.25">
      <c r="A13" s="3">
        <v>2.93</v>
      </c>
      <c r="B13" s="3">
        <v>-11.28</v>
      </c>
      <c r="D13" s="4">
        <f t="shared" si="0"/>
        <v>5.2480746024977136E-12</v>
      </c>
      <c r="E13" s="1">
        <f t="shared" si="1"/>
        <v>5.2480746024977138</v>
      </c>
      <c r="F13">
        <f t="shared" si="2"/>
        <v>9.9688020086116857</v>
      </c>
      <c r="G13">
        <f t="shared" si="3"/>
        <v>22.285267242835548</v>
      </c>
      <c r="I13" s="1">
        <f t="shared" si="4"/>
        <v>-11.001357029482747</v>
      </c>
      <c r="J13" s="1">
        <f t="shared" si="5"/>
        <v>0.27864297051725195</v>
      </c>
      <c r="K13" s="6">
        <v>2</v>
      </c>
      <c r="L13" s="1">
        <f t="shared" si="6"/>
        <v>-10.64145364382631</v>
      </c>
    </row>
    <row r="14" spans="1:12" x14ac:dyDescent="0.25">
      <c r="A14" s="3">
        <v>3.08</v>
      </c>
      <c r="B14" s="3">
        <v>-11.08</v>
      </c>
      <c r="D14" s="4">
        <f t="shared" si="0"/>
        <v>8.3176377110266746E-12</v>
      </c>
      <c r="E14" s="1">
        <f t="shared" si="1"/>
        <v>8.3176377110266753</v>
      </c>
      <c r="F14">
        <f t="shared" si="2"/>
        <v>8.7313619673059151</v>
      </c>
      <c r="G14">
        <f t="shared" si="3"/>
        <v>0.17116776023381011</v>
      </c>
      <c r="I14" s="1">
        <f t="shared" si="4"/>
        <v>-11.058918007296638</v>
      </c>
      <c r="J14" s="1">
        <f t="shared" si="5"/>
        <v>2.1081992703361863E-2</v>
      </c>
      <c r="K14" s="6">
        <v>2.5</v>
      </c>
      <c r="L14" s="1">
        <f t="shared" si="6"/>
        <v>-10.835418346795494</v>
      </c>
    </row>
    <row r="15" spans="1:12" x14ac:dyDescent="0.25">
      <c r="A15" s="3">
        <v>3.51</v>
      </c>
      <c r="B15" s="3">
        <v>-11.39</v>
      </c>
      <c r="D15" s="4">
        <f t="shared" si="0"/>
        <v>4.0738027780411076E-12</v>
      </c>
      <c r="E15" s="1">
        <f t="shared" si="1"/>
        <v>4.0738027780411077</v>
      </c>
      <c r="F15">
        <f t="shared" si="2"/>
        <v>5.993016752577458</v>
      </c>
      <c r="G15">
        <f t="shared" si="3"/>
        <v>3.6833822800556146</v>
      </c>
      <c r="I15" s="1">
        <f t="shared" si="4"/>
        <v>-11.222354508296878</v>
      </c>
      <c r="J15" s="1">
        <f t="shared" si="5"/>
        <v>0.16764549170312293</v>
      </c>
      <c r="K15" s="6">
        <v>3</v>
      </c>
      <c r="L15" s="1">
        <f t="shared" si="6"/>
        <v>-11.028245470168295</v>
      </c>
    </row>
    <row r="16" spans="1:12" x14ac:dyDescent="0.25">
      <c r="A16" s="3">
        <v>4.0999999999999996</v>
      </c>
      <c r="B16" s="3">
        <v>-11.48</v>
      </c>
      <c r="D16" s="4">
        <f t="shared" si="0"/>
        <v>3.3113112148258976E-12</v>
      </c>
      <c r="E16" s="1">
        <f t="shared" si="1"/>
        <v>3.3113112148258979</v>
      </c>
      <c r="F16">
        <f t="shared" si="2"/>
        <v>3.6349902270937648</v>
      </c>
      <c r="G16">
        <f t="shared" si="3"/>
        <v>0.10476810298270199</v>
      </c>
      <c r="I16" s="1">
        <f t="shared" si="4"/>
        <v>-11.439496752432166</v>
      </c>
      <c r="J16" s="1">
        <f t="shared" si="5"/>
        <v>4.0503247567833967E-2</v>
      </c>
      <c r="K16" s="6">
        <v>3.5</v>
      </c>
      <c r="L16" s="1">
        <f t="shared" si="6"/>
        <v>-11.21858888960988</v>
      </c>
    </row>
    <row r="17" spans="1:12" x14ac:dyDescent="0.25">
      <c r="A17" s="3">
        <v>5.17</v>
      </c>
      <c r="B17" s="3">
        <v>-11.78</v>
      </c>
      <c r="D17" s="4">
        <f t="shared" si="0"/>
        <v>1.6595869074375588E-12</v>
      </c>
      <c r="E17" s="1">
        <f t="shared" si="1"/>
        <v>1.6595869074375587</v>
      </c>
      <c r="F17">
        <f t="shared" si="2"/>
        <v>1.6882754948801857</v>
      </c>
      <c r="G17">
        <f t="shared" si="3"/>
        <v>8.2303504945325753E-4</v>
      </c>
      <c r="I17" s="1">
        <f t="shared" si="4"/>
        <v>-11.772556683217624</v>
      </c>
      <c r="J17" s="1">
        <f t="shared" si="5"/>
        <v>7.4433167823748647E-3</v>
      </c>
      <c r="K17" s="6">
        <v>4</v>
      </c>
      <c r="L17" s="1">
        <f t="shared" si="6"/>
        <v>-11.40358065726525</v>
      </c>
    </row>
    <row r="18" spans="1:12" x14ac:dyDescent="0.25">
      <c r="A18" s="3">
        <v>5.43</v>
      </c>
      <c r="B18" s="3">
        <v>-11.78</v>
      </c>
      <c r="D18" s="4">
        <f t="shared" si="0"/>
        <v>1.6595869074375588E-12</v>
      </c>
      <c r="E18" s="1">
        <f t="shared" si="1"/>
        <v>1.6595869074375587</v>
      </c>
      <c r="F18">
        <f t="shared" si="2"/>
        <v>1.4837078996869493</v>
      </c>
      <c r="G18">
        <f t="shared" si="3"/>
        <v>3.0933425367338917E-2</v>
      </c>
      <c r="I18" s="1">
        <f t="shared" si="4"/>
        <v>-11.828651590998124</v>
      </c>
      <c r="J18" s="1">
        <f t="shared" si="5"/>
        <v>-4.8651590998124661E-2</v>
      </c>
      <c r="K18" s="6">
        <v>4.5</v>
      </c>
      <c r="L18" s="1">
        <f t="shared" si="6"/>
        <v>-11.577360778643458</v>
      </c>
    </row>
    <row r="19" spans="1:12" x14ac:dyDescent="0.25">
      <c r="A19" s="3">
        <v>5.49</v>
      </c>
      <c r="B19" s="3">
        <v>-11.68</v>
      </c>
      <c r="D19" s="4">
        <f t="shared" si="0"/>
        <v>2.0892961308540349E-12</v>
      </c>
      <c r="E19" s="1">
        <f t="shared" si="1"/>
        <v>2.0892961308540348</v>
      </c>
      <c r="F19">
        <f t="shared" si="2"/>
        <v>1.4470101990319226</v>
      </c>
      <c r="G19">
        <f t="shared" si="3"/>
        <v>0.41253121821659888</v>
      </c>
      <c r="I19" s="1">
        <f t="shared" si="4"/>
        <v>-11.839528407811388</v>
      </c>
      <c r="J19" s="1">
        <f t="shared" si="5"/>
        <v>-0.15952840781138811</v>
      </c>
      <c r="K19" s="6">
        <v>5</v>
      </c>
      <c r="L19" s="1">
        <f t="shared" si="6"/>
        <v>-11.728966570899924</v>
      </c>
    </row>
    <row r="20" spans="1:12" x14ac:dyDescent="0.25">
      <c r="A20" s="3">
        <v>5.59</v>
      </c>
      <c r="B20" s="3">
        <v>-11.88</v>
      </c>
      <c r="D20" s="4">
        <f t="shared" si="0"/>
        <v>1.3182567385564021E-12</v>
      </c>
      <c r="E20" s="1">
        <f t="shared" si="1"/>
        <v>1.3182567385564021</v>
      </c>
      <c r="F20">
        <f t="shared" si="2"/>
        <v>1.3939037354166393</v>
      </c>
      <c r="G20">
        <f t="shared" si="3"/>
        <v>5.7224681339727258E-3</v>
      </c>
      <c r="I20" s="1">
        <f t="shared" si="4"/>
        <v>-11.855767218075131</v>
      </c>
      <c r="J20" s="1">
        <f t="shared" si="5"/>
        <v>2.4232781924869329E-2</v>
      </c>
      <c r="K20" s="6">
        <v>5.5</v>
      </c>
      <c r="L20" s="1">
        <f t="shared" si="6"/>
        <v>-11.841259988773031</v>
      </c>
    </row>
    <row r="21" spans="1:12" x14ac:dyDescent="0.25">
      <c r="A21" s="3">
        <v>5.66</v>
      </c>
      <c r="B21" s="3">
        <v>-11.78</v>
      </c>
      <c r="D21" s="4">
        <f t="shared" si="0"/>
        <v>1.6595869074375588E-12</v>
      </c>
      <c r="E21" s="1">
        <f t="shared" si="1"/>
        <v>1.6595869074375587</v>
      </c>
      <c r="F21">
        <f t="shared" si="2"/>
        <v>1.3624775450277795</v>
      </c>
      <c r="G21">
        <f t="shared" si="3"/>
        <v>8.8273973231545483E-2</v>
      </c>
      <c r="I21" s="1">
        <f t="shared" si="4"/>
        <v>-11.865670646593257</v>
      </c>
      <c r="J21" s="1">
        <f t="shared" si="5"/>
        <v>-8.5670646593257516E-2</v>
      </c>
      <c r="K21" s="6">
        <v>6</v>
      </c>
      <c r="L21" s="1">
        <f t="shared" si="6"/>
        <v>-11.895514991803513</v>
      </c>
    </row>
    <row r="22" spans="1:12" x14ac:dyDescent="0.25">
      <c r="A22" s="3">
        <v>5.76</v>
      </c>
      <c r="B22" s="3">
        <v>-11.88</v>
      </c>
      <c r="D22" s="4">
        <f t="shared" si="0"/>
        <v>1.3182567385564021E-12</v>
      </c>
      <c r="E22" s="1">
        <f t="shared" si="1"/>
        <v>1.3182567385564021</v>
      </c>
      <c r="F22">
        <f t="shared" si="2"/>
        <v>1.3254305579004524</v>
      </c>
      <c r="G22">
        <f t="shared" si="3"/>
        <v>5.1463683981069677E-5</v>
      </c>
      <c r="I22" s="1">
        <f t="shared" si="4"/>
        <v>-11.877643020937798</v>
      </c>
      <c r="J22" s="1">
        <f t="shared" si="5"/>
        <v>2.3569790622026687E-3</v>
      </c>
      <c r="K22" s="6">
        <v>6.5</v>
      </c>
      <c r="L22" s="1">
        <f t="shared" si="6"/>
        <v>-11.883382158611523</v>
      </c>
    </row>
    <row r="23" spans="1:12" x14ac:dyDescent="0.25">
      <c r="A23" s="3">
        <v>7.76</v>
      </c>
      <c r="B23" s="3">
        <v>-11.79</v>
      </c>
      <c r="D23" s="4">
        <f t="shared" si="0"/>
        <v>1.6218100973589284E-12</v>
      </c>
      <c r="E23" s="1">
        <f t="shared" si="1"/>
        <v>1.6218100973589284</v>
      </c>
      <c r="F23">
        <f t="shared" si="2"/>
        <v>2.2825568666384122</v>
      </c>
      <c r="G23">
        <f t="shared" si="3"/>
        <v>0.43658629311327529</v>
      </c>
      <c r="I23" s="1">
        <f t="shared" si="4"/>
        <v>-11.64157839383326</v>
      </c>
      <c r="J23" s="1">
        <f t="shared" si="5"/>
        <v>0.14842160616673894</v>
      </c>
      <c r="K23" s="6">
        <v>7</v>
      </c>
      <c r="L23" s="1">
        <f t="shared" si="6"/>
        <v>-11.814139718410892</v>
      </c>
    </row>
    <row r="24" spans="1:12" x14ac:dyDescent="0.25">
      <c r="A24" s="3">
        <v>7.99</v>
      </c>
      <c r="B24" s="3">
        <v>-11.68</v>
      </c>
      <c r="D24" s="4">
        <f t="shared" si="0"/>
        <v>2.0892961308540349E-12</v>
      </c>
      <c r="E24" s="1">
        <f t="shared" si="1"/>
        <v>2.0892961308540348</v>
      </c>
      <c r="F24">
        <f t="shared" si="2"/>
        <v>2.626598472715584</v>
      </c>
      <c r="G24">
        <f t="shared" si="3"/>
        <v>0.28869380656990512</v>
      </c>
      <c r="I24" s="1">
        <f t="shared" si="4"/>
        <v>-11.580606312601089</v>
      </c>
      <c r="J24" s="1">
        <f t="shared" si="5"/>
        <v>9.9393687398910302E-2</v>
      </c>
      <c r="K24" s="6">
        <v>7.5</v>
      </c>
      <c r="L24" s="1">
        <f t="shared" si="6"/>
        <v>-11.706703515270771</v>
      </c>
    </row>
    <row r="25" spans="1:12" x14ac:dyDescent="0.25">
      <c r="A25" s="3">
        <v>9.98</v>
      </c>
      <c r="B25" s="3">
        <v>-11.08</v>
      </c>
      <c r="D25" s="4">
        <f t="shared" si="0"/>
        <v>8.3176377110266746E-12</v>
      </c>
      <c r="E25" s="1">
        <f t="shared" si="1"/>
        <v>8.3176377110266753</v>
      </c>
      <c r="F25">
        <f t="shared" si="2"/>
        <v>9.8993491486173504</v>
      </c>
      <c r="G25">
        <f t="shared" si="3"/>
        <v>2.50181107180516</v>
      </c>
      <c r="I25" s="1">
        <f t="shared" si="4"/>
        <v>-11.004393357973751</v>
      </c>
      <c r="J25" s="1">
        <f t="shared" si="5"/>
        <v>7.560664202624956E-2</v>
      </c>
      <c r="K25" s="6">
        <v>8</v>
      </c>
      <c r="L25" s="1">
        <f t="shared" si="6"/>
        <v>-11.577899191933056</v>
      </c>
    </row>
    <row r="26" spans="1:12" x14ac:dyDescent="0.25">
      <c r="A26" s="3">
        <v>9.98</v>
      </c>
      <c r="B26" s="3">
        <v>-10.98</v>
      </c>
      <c r="D26" s="4">
        <f t="shared" si="0"/>
        <v>1.0471285480508978E-11</v>
      </c>
      <c r="E26" s="1">
        <f t="shared" si="1"/>
        <v>10.471285480508978</v>
      </c>
      <c r="F26">
        <f t="shared" si="2"/>
        <v>9.8993491486173504</v>
      </c>
      <c r="G26">
        <f t="shared" si="3"/>
        <v>0.32711116773765042</v>
      </c>
      <c r="I26" s="1">
        <f t="shared" si="4"/>
        <v>-11.004393357973751</v>
      </c>
      <c r="J26" s="1">
        <f t="shared" si="5"/>
        <v>-2.4393357973750085E-2</v>
      </c>
      <c r="K26" s="6">
        <v>8.5</v>
      </c>
      <c r="L26" s="1">
        <f t="shared" si="6"/>
        <v>-11.438339285484332</v>
      </c>
    </row>
    <row r="27" spans="1:12" x14ac:dyDescent="0.25">
      <c r="A27" s="3">
        <v>10.52</v>
      </c>
      <c r="B27" s="3">
        <v>-10.98</v>
      </c>
      <c r="D27" s="4">
        <f t="shared" si="0"/>
        <v>1.0471285480508978E-11</v>
      </c>
      <c r="E27" s="1">
        <f t="shared" si="1"/>
        <v>10.471285480508978</v>
      </c>
      <c r="F27">
        <f t="shared" si="2"/>
        <v>14.326330404457803</v>
      </c>
      <c r="G27">
        <f t="shared" si="3"/>
        <v>14.861371365663597</v>
      </c>
      <c r="I27" s="1">
        <f t="shared" si="4"/>
        <v>-10.843865037040434</v>
      </c>
      <c r="J27" s="1">
        <f t="shared" si="5"/>
        <v>0.13613496295956651</v>
      </c>
      <c r="K27" s="6">
        <v>9</v>
      </c>
      <c r="L27" s="1">
        <f t="shared" si="6"/>
        <v>-11.293656942153163</v>
      </c>
    </row>
    <row r="28" spans="1:12" x14ac:dyDescent="0.25">
      <c r="A28" s="3">
        <v>11.2</v>
      </c>
      <c r="B28" s="3">
        <v>-10.55</v>
      </c>
      <c r="D28" s="4">
        <f t="shared" si="0"/>
        <v>2.8183829312644474E-11</v>
      </c>
      <c r="E28" s="1">
        <f t="shared" si="1"/>
        <v>28.183829312644473</v>
      </c>
      <c r="F28">
        <f t="shared" si="2"/>
        <v>22.836281160811243</v>
      </c>
      <c r="G28">
        <f t="shared" si="3"/>
        <v>28.596271236174996</v>
      </c>
      <c r="I28" s="1">
        <f t="shared" si="4"/>
        <v>-10.641374618588934</v>
      </c>
      <c r="J28" s="1">
        <f t="shared" si="5"/>
        <v>-9.1374618588933032E-2</v>
      </c>
      <c r="K28" s="6">
        <v>9.5</v>
      </c>
      <c r="L28" s="1">
        <f t="shared" si="6"/>
        <v>-11.146599809741739</v>
      </c>
    </row>
    <row r="29" spans="1:12" x14ac:dyDescent="0.25">
      <c r="A29" s="3">
        <v>11.5</v>
      </c>
      <c r="B29" s="3">
        <v>-10.55</v>
      </c>
      <c r="D29" s="4">
        <f t="shared" si="0"/>
        <v>2.8183829312644474E-11</v>
      </c>
      <c r="E29" s="1">
        <f t="shared" si="1"/>
        <v>28.183829312644473</v>
      </c>
      <c r="F29">
        <f t="shared" si="2"/>
        <v>28.055165413406719</v>
      </c>
      <c r="G29">
        <f t="shared" si="3"/>
        <v>1.6554398967062917E-2</v>
      </c>
      <c r="I29" s="1">
        <f t="shared" si="4"/>
        <v>-10.551987166350365</v>
      </c>
      <c r="J29" s="1">
        <f t="shared" si="5"/>
        <v>-1.9871663503643333E-3</v>
      </c>
      <c r="K29" s="6">
        <v>10</v>
      </c>
      <c r="L29" s="1">
        <f t="shared" si="6"/>
        <v>-10.998455520156536</v>
      </c>
    </row>
    <row r="30" spans="1:12" x14ac:dyDescent="0.25">
      <c r="A30" s="3">
        <v>12.25</v>
      </c>
      <c r="B30" s="3">
        <v>-10.34</v>
      </c>
      <c r="D30" s="4">
        <f t="shared" si="0"/>
        <v>4.5708818961487472E-11</v>
      </c>
      <c r="E30" s="1">
        <f t="shared" si="1"/>
        <v>45.708818961487474</v>
      </c>
      <c r="F30">
        <f t="shared" si="2"/>
        <v>46.939572849479212</v>
      </c>
      <c r="G30">
        <f t="shared" si="3"/>
        <v>1.5147551328067814</v>
      </c>
      <c r="I30" s="1">
        <f t="shared" si="4"/>
        <v>-10.328460866803002</v>
      </c>
      <c r="J30" s="1">
        <f t="shared" si="5"/>
        <v>1.1539133196997398E-2</v>
      </c>
      <c r="K30" s="6">
        <v>10.5</v>
      </c>
      <c r="L30" s="1">
        <f t="shared" si="6"/>
        <v>-10.849816421862487</v>
      </c>
    </row>
    <row r="31" spans="1:12" x14ac:dyDescent="0.25">
      <c r="G31">
        <f>SUM(G11:G30)</f>
        <v>109.30485847396702</v>
      </c>
      <c r="K31" s="6">
        <v>11</v>
      </c>
      <c r="L31" s="1">
        <f t="shared" si="6"/>
        <v>-10.700952712284995</v>
      </c>
    </row>
    <row r="32" spans="1:12" x14ac:dyDescent="0.25">
      <c r="K32" s="6">
        <v>11.5</v>
      </c>
      <c r="L32" s="1">
        <f t="shared" si="6"/>
        <v>-10.551987166350365</v>
      </c>
    </row>
    <row r="33" spans="1:12" x14ac:dyDescent="0.25">
      <c r="K33" s="6">
        <v>12</v>
      </c>
      <c r="L33" s="1">
        <f t="shared" si="6"/>
        <v>-10.402975474111683</v>
      </c>
    </row>
    <row r="34" spans="1:12" x14ac:dyDescent="0.25">
      <c r="K34" s="6">
        <v>12.5</v>
      </c>
      <c r="L34" s="1">
        <f t="shared" si="6"/>
        <v>-10.253942876232728</v>
      </c>
    </row>
    <row r="35" spans="1:12" x14ac:dyDescent="0.25">
      <c r="A35" t="s">
        <v>13</v>
      </c>
      <c r="L35" s="1"/>
    </row>
    <row r="36" spans="1:12" x14ac:dyDescent="0.25">
      <c r="A36">
        <v>1</v>
      </c>
      <c r="B36">
        <v>0</v>
      </c>
    </row>
    <row r="37" spans="1:12" x14ac:dyDescent="0.25">
      <c r="A37">
        <v>13</v>
      </c>
      <c r="B37">
        <v>0</v>
      </c>
    </row>
    <row r="39" spans="1:12" x14ac:dyDescent="0.25">
      <c r="A39" t="s">
        <v>13</v>
      </c>
    </row>
    <row r="40" spans="1:12" x14ac:dyDescent="0.25">
      <c r="A40">
        <v>-12</v>
      </c>
      <c r="B40">
        <v>0</v>
      </c>
    </row>
    <row r="41" spans="1:12" x14ac:dyDescent="0.25">
      <c r="A41">
        <v>-10.199999999999999</v>
      </c>
      <c r="B41">
        <v>0</v>
      </c>
    </row>
    <row r="43" spans="1:12" x14ac:dyDescent="0.25">
      <c r="A43" t="s">
        <v>11</v>
      </c>
    </row>
    <row r="44" spans="1:12" x14ac:dyDescent="0.25">
      <c r="A44">
        <v>-12</v>
      </c>
      <c r="B44">
        <v>-12</v>
      </c>
    </row>
    <row r="45" spans="1:12" x14ac:dyDescent="0.25">
      <c r="A45">
        <v>-10.199999999999999</v>
      </c>
      <c r="B45">
        <v>-10.199999999999999</v>
      </c>
    </row>
    <row r="54" spans="1:1" x14ac:dyDescent="0.25">
      <c r="A54" t="s">
        <v>14</v>
      </c>
    </row>
    <row r="55" spans="1:1" x14ac:dyDescent="0.25">
      <c r="A55" t="s">
        <v>15</v>
      </c>
    </row>
    <row r="56" spans="1:1" x14ac:dyDescent="0.25">
      <c r="A56" t="s">
        <v>16</v>
      </c>
    </row>
    <row r="57" spans="1:1" x14ac:dyDescent="0.25">
      <c r="A57" t="s">
        <v>17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autoPict="0" r:id="rId4">
            <anchor moveWithCells="1" sizeWithCells="1">
              <from>
                <xdr:col>2</xdr:col>
                <xdr:colOff>9525</xdr:colOff>
                <xdr:row>0</xdr:row>
                <xdr:rowOff>47625</xdr:rowOff>
              </from>
              <to>
                <xdr:col>4</xdr:col>
                <xdr:colOff>114300</xdr:colOff>
                <xdr:row>1</xdr:row>
                <xdr:rowOff>114300</xdr:rowOff>
              </to>
            </anchor>
          </objectPr>
        </oleObject>
      </mc:Choice>
      <mc:Fallback>
        <oleObject progId="Equation.DSMT4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Josef</cp:lastModifiedBy>
  <dcterms:created xsi:type="dcterms:W3CDTF">2012-03-25T18:26:00Z</dcterms:created>
  <dcterms:modified xsi:type="dcterms:W3CDTF">2012-03-27T10:11:47Z</dcterms:modified>
</cp:coreProperties>
</file>