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17496" windowHeight="8400"/>
  </bookViews>
  <sheets>
    <sheet name="Vstupní série" sheetId="1" r:id="rId1"/>
    <sheet name="Hydrolýza estarů - rozbor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AB56" i="1" l="1"/>
  <c r="AA56" i="1"/>
  <c r="AB55" i="1"/>
  <c r="AA55" i="1"/>
  <c r="AB46" i="1"/>
  <c r="AB45" i="1"/>
  <c r="AA46" i="1"/>
  <c r="AA45" i="1"/>
  <c r="R45" i="1"/>
  <c r="W45" i="1"/>
  <c r="R46" i="1"/>
  <c r="W46" i="1"/>
  <c r="N45" i="1"/>
  <c r="P45" i="1"/>
  <c r="N46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L44" i="1"/>
  <c r="L43" i="1"/>
  <c r="V55" i="1"/>
  <c r="W56" i="1"/>
  <c r="L55" i="1"/>
  <c r="M55" i="1"/>
  <c r="N55" i="1"/>
  <c r="N56" i="1"/>
  <c r="M53" i="1"/>
  <c r="N53" i="1"/>
  <c r="O53" i="1"/>
  <c r="P53" i="1"/>
  <c r="P55" i="1" s="1"/>
  <c r="Q53" i="1"/>
  <c r="Q55" i="1" s="1"/>
  <c r="R53" i="1"/>
  <c r="R55" i="1" s="1"/>
  <c r="S53" i="1"/>
  <c r="S55" i="1" s="1"/>
  <c r="T53" i="1"/>
  <c r="T55" i="1" s="1"/>
  <c r="U53" i="1"/>
  <c r="U55" i="1" s="1"/>
  <c r="V53" i="1"/>
  <c r="W53" i="1"/>
  <c r="W55" i="1" s="1"/>
  <c r="X53" i="1"/>
  <c r="Y53" i="1"/>
  <c r="Z53" i="1"/>
  <c r="M54" i="1"/>
  <c r="M56" i="1" s="1"/>
  <c r="N54" i="1"/>
  <c r="O54" i="1"/>
  <c r="P54" i="1"/>
  <c r="P56" i="1" s="1"/>
  <c r="Q54" i="1"/>
  <c r="Q56" i="1" s="1"/>
  <c r="R54" i="1"/>
  <c r="R56" i="1" s="1"/>
  <c r="S54" i="1"/>
  <c r="S56" i="1" s="1"/>
  <c r="T54" i="1"/>
  <c r="T56" i="1" s="1"/>
  <c r="U54" i="1"/>
  <c r="U56" i="1" s="1"/>
  <c r="V54" i="1"/>
  <c r="V56" i="1" s="1"/>
  <c r="W54" i="1"/>
  <c r="X54" i="1"/>
  <c r="Y54" i="1"/>
  <c r="Z54" i="1"/>
  <c r="L54" i="1"/>
  <c r="L53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L52" i="1"/>
  <c r="L51" i="1"/>
  <c r="Q40" i="1" l="1"/>
  <c r="R40" i="1"/>
  <c r="S40" i="1"/>
  <c r="T40" i="1"/>
  <c r="U40" i="1"/>
  <c r="V40" i="1"/>
  <c r="W40" i="1"/>
  <c r="X40" i="1"/>
  <c r="Y40" i="1"/>
  <c r="Z40" i="1"/>
  <c r="Q41" i="1"/>
  <c r="R41" i="1"/>
  <c r="S41" i="1"/>
  <c r="T41" i="1"/>
  <c r="U41" i="1"/>
  <c r="V41" i="1"/>
  <c r="W41" i="1"/>
  <c r="X41" i="1"/>
  <c r="Y41" i="1"/>
  <c r="Z41" i="1"/>
  <c r="Q42" i="1"/>
  <c r="R42" i="1"/>
  <c r="S42" i="1"/>
  <c r="T42" i="1"/>
  <c r="U42" i="1"/>
  <c r="V42" i="1"/>
  <c r="W42" i="1"/>
  <c r="X42" i="1"/>
  <c r="Y42" i="1"/>
  <c r="Z42" i="1"/>
  <c r="M40" i="1"/>
  <c r="N40" i="1"/>
  <c r="O40" i="1"/>
  <c r="P40" i="1"/>
  <c r="M41" i="1"/>
  <c r="N41" i="1"/>
  <c r="O41" i="1"/>
  <c r="P41" i="1"/>
  <c r="M42" i="1"/>
  <c r="N42" i="1"/>
  <c r="O42" i="1"/>
  <c r="P42" i="1"/>
  <c r="L41" i="1"/>
  <c r="L42" i="1"/>
  <c r="L40" i="1"/>
  <c r="A1" i="2"/>
  <c r="M18" i="1" l="1"/>
  <c r="M21" i="1" s="1"/>
  <c r="M23" i="1" s="1"/>
  <c r="N18" i="1"/>
  <c r="N21" i="1" s="1"/>
  <c r="N23" i="1" s="1"/>
  <c r="O18" i="1"/>
  <c r="O21" i="1" s="1"/>
  <c r="O23" i="1" s="1"/>
  <c r="P18" i="1"/>
  <c r="P21" i="1" s="1"/>
  <c r="P23" i="1" s="1"/>
  <c r="Q18" i="1"/>
  <c r="Q21" i="1" s="1"/>
  <c r="Q23" i="1" s="1"/>
  <c r="R18" i="1"/>
  <c r="R21" i="1" s="1"/>
  <c r="R23" i="1" s="1"/>
  <c r="S18" i="1"/>
  <c r="S21" i="1" s="1"/>
  <c r="S23" i="1" s="1"/>
  <c r="T18" i="1"/>
  <c r="T21" i="1" s="1"/>
  <c r="T23" i="1" s="1"/>
  <c r="U18" i="1"/>
  <c r="U21" i="1" s="1"/>
  <c r="U23" i="1" s="1"/>
  <c r="V18" i="1"/>
  <c r="V21" i="1" s="1"/>
  <c r="V23" i="1" s="1"/>
  <c r="W18" i="1"/>
  <c r="W21" i="1" s="1"/>
  <c r="W23" i="1" s="1"/>
  <c r="M19" i="1"/>
  <c r="M22" i="1" s="1"/>
  <c r="N19" i="1"/>
  <c r="N22" i="1" s="1"/>
  <c r="O19" i="1"/>
  <c r="O22" i="1" s="1"/>
  <c r="O24" i="1" s="1"/>
  <c r="P19" i="1"/>
  <c r="P22" i="1" s="1"/>
  <c r="Q19" i="1"/>
  <c r="Q22" i="1" s="1"/>
  <c r="R19" i="1"/>
  <c r="R22" i="1" s="1"/>
  <c r="S19" i="1"/>
  <c r="S22" i="1" s="1"/>
  <c r="T19" i="1"/>
  <c r="T22" i="1" s="1"/>
  <c r="U19" i="1"/>
  <c r="U22" i="1" s="1"/>
  <c r="U24" i="1" s="1"/>
  <c r="V19" i="1"/>
  <c r="V22" i="1" s="1"/>
  <c r="W19" i="1"/>
  <c r="W22" i="1" s="1"/>
  <c r="L19" i="1"/>
  <c r="L22" i="1" s="1"/>
  <c r="L18" i="1"/>
  <c r="L21" i="1" s="1"/>
  <c r="L23" i="1" s="1"/>
  <c r="T24" i="1" l="1"/>
  <c r="N24" i="1"/>
  <c r="S24" i="1"/>
  <c r="M24" i="1"/>
  <c r="L24" i="1"/>
  <c r="R24" i="1"/>
  <c r="W24" i="1"/>
  <c r="Q24" i="1"/>
  <c r="V24" i="1"/>
  <c r="P24" i="1"/>
</calcChain>
</file>

<file path=xl/comments1.xml><?xml version="1.0" encoding="utf-8"?>
<comments xmlns="http://schemas.openxmlformats.org/spreadsheetml/2006/main">
  <authors>
    <author>sopousek</author>
  </authors>
  <commentList>
    <comment ref="C38" authorId="0">
      <text>
        <r>
          <rPr>
            <b/>
            <sz val="9"/>
            <color indexed="81"/>
            <rFont val="Tahoma"/>
            <family val="2"/>
            <charset val="238"/>
          </rPr>
          <t>sopousek:</t>
        </r>
        <r>
          <rPr>
            <sz val="9"/>
            <color indexed="81"/>
            <rFont val="Tahoma"/>
            <family val="2"/>
            <charset val="238"/>
          </rPr>
          <t xml:space="preserve">
http://www.ch.ic.ac.uk/local/organic/tutorial/db3.pdf 
</t>
        </r>
      </text>
    </comment>
    <comment ref="C49" authorId="0">
      <text>
        <r>
          <rPr>
            <b/>
            <sz val="9"/>
            <color indexed="81"/>
            <rFont val="Tahoma"/>
            <family val="2"/>
            <charset val="238"/>
          </rPr>
          <t>sopousek:</t>
        </r>
        <r>
          <rPr>
            <sz val="9"/>
            <color indexed="81"/>
            <rFont val="Tahoma"/>
            <family val="2"/>
            <charset val="238"/>
          </rPr>
          <t xml:space="preserve">
Drobnica 1964
</t>
        </r>
      </text>
    </comment>
  </commentList>
</comments>
</file>

<file path=xl/sharedStrings.xml><?xml version="1.0" encoding="utf-8"?>
<sst xmlns="http://schemas.openxmlformats.org/spreadsheetml/2006/main" count="108" uniqueCount="53">
  <si>
    <t>Substituenty R:</t>
  </si>
  <si>
    <t>Standardní reakční série</t>
  </si>
  <si>
    <t>Reakční serie</t>
  </si>
  <si>
    <t>schéma reakční serie/ rovnovážná reakce</t>
  </si>
  <si>
    <t>Disociace benzoových kyselin</t>
  </si>
  <si>
    <t xml:space="preserve"> pKa p-RC6H4COOH</t>
  </si>
  <si>
    <t xml:space="preserve"> pKa m-RC6H4COOH</t>
  </si>
  <si>
    <t>NH2</t>
  </si>
  <si>
    <t>OCH3</t>
  </si>
  <si>
    <t>CH3</t>
  </si>
  <si>
    <t>H</t>
  </si>
  <si>
    <t>F</t>
  </si>
  <si>
    <t>I</t>
  </si>
  <si>
    <t>Cl</t>
  </si>
  <si>
    <t>Br</t>
  </si>
  <si>
    <t>CO2CH3</t>
  </si>
  <si>
    <t>CN</t>
  </si>
  <si>
    <t>NO2</t>
  </si>
  <si>
    <t>COCH3</t>
  </si>
  <si>
    <t xml:space="preserve"> Ka p-RC6H4COOH</t>
  </si>
  <si>
    <t xml:space="preserve"> Ka m-RC6H4COOH</t>
  </si>
  <si>
    <t>Úkoly</t>
  </si>
  <si>
    <t>k [l mol min-1]</t>
  </si>
  <si>
    <t>OH</t>
  </si>
  <si>
    <t>COOH</t>
  </si>
  <si>
    <t>N(CH3)2</t>
  </si>
  <si>
    <t>log k</t>
  </si>
  <si>
    <t>log Ka p-RC6H4COOH</t>
  </si>
  <si>
    <t>log  Ka m-RC6H4COOH</t>
  </si>
  <si>
    <t xml:space="preserve"> -CH2COOH</t>
  </si>
  <si>
    <t>R v m- poloze</t>
  </si>
  <si>
    <t>R v p- poloze</t>
  </si>
  <si>
    <t xml:space="preserve"> -OCH3</t>
  </si>
  <si>
    <t>R v o- poloze</t>
  </si>
  <si>
    <t>(rozp.85%etanol-H2O, 30stC)</t>
  </si>
  <si>
    <t>Basicky katalyzovaná hydrolýza</t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</si>
  <si>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  <charset val="238"/>
        <scheme val="minor"/>
      </rPr>
      <t>R p-</t>
    </r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</si>
  <si>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  <charset val="238"/>
        <scheme val="minor"/>
      </rPr>
      <t>R m-</t>
    </r>
  </si>
  <si>
    <r>
      <rPr>
        <sz val="11"/>
        <color theme="1"/>
        <rFont val="Symbol"/>
        <family val="1"/>
        <charset val="2"/>
      </rPr>
      <t>r</t>
    </r>
    <r>
      <rPr>
        <sz val="11"/>
        <color theme="1"/>
        <rFont val="Calibri"/>
        <family val="2"/>
        <charset val="238"/>
        <scheme val="minor"/>
      </rPr>
      <t>R p-</t>
    </r>
  </si>
  <si>
    <r>
      <rPr>
        <sz val="11"/>
        <color theme="1"/>
        <rFont val="Symbol"/>
        <family val="1"/>
        <charset val="2"/>
      </rPr>
      <t>r</t>
    </r>
    <r>
      <rPr>
        <sz val="11"/>
        <color theme="1"/>
        <rFont val="Calibri"/>
        <family val="2"/>
        <charset val="238"/>
        <scheme val="minor"/>
      </rPr>
      <t>R m-</t>
    </r>
  </si>
  <si>
    <t>Chemická reaktivita (hammetova funkce)</t>
  </si>
  <si>
    <r>
      <t xml:space="preserve">2. vypočtěte </t>
    </r>
    <r>
      <rPr>
        <sz val="11"/>
        <color theme="1"/>
        <rFont val="Symbol"/>
        <family val="1"/>
        <charset val="2"/>
      </rPr>
      <t>r</t>
    </r>
    <r>
      <rPr>
        <sz val="11"/>
        <color theme="1"/>
        <rFont val="Calibri"/>
        <family val="2"/>
        <charset val="238"/>
      </rPr>
      <t xml:space="preserve"> pro zvolenou reakční serii </t>
    </r>
  </si>
  <si>
    <t>Reakce R-aryl isothiokyanatu</t>
  </si>
  <si>
    <r>
      <t xml:space="preserve">1. Vypočtěte  hodnoty </t>
    </r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  <charset val="238"/>
      </rPr>
      <t>R</t>
    </r>
    <r>
      <rPr>
        <sz val="11"/>
        <color theme="1"/>
        <rFont val="Symbol"/>
        <family val="1"/>
        <charset val="2"/>
      </rPr>
      <t xml:space="preserve"> r</t>
    </r>
    <r>
      <rPr>
        <sz val="11"/>
        <color theme="1"/>
        <rFont val="Calibri"/>
        <family val="2"/>
        <charset val="238"/>
      </rPr>
      <t>i ze standardní reakční serie substituovaných benzoových kyselin</t>
    </r>
  </si>
  <si>
    <t>dle standardní serie</t>
  </si>
  <si>
    <r>
      <rPr>
        <sz val="11"/>
        <color theme="1"/>
        <rFont val="Symbol"/>
        <family val="1"/>
        <charset val="2"/>
      </rPr>
      <t>r</t>
    </r>
    <r>
      <rPr>
        <sz val="11"/>
        <color theme="1"/>
        <rFont val="Calibri"/>
        <family val="2"/>
        <charset val="238"/>
      </rPr>
      <t>i p-</t>
    </r>
  </si>
  <si>
    <r>
      <rPr>
        <sz val="11"/>
        <color theme="1"/>
        <rFont val="Symbol"/>
        <family val="1"/>
        <charset val="2"/>
      </rPr>
      <t>r</t>
    </r>
    <r>
      <rPr>
        <sz val="11"/>
        <color theme="1"/>
        <rFont val="Calibri"/>
        <family val="2"/>
        <charset val="238"/>
      </rPr>
      <t>i m-</t>
    </r>
  </si>
  <si>
    <t>průměr</t>
  </si>
  <si>
    <t>odchylka</t>
  </si>
  <si>
    <t>donory elektronů</t>
  </si>
  <si>
    <t>akceptory elektronů</t>
  </si>
  <si>
    <t>reakci urychluje odčerpánání elektronů z reakčního centra</t>
  </si>
  <si>
    <t>reakce praktivky nezávisí  na odčerpánání elektronů z reakčního centra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</si>
</sst>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theme="1"/>
      <name val="Symbol"/>
      <family val="1"/>
      <charset val="2"/>
    </font>
    <font>
      <sz val="11"/>
      <color theme="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4" fillId="0" borderId="0" xfId="0" applyFont="1"/>
    <xf numFmtId="11" fontId="0" fillId="0" borderId="0" xfId="0" applyNumberFormat="1"/>
    <xf numFmtId="0" fontId="7" fillId="0" borderId="0" xfId="0" applyFont="1"/>
    <xf numFmtId="0" fontId="6" fillId="0" borderId="0" xfId="0" applyFont="1"/>
    <xf numFmtId="0" fontId="8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Kor</a:t>
            </a:r>
            <a:r>
              <a:rPr lang="en-US"/>
              <a:t>elace rovnová</a:t>
            </a:r>
            <a:r>
              <a:rPr lang="cs-CZ"/>
              <a:t>ž</a:t>
            </a:r>
            <a:r>
              <a:rPr lang="en-US"/>
              <a:t>ných konstant p- a m- substituovaných benzoových kyselin</a:t>
            </a:r>
          </a:p>
        </c:rich>
      </c:tx>
      <c:layout>
        <c:manualLayout>
          <c:xMode val="edge"/>
          <c:yMode val="edge"/>
          <c:x val="0.17744510978043912"/>
          <c:y val="6.9284064665127015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Relace rovnovářžných konstant p- a m- substituovaných benzoových kyselin</c:v>
          </c:tx>
          <c:spPr>
            <a:ln w="28575">
              <a:noFill/>
            </a:ln>
          </c:spPr>
          <c:xVal>
            <c:numRef>
              <c:f>'Vstupní série'!$L$18:$W$18</c:f>
              <c:numCache>
                <c:formatCode>General</c:formatCode>
                <c:ptCount val="12"/>
                <c:pt idx="0">
                  <c:v>1.5135612484362051E-5</c:v>
                </c:pt>
                <c:pt idx="1">
                  <c:v>3.2359365692962775E-5</c:v>
                </c:pt>
                <c:pt idx="2">
                  <c:v>4.265795188015923E-5</c:v>
                </c:pt>
                <c:pt idx="3">
                  <c:v>6.3095734448019279E-5</c:v>
                </c:pt>
                <c:pt idx="4">
                  <c:v>7.0794578438413704E-5</c:v>
                </c:pt>
                <c:pt idx="5">
                  <c:v>1.0715193052376051E-4</c:v>
                </c:pt>
                <c:pt idx="6">
                  <c:v>1.0471285480508985E-4</c:v>
                </c:pt>
                <c:pt idx="7">
                  <c:v>1.0715193052376051E-4</c:v>
                </c:pt>
                <c:pt idx="8">
                  <c:v>1.7782794100389203E-4</c:v>
                </c:pt>
                <c:pt idx="9">
                  <c:v>1.9498445997580453E-4</c:v>
                </c:pt>
                <c:pt idx="10">
                  <c:v>2.9512092266663857E-4</c:v>
                </c:pt>
                <c:pt idx="11">
                  <c:v>3.7153522909717215E-4</c:v>
                </c:pt>
              </c:numCache>
            </c:numRef>
          </c:xVal>
          <c:yVal>
            <c:numRef>
              <c:f>'Vstupní série'!$L$19:$W$19</c:f>
              <c:numCache>
                <c:formatCode>General</c:formatCode>
                <c:ptCount val="12"/>
                <c:pt idx="0">
                  <c:v>6.3095734448019279E-5</c:v>
                </c:pt>
                <c:pt idx="1">
                  <c:v>8.1283051616409918E-5</c:v>
                </c:pt>
                <c:pt idx="2">
                  <c:v>5.4954087385762447E-5</c:v>
                </c:pt>
                <c:pt idx="3">
                  <c:v>6.3095734448019279E-5</c:v>
                </c:pt>
                <c:pt idx="4">
                  <c:v>1.3803842646028844E-4</c:v>
                </c:pt>
                <c:pt idx="5">
                  <c:v>1.4125375446227535E-4</c:v>
                </c:pt>
                <c:pt idx="6">
                  <c:v>1.4791083881682062E-4</c:v>
                </c:pt>
                <c:pt idx="7">
                  <c:v>1.584893192461112E-4</c:v>
                </c:pt>
                <c:pt idx="8">
                  <c:v>1.3489628825916533E-4</c:v>
                </c:pt>
                <c:pt idx="9">
                  <c:v>1.4791083881682062E-4</c:v>
                </c:pt>
                <c:pt idx="10">
                  <c:v>2.6302679918953782E-4</c:v>
                </c:pt>
                <c:pt idx="11">
                  <c:v>3.3884415613920208E-4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179712"/>
        <c:axId val="143069952"/>
      </c:scatterChart>
      <c:valAx>
        <c:axId val="140179712"/>
        <c:scaling>
          <c:logBase val="10"/>
          <c:orientation val="minMax"/>
          <c:max val="1.0000000000000002E-3"/>
          <c:min val="1.0000000000000003E-5"/>
        </c:scaling>
        <c:delete val="0"/>
        <c:axPos val="b"/>
        <c:numFmt formatCode="General" sourceLinked="1"/>
        <c:majorTickMark val="out"/>
        <c:minorTickMark val="none"/>
        <c:tickLblPos val="nextTo"/>
        <c:crossAx val="143069952"/>
        <c:crosses val="autoZero"/>
        <c:crossBetween val="midCat"/>
        <c:majorUnit val="10"/>
        <c:minorUnit val="10"/>
      </c:valAx>
      <c:valAx>
        <c:axId val="143069952"/>
        <c:scaling>
          <c:logBase val="10"/>
          <c:orientation val="minMax"/>
          <c:max val="1.0000000000000002E-3"/>
          <c:min val="1.0000000000000003E-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1797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958223972003499E-2"/>
          <c:y val="6.9889408355205587E-2"/>
          <c:w val="0.92055577427821522"/>
          <c:h val="0.84308084536307959"/>
        </c:manualLayout>
      </c:layout>
      <c:scatterChart>
        <c:scatterStyle val="lineMarker"/>
        <c:varyColors val="0"/>
        <c:ser>
          <c:idx val="0"/>
          <c:order val="0"/>
          <c:tx>
            <c:strRef>
              <c:f>'Vstupní série'!$K$37</c:f>
              <c:strCache>
                <c:ptCount val="1"/>
                <c:pt idx="0">
                  <c:v>R v p- poloze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30672331583552054"/>
                  <c:y val="0.16837201990376202"/>
                </c:manualLayout>
              </c:layout>
              <c:numFmt formatCode="0.00E+00" sourceLinked="0"/>
            </c:trendlineLbl>
          </c:trendline>
          <c:xVal>
            <c:numRef>
              <c:f>'Vstupní série'!$L$21:$W$21</c:f>
              <c:numCache>
                <c:formatCode>General</c:formatCode>
                <c:ptCount val="12"/>
                <c:pt idx="0">
                  <c:v>-4.8200000000000012</c:v>
                </c:pt>
                <c:pt idx="1">
                  <c:v>-4.4900000000000011</c:v>
                </c:pt>
                <c:pt idx="2">
                  <c:v>-4.37</c:v>
                </c:pt>
                <c:pt idx="3">
                  <c:v>-4.2</c:v>
                </c:pt>
                <c:pt idx="4">
                  <c:v>-4.1500000000000004</c:v>
                </c:pt>
                <c:pt idx="5">
                  <c:v>-3.9700000000000006</c:v>
                </c:pt>
                <c:pt idx="6">
                  <c:v>-3.9800000000000004</c:v>
                </c:pt>
                <c:pt idx="7">
                  <c:v>-3.9700000000000006</c:v>
                </c:pt>
                <c:pt idx="8">
                  <c:v>-3.7500000000000004</c:v>
                </c:pt>
                <c:pt idx="9">
                  <c:v>-3.71</c:v>
                </c:pt>
                <c:pt idx="10">
                  <c:v>-3.53</c:v>
                </c:pt>
                <c:pt idx="11">
                  <c:v>-3.4300000000000006</c:v>
                </c:pt>
              </c:numCache>
            </c:numRef>
          </c:xVal>
          <c:yVal>
            <c:numRef>
              <c:f>'Vstupní série'!$L$37:$W$37</c:f>
              <c:numCache>
                <c:formatCode>0.00E+00</c:formatCode>
                <c:ptCount val="12"/>
                <c:pt idx="1">
                  <c:v>1.2E-5</c:v>
                </c:pt>
                <c:pt idx="2">
                  <c:v>1.5999999999999999E-5</c:v>
                </c:pt>
                <c:pt idx="3">
                  <c:v>1.8E-5</c:v>
                </c:pt>
                <c:pt idx="4">
                  <c:v>2.4000000000000001E-5</c:v>
                </c:pt>
                <c:pt idx="6">
                  <c:v>2.5999999999999998E-5</c:v>
                </c:pt>
                <c:pt idx="11">
                  <c:v>3.8999999999999999E-5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'Vstupní série'!$K$38</c:f>
              <c:strCache>
                <c:ptCount val="1"/>
                <c:pt idx="0">
                  <c:v>R v m- poloze</c:v>
                </c:pt>
              </c:strCache>
            </c:strRef>
          </c:tx>
          <c:spPr>
            <a:ln w="28575">
              <a:noFill/>
            </a:ln>
          </c:spPr>
          <c:xVal>
            <c:numRef>
              <c:f>'Vstupní série'!$L$22:$W$22</c:f>
              <c:numCache>
                <c:formatCode>General</c:formatCode>
                <c:ptCount val="12"/>
                <c:pt idx="0">
                  <c:v>-4.2</c:v>
                </c:pt>
                <c:pt idx="1">
                  <c:v>-4.09</c:v>
                </c:pt>
                <c:pt idx="2">
                  <c:v>-4.26</c:v>
                </c:pt>
                <c:pt idx="3">
                  <c:v>-4.2</c:v>
                </c:pt>
                <c:pt idx="4">
                  <c:v>-3.8600000000000003</c:v>
                </c:pt>
                <c:pt idx="5">
                  <c:v>-3.85</c:v>
                </c:pt>
                <c:pt idx="6">
                  <c:v>-3.8300000000000005</c:v>
                </c:pt>
                <c:pt idx="7">
                  <c:v>-3.8000000000000003</c:v>
                </c:pt>
                <c:pt idx="8">
                  <c:v>-3.87</c:v>
                </c:pt>
                <c:pt idx="9">
                  <c:v>-3.8300000000000005</c:v>
                </c:pt>
                <c:pt idx="10">
                  <c:v>-3.5800000000000005</c:v>
                </c:pt>
                <c:pt idx="11">
                  <c:v>-3.4700000000000006</c:v>
                </c:pt>
              </c:numCache>
            </c:numRef>
          </c:xVal>
          <c:yVal>
            <c:numRef>
              <c:f>'Vstupní série'!$L$38:$W$38</c:f>
              <c:numCache>
                <c:formatCode>General</c:formatCode>
                <c:ptCount val="12"/>
                <c:pt idx="2" formatCode="0.00E+00">
                  <c:v>1.8E-5</c:v>
                </c:pt>
                <c:pt idx="3" formatCode="0.00E+00">
                  <c:v>1.8E-5</c:v>
                </c:pt>
                <c:pt idx="6" formatCode="0.00E+00">
                  <c:v>2.8E-5</c:v>
                </c:pt>
                <c:pt idx="11" formatCode="0.00E+00">
                  <c:v>3.6999999999999998E-5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779584"/>
        <c:axId val="158090368"/>
      </c:scatterChart>
      <c:valAx>
        <c:axId val="153779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8090368"/>
        <c:crosses val="autoZero"/>
        <c:crossBetween val="midCat"/>
      </c:valAx>
      <c:valAx>
        <c:axId val="15809036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1537795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6.png"/><Relationship Id="rId2" Type="http://schemas.openxmlformats.org/officeDocument/2006/relationships/image" Target="../media/image2.wmf"/><Relationship Id="rId1" Type="http://schemas.openxmlformats.org/officeDocument/2006/relationships/image" Target="../media/image1.emf"/><Relationship Id="rId6" Type="http://schemas.openxmlformats.org/officeDocument/2006/relationships/chart" Target="../charts/chart1.xml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gif"/><Relationship Id="rId2" Type="http://schemas.openxmlformats.org/officeDocument/2006/relationships/chart" Target="../charts/chart2.xml"/><Relationship Id="rId1" Type="http://schemas.openxmlformats.org/officeDocument/2006/relationships/image" Target="../media/image7.gif"/><Relationship Id="rId5" Type="http://schemas.openxmlformats.org/officeDocument/2006/relationships/image" Target="../media/image9.png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579120</xdr:colOff>
      <xdr:row>12</xdr:row>
      <xdr:rowOff>114300</xdr:rowOff>
    </xdr:from>
    <xdr:to>
      <xdr:col>32</xdr:col>
      <xdr:colOff>510540</xdr:colOff>
      <xdr:row>29</xdr:row>
      <xdr:rowOff>22860</xdr:rowOff>
    </xdr:to>
    <xdr:pic>
      <xdr:nvPicPr>
        <xdr:cNvPr id="4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07100" y="3223260"/>
          <a:ext cx="2369820" cy="3017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434340</xdr:colOff>
      <xdr:row>14</xdr:row>
      <xdr:rowOff>115704</xdr:rowOff>
    </xdr:from>
    <xdr:to>
      <xdr:col>8</xdr:col>
      <xdr:colOff>167640</xdr:colOff>
      <xdr:row>19</xdr:row>
      <xdr:rowOff>89217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3224664"/>
          <a:ext cx="3512820" cy="88791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28</xdr:col>
      <xdr:colOff>243840</xdr:colOff>
      <xdr:row>33</xdr:row>
      <xdr:rowOff>106680</xdr:rowOff>
    </xdr:from>
    <xdr:to>
      <xdr:col>34</xdr:col>
      <xdr:colOff>557541</xdr:colOff>
      <xdr:row>50</xdr:row>
      <xdr:rowOff>161802</xdr:rowOff>
    </xdr:to>
    <xdr:pic>
      <xdr:nvPicPr>
        <xdr:cNvPr id="6" name="Obrázek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71820" y="6141720"/>
          <a:ext cx="3971301" cy="31640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91440</xdr:rowOff>
    </xdr:from>
    <xdr:to>
      <xdr:col>8</xdr:col>
      <xdr:colOff>436685</xdr:colOff>
      <xdr:row>49</xdr:row>
      <xdr:rowOff>129540</xdr:rowOff>
    </xdr:to>
    <xdr:pic>
      <xdr:nvPicPr>
        <xdr:cNvPr id="8" name="Obrázek 7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0720" y="2103120"/>
          <a:ext cx="3484685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327660</xdr:colOff>
      <xdr:row>37</xdr:row>
      <xdr:rowOff>62110</xdr:rowOff>
    </xdr:from>
    <xdr:to>
      <xdr:col>6</xdr:col>
      <xdr:colOff>335280</xdr:colOff>
      <xdr:row>40</xdr:row>
      <xdr:rowOff>137160</xdr:rowOff>
    </xdr:to>
    <xdr:pic>
      <xdr:nvPicPr>
        <xdr:cNvPr id="13" name="Obrázek 12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8380" y="976510"/>
          <a:ext cx="1836420" cy="623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560070</xdr:colOff>
      <xdr:row>21</xdr:row>
      <xdr:rowOff>53340</xdr:rowOff>
    </xdr:from>
    <xdr:to>
      <xdr:col>8</xdr:col>
      <xdr:colOff>190500</xdr:colOff>
      <xdr:row>33</xdr:row>
      <xdr:rowOff>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4</xdr:col>
      <xdr:colOff>167640</xdr:colOff>
      <xdr:row>4</xdr:row>
      <xdr:rowOff>116051</xdr:rowOff>
    </xdr:from>
    <xdr:to>
      <xdr:col>8</xdr:col>
      <xdr:colOff>213653</xdr:colOff>
      <xdr:row>10</xdr:row>
      <xdr:rowOff>76325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727960" y="847571"/>
          <a:ext cx="2484413" cy="10575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236220</xdr:colOff>
      <xdr:row>4</xdr:row>
      <xdr:rowOff>129540</xdr:rowOff>
    </xdr:from>
    <xdr:to>
      <xdr:col>16</xdr:col>
      <xdr:colOff>68580</xdr:colOff>
      <xdr:row>21</xdr:row>
      <xdr:rowOff>91440</xdr:rowOff>
    </xdr:to>
    <xdr:pic>
      <xdr:nvPicPr>
        <xdr:cNvPr id="2" name="Obrázek 1" descr="http://www2.chemistry.msu.edu/faculty/reusch/VirtTxtJml/Images/hammett6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2620" y="861060"/>
          <a:ext cx="4099560" cy="30708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289560</xdr:colOff>
      <xdr:row>4</xdr:row>
      <xdr:rowOff>160020</xdr:rowOff>
    </xdr:from>
    <xdr:to>
      <xdr:col>8</xdr:col>
      <xdr:colOff>594360</xdr:colOff>
      <xdr:row>20</xdr:row>
      <xdr:rowOff>160020</xdr:rowOff>
    </xdr:to>
    <xdr:graphicFrame macro="">
      <xdr:nvGraphicFramePr>
        <xdr:cNvPr id="3" name="Graf 2" descr="strhhstr" title="thshhstr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0</xdr:colOff>
      <xdr:row>22</xdr:row>
      <xdr:rowOff>0</xdr:rowOff>
    </xdr:from>
    <xdr:to>
      <xdr:col>13</xdr:col>
      <xdr:colOff>403860</xdr:colOff>
      <xdr:row>40</xdr:row>
      <xdr:rowOff>60960</xdr:rowOff>
    </xdr:to>
    <xdr:pic>
      <xdr:nvPicPr>
        <xdr:cNvPr id="4" name="Obrázek 3" descr="http://www2.chemistry.msu.edu/faculty/reusch/VirtTxtJml/Images/hammett3.gif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023360"/>
          <a:ext cx="7109460" cy="3352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7</xdr:col>
      <xdr:colOff>7620</xdr:colOff>
      <xdr:row>4</xdr:row>
      <xdr:rowOff>75050</xdr:rowOff>
    </xdr:to>
    <xdr:pic>
      <xdr:nvPicPr>
        <xdr:cNvPr id="5" name="Obrázek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82880"/>
          <a:ext cx="1836420" cy="623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12</xdr:col>
      <xdr:colOff>350709</xdr:colOff>
      <xdr:row>3</xdr:row>
      <xdr:rowOff>68618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486400" y="182880"/>
          <a:ext cx="2179509" cy="4343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6"/>
  <sheetViews>
    <sheetView tabSelected="1" topLeftCell="A31" workbookViewId="0">
      <selection activeCell="D54" sqref="D54"/>
    </sheetView>
  </sheetViews>
  <sheetFormatPr defaultRowHeight="14.4" x14ac:dyDescent="0.3"/>
  <cols>
    <col min="3" max="3" width="10.6640625" customWidth="1"/>
    <col min="10" max="10" width="13.21875" customWidth="1"/>
    <col min="11" max="11" width="15.109375" customWidth="1"/>
    <col min="12" max="12" width="12" bestFit="1" customWidth="1"/>
    <col min="15" max="15" width="11.33203125" customWidth="1"/>
  </cols>
  <sheetData>
    <row r="1" spans="1:27" x14ac:dyDescent="0.3">
      <c r="A1" s="4" t="s">
        <v>40</v>
      </c>
    </row>
    <row r="3" spans="1:27" x14ac:dyDescent="0.3">
      <c r="A3" s="1" t="s">
        <v>21</v>
      </c>
    </row>
    <row r="4" spans="1:27" x14ac:dyDescent="0.3">
      <c r="A4" t="s">
        <v>43</v>
      </c>
    </row>
    <row r="5" spans="1:27" x14ac:dyDescent="0.3">
      <c r="A5" t="s">
        <v>41</v>
      </c>
    </row>
    <row r="12" spans="1:27" x14ac:dyDescent="0.3">
      <c r="J12" s="2"/>
    </row>
    <row r="13" spans="1:27" x14ac:dyDescent="0.3">
      <c r="A13" s="1" t="s">
        <v>1</v>
      </c>
      <c r="L13" t="s">
        <v>0</v>
      </c>
    </row>
    <row r="14" spans="1:27" x14ac:dyDescent="0.3">
      <c r="D14" t="s">
        <v>3</v>
      </c>
      <c r="L14" t="s">
        <v>7</v>
      </c>
      <c r="M14" t="s">
        <v>8</v>
      </c>
      <c r="N14" t="s">
        <v>9</v>
      </c>
      <c r="O14" t="s">
        <v>10</v>
      </c>
      <c r="P14" t="s">
        <v>11</v>
      </c>
      <c r="Q14" t="s">
        <v>12</v>
      </c>
      <c r="R14" t="s">
        <v>13</v>
      </c>
      <c r="S14" t="s">
        <v>14</v>
      </c>
      <c r="T14" t="s">
        <v>15</v>
      </c>
      <c r="U14" t="s">
        <v>18</v>
      </c>
      <c r="V14" t="s">
        <v>16</v>
      </c>
      <c r="W14" t="s">
        <v>17</v>
      </c>
      <c r="X14" t="s">
        <v>23</v>
      </c>
      <c r="Y14" t="s">
        <v>24</v>
      </c>
      <c r="Z14" t="s">
        <v>25</v>
      </c>
      <c r="AA14" t="s">
        <v>29</v>
      </c>
    </row>
    <row r="15" spans="1:27" x14ac:dyDescent="0.3">
      <c r="A15" t="s">
        <v>4</v>
      </c>
      <c r="J15" t="s">
        <v>5</v>
      </c>
      <c r="L15">
        <v>4.82</v>
      </c>
      <c r="M15">
        <v>4.49</v>
      </c>
      <c r="N15">
        <v>4.37</v>
      </c>
      <c r="O15">
        <v>4.2</v>
      </c>
      <c r="P15">
        <v>4.1500000000000004</v>
      </c>
      <c r="Q15">
        <v>3.97</v>
      </c>
      <c r="R15">
        <v>3.98</v>
      </c>
      <c r="S15">
        <v>3.97</v>
      </c>
      <c r="T15">
        <v>3.75</v>
      </c>
      <c r="U15">
        <v>3.71</v>
      </c>
      <c r="V15">
        <v>3.53</v>
      </c>
      <c r="W15">
        <v>3.43</v>
      </c>
    </row>
    <row r="16" spans="1:27" x14ac:dyDescent="0.3">
      <c r="J16" t="s">
        <v>6</v>
      </c>
      <c r="L16">
        <v>4.2</v>
      </c>
      <c r="M16">
        <v>4.09</v>
      </c>
      <c r="N16">
        <v>4.26</v>
      </c>
      <c r="O16">
        <v>4.2</v>
      </c>
      <c r="P16">
        <v>3.86</v>
      </c>
      <c r="Q16">
        <v>3.85</v>
      </c>
      <c r="R16">
        <v>3.83</v>
      </c>
      <c r="S16">
        <v>3.8</v>
      </c>
      <c r="T16">
        <v>3.87</v>
      </c>
      <c r="U16">
        <v>3.83</v>
      </c>
      <c r="V16">
        <v>3.58</v>
      </c>
      <c r="W16">
        <v>3.47</v>
      </c>
    </row>
    <row r="18" spans="10:23" x14ac:dyDescent="0.3">
      <c r="J18" t="s">
        <v>19</v>
      </c>
      <c r="L18">
        <f>10^(-L15)</f>
        <v>1.5135612484362051E-5</v>
      </c>
      <c r="M18">
        <f t="shared" ref="M18:W18" si="0">10^(-M15)</f>
        <v>3.2359365692962775E-5</v>
      </c>
      <c r="N18">
        <f t="shared" si="0"/>
        <v>4.265795188015923E-5</v>
      </c>
      <c r="O18">
        <f t="shared" si="0"/>
        <v>6.3095734448019279E-5</v>
      </c>
      <c r="P18">
        <f t="shared" si="0"/>
        <v>7.0794578438413704E-5</v>
      </c>
      <c r="Q18">
        <f t="shared" si="0"/>
        <v>1.0715193052376051E-4</v>
      </c>
      <c r="R18">
        <f t="shared" si="0"/>
        <v>1.0471285480508985E-4</v>
      </c>
      <c r="S18">
        <f t="shared" si="0"/>
        <v>1.0715193052376051E-4</v>
      </c>
      <c r="T18">
        <f t="shared" si="0"/>
        <v>1.7782794100389203E-4</v>
      </c>
      <c r="U18">
        <f t="shared" si="0"/>
        <v>1.9498445997580453E-4</v>
      </c>
      <c r="V18">
        <f t="shared" si="0"/>
        <v>2.9512092266663857E-4</v>
      </c>
      <c r="W18">
        <f t="shared" si="0"/>
        <v>3.7153522909717215E-4</v>
      </c>
    </row>
    <row r="19" spans="10:23" x14ac:dyDescent="0.3">
      <c r="J19" t="s">
        <v>20</v>
      </c>
      <c r="L19">
        <f>10^(-L16)</f>
        <v>6.3095734448019279E-5</v>
      </c>
      <c r="M19">
        <f t="shared" ref="M19:W19" si="1">10^(-M16)</f>
        <v>8.1283051616409918E-5</v>
      </c>
      <c r="N19">
        <f t="shared" si="1"/>
        <v>5.4954087385762447E-5</v>
      </c>
      <c r="O19">
        <f t="shared" si="1"/>
        <v>6.3095734448019279E-5</v>
      </c>
      <c r="P19">
        <f t="shared" si="1"/>
        <v>1.3803842646028844E-4</v>
      </c>
      <c r="Q19">
        <f t="shared" si="1"/>
        <v>1.4125375446227535E-4</v>
      </c>
      <c r="R19">
        <f t="shared" si="1"/>
        <v>1.4791083881682062E-4</v>
      </c>
      <c r="S19">
        <f t="shared" si="1"/>
        <v>1.584893192461112E-4</v>
      </c>
      <c r="T19">
        <f t="shared" si="1"/>
        <v>1.3489628825916533E-4</v>
      </c>
      <c r="U19">
        <f t="shared" si="1"/>
        <v>1.4791083881682062E-4</v>
      </c>
      <c r="V19">
        <f t="shared" si="1"/>
        <v>2.6302679918953782E-4</v>
      </c>
      <c r="W19">
        <f t="shared" si="1"/>
        <v>3.3884415613920208E-4</v>
      </c>
    </row>
    <row r="21" spans="10:23" x14ac:dyDescent="0.3">
      <c r="J21" t="s">
        <v>27</v>
      </c>
      <c r="L21">
        <f>LOG10(L18)</f>
        <v>-4.8200000000000012</v>
      </c>
      <c r="M21">
        <f t="shared" ref="M21:W21" si="2">LOG10(M18)</f>
        <v>-4.4900000000000011</v>
      </c>
      <c r="N21">
        <f t="shared" si="2"/>
        <v>-4.37</v>
      </c>
      <c r="O21">
        <f t="shared" si="2"/>
        <v>-4.2</v>
      </c>
      <c r="P21">
        <f t="shared" si="2"/>
        <v>-4.1500000000000004</v>
      </c>
      <c r="Q21">
        <f t="shared" si="2"/>
        <v>-3.9700000000000006</v>
      </c>
      <c r="R21">
        <f t="shared" si="2"/>
        <v>-3.9800000000000004</v>
      </c>
      <c r="S21">
        <f t="shared" si="2"/>
        <v>-3.9700000000000006</v>
      </c>
      <c r="T21">
        <f t="shared" si="2"/>
        <v>-3.7500000000000004</v>
      </c>
      <c r="U21">
        <f t="shared" si="2"/>
        <v>-3.71</v>
      </c>
      <c r="V21">
        <f t="shared" si="2"/>
        <v>-3.53</v>
      </c>
      <c r="W21">
        <f t="shared" si="2"/>
        <v>-3.4300000000000006</v>
      </c>
    </row>
    <row r="22" spans="10:23" x14ac:dyDescent="0.3">
      <c r="J22" t="s">
        <v>28</v>
      </c>
      <c r="L22">
        <f>LOG10(L19)</f>
        <v>-4.2</v>
      </c>
      <c r="M22">
        <f t="shared" ref="M22:W22" si="3">LOG10(M19)</f>
        <v>-4.09</v>
      </c>
      <c r="N22">
        <f t="shared" si="3"/>
        <v>-4.26</v>
      </c>
      <c r="O22">
        <f t="shared" si="3"/>
        <v>-4.2</v>
      </c>
      <c r="P22">
        <f t="shared" si="3"/>
        <v>-3.8600000000000003</v>
      </c>
      <c r="Q22">
        <f t="shared" si="3"/>
        <v>-3.85</v>
      </c>
      <c r="R22">
        <f t="shared" si="3"/>
        <v>-3.8300000000000005</v>
      </c>
      <c r="S22">
        <f t="shared" si="3"/>
        <v>-3.8000000000000003</v>
      </c>
      <c r="T22">
        <f t="shared" si="3"/>
        <v>-3.87</v>
      </c>
      <c r="U22">
        <f t="shared" si="3"/>
        <v>-3.8300000000000005</v>
      </c>
      <c r="V22">
        <f t="shared" si="3"/>
        <v>-3.5800000000000005</v>
      </c>
      <c r="W22">
        <f t="shared" si="3"/>
        <v>-3.4700000000000006</v>
      </c>
    </row>
    <row r="23" spans="10:23" x14ac:dyDescent="0.3">
      <c r="J23" t="s">
        <v>36</v>
      </c>
      <c r="L23">
        <f>L21-$O$21</f>
        <v>-0.62000000000000099</v>
      </c>
      <c r="M23">
        <f t="shared" ref="M23:W23" si="4">M21-$O$21</f>
        <v>-0.29000000000000092</v>
      </c>
      <c r="N23">
        <f t="shared" si="4"/>
        <v>-0.16999999999999993</v>
      </c>
      <c r="O23">
        <f t="shared" si="4"/>
        <v>0</v>
      </c>
      <c r="P23">
        <f t="shared" si="4"/>
        <v>4.9999999999999822E-2</v>
      </c>
      <c r="Q23">
        <f t="shared" si="4"/>
        <v>0.22999999999999954</v>
      </c>
      <c r="R23">
        <f t="shared" si="4"/>
        <v>0.21999999999999975</v>
      </c>
      <c r="S23">
        <f t="shared" si="4"/>
        <v>0.22999999999999954</v>
      </c>
      <c r="T23">
        <f t="shared" si="4"/>
        <v>0.44999999999999973</v>
      </c>
      <c r="U23">
        <f t="shared" si="4"/>
        <v>0.49000000000000021</v>
      </c>
      <c r="V23">
        <f t="shared" si="4"/>
        <v>0.67000000000000037</v>
      </c>
      <c r="W23">
        <f t="shared" si="4"/>
        <v>0.76999999999999957</v>
      </c>
    </row>
    <row r="24" spans="10:23" x14ac:dyDescent="0.3">
      <c r="J24" t="s">
        <v>37</v>
      </c>
      <c r="L24">
        <f>L22-$O$22</f>
        <v>0</v>
      </c>
      <c r="M24">
        <f t="shared" ref="M24:W24" si="5">M22-$O$22</f>
        <v>0.11000000000000032</v>
      </c>
      <c r="N24">
        <f t="shared" si="5"/>
        <v>-5.9999999999999609E-2</v>
      </c>
      <c r="O24">
        <f t="shared" si="5"/>
        <v>0</v>
      </c>
      <c r="P24">
        <f t="shared" si="5"/>
        <v>0.33999999999999986</v>
      </c>
      <c r="Q24">
        <f t="shared" si="5"/>
        <v>0.35000000000000009</v>
      </c>
      <c r="R24">
        <f t="shared" si="5"/>
        <v>0.36999999999999966</v>
      </c>
      <c r="S24">
        <f t="shared" si="5"/>
        <v>0.39999999999999991</v>
      </c>
      <c r="T24">
        <f t="shared" si="5"/>
        <v>0.33000000000000007</v>
      </c>
      <c r="U24">
        <f t="shared" si="5"/>
        <v>0.36999999999999966</v>
      </c>
      <c r="V24">
        <f t="shared" si="5"/>
        <v>0.61999999999999966</v>
      </c>
      <c r="W24">
        <f t="shared" si="5"/>
        <v>0.72999999999999954</v>
      </c>
    </row>
    <row r="26" spans="10:23" x14ac:dyDescent="0.3">
      <c r="L26" t="s">
        <v>49</v>
      </c>
      <c r="Q26" t="s">
        <v>50</v>
      </c>
    </row>
    <row r="35" spans="1:28" x14ac:dyDescent="0.3">
      <c r="A35" s="1" t="s">
        <v>2</v>
      </c>
      <c r="L35" t="s">
        <v>0</v>
      </c>
    </row>
    <row r="36" spans="1:28" x14ac:dyDescent="0.3">
      <c r="D36" t="s">
        <v>3</v>
      </c>
      <c r="L36" t="s">
        <v>7</v>
      </c>
      <c r="M36" t="s">
        <v>8</v>
      </c>
      <c r="N36" t="s">
        <v>9</v>
      </c>
      <c r="O36" t="s">
        <v>10</v>
      </c>
      <c r="P36" t="s">
        <v>11</v>
      </c>
      <c r="Q36" t="s">
        <v>12</v>
      </c>
      <c r="R36" t="s">
        <v>13</v>
      </c>
      <c r="S36" t="s">
        <v>14</v>
      </c>
      <c r="T36" t="s">
        <v>15</v>
      </c>
      <c r="U36" t="s">
        <v>18</v>
      </c>
      <c r="V36" t="s">
        <v>16</v>
      </c>
      <c r="W36" t="s">
        <v>17</v>
      </c>
      <c r="X36" t="s">
        <v>23</v>
      </c>
      <c r="Y36" t="s">
        <v>24</v>
      </c>
      <c r="Z36" t="s">
        <v>25</v>
      </c>
    </row>
    <row r="37" spans="1:28" x14ac:dyDescent="0.3">
      <c r="J37" t="s">
        <v>22</v>
      </c>
      <c r="K37" t="s">
        <v>31</v>
      </c>
      <c r="M37" s="3">
        <v>1.2E-5</v>
      </c>
      <c r="N37" s="3">
        <v>1.5999999999999999E-5</v>
      </c>
      <c r="O37" s="3">
        <v>1.8E-5</v>
      </c>
      <c r="P37" s="3">
        <v>2.4000000000000001E-5</v>
      </c>
      <c r="R37" s="3">
        <v>2.5999999999999998E-5</v>
      </c>
      <c r="W37" s="3">
        <v>3.8999999999999999E-5</v>
      </c>
    </row>
    <row r="38" spans="1:28" x14ac:dyDescent="0.3">
      <c r="A38" t="s">
        <v>35</v>
      </c>
      <c r="J38" t="s">
        <v>22</v>
      </c>
      <c r="K38" t="s">
        <v>30</v>
      </c>
      <c r="N38" s="3">
        <v>1.8E-5</v>
      </c>
      <c r="O38" s="3">
        <v>1.8E-5</v>
      </c>
      <c r="R38" s="3">
        <v>2.8E-5</v>
      </c>
      <c r="W38" s="3">
        <v>3.6999999999999998E-5</v>
      </c>
    </row>
    <row r="39" spans="1:28" x14ac:dyDescent="0.3">
      <c r="J39" t="s">
        <v>22</v>
      </c>
      <c r="K39" t="s">
        <v>33</v>
      </c>
      <c r="N39" s="3">
        <v>1.2E-5</v>
      </c>
      <c r="P39" s="3">
        <v>2.6999999999999999E-5</v>
      </c>
      <c r="R39" s="3">
        <v>2.8E-5</v>
      </c>
      <c r="W39" s="3">
        <v>3.0499999999999999E-5</v>
      </c>
    </row>
    <row r="40" spans="1:28" x14ac:dyDescent="0.3">
      <c r="J40" t="s">
        <v>26</v>
      </c>
      <c r="K40" t="s">
        <v>31</v>
      </c>
      <c r="L40" t="e">
        <f>LOG10(L37)</f>
        <v>#NUM!</v>
      </c>
      <c r="M40">
        <f t="shared" ref="M40:P40" si="6">LOG10(M37)</f>
        <v>-4.9208187539523749</v>
      </c>
      <c r="N40">
        <f t="shared" si="6"/>
        <v>-4.795880017344075</v>
      </c>
      <c r="O40">
        <f t="shared" si="6"/>
        <v>-4.7447274948966935</v>
      </c>
      <c r="P40">
        <f t="shared" si="6"/>
        <v>-4.6197887582883936</v>
      </c>
      <c r="Q40" t="e">
        <f t="shared" ref="Q40:Z40" si="7">LOG10(Q37)</f>
        <v>#NUM!</v>
      </c>
      <c r="R40">
        <f t="shared" si="7"/>
        <v>-4.5850266520291818</v>
      </c>
      <c r="S40" t="e">
        <f t="shared" si="7"/>
        <v>#NUM!</v>
      </c>
      <c r="T40" t="e">
        <f t="shared" si="7"/>
        <v>#NUM!</v>
      </c>
      <c r="U40" t="e">
        <f t="shared" si="7"/>
        <v>#NUM!</v>
      </c>
      <c r="V40" t="e">
        <f t="shared" si="7"/>
        <v>#NUM!</v>
      </c>
      <c r="W40">
        <f t="shared" si="7"/>
        <v>-4.4089353929735005</v>
      </c>
      <c r="X40" t="e">
        <f t="shared" si="7"/>
        <v>#NUM!</v>
      </c>
      <c r="Y40" t="e">
        <f t="shared" si="7"/>
        <v>#NUM!</v>
      </c>
      <c r="Z40" t="e">
        <f t="shared" si="7"/>
        <v>#NUM!</v>
      </c>
    </row>
    <row r="41" spans="1:28" x14ac:dyDescent="0.3">
      <c r="J41" t="s">
        <v>26</v>
      </c>
      <c r="K41" t="s">
        <v>30</v>
      </c>
      <c r="L41" t="e">
        <f t="shared" ref="L41:P42" si="8">LOG10(L38)</f>
        <v>#NUM!</v>
      </c>
      <c r="M41" t="e">
        <f t="shared" si="8"/>
        <v>#NUM!</v>
      </c>
      <c r="N41">
        <f t="shared" si="8"/>
        <v>-4.7447274948966935</v>
      </c>
      <c r="O41">
        <f t="shared" si="8"/>
        <v>-4.7447274948966935</v>
      </c>
      <c r="P41" t="e">
        <f t="shared" si="8"/>
        <v>#NUM!</v>
      </c>
      <c r="Q41" t="e">
        <f t="shared" ref="Q41:Z41" si="9">LOG10(Q38)</f>
        <v>#NUM!</v>
      </c>
      <c r="R41">
        <f t="shared" si="9"/>
        <v>-4.5528419686577806</v>
      </c>
      <c r="S41" t="e">
        <f t="shared" si="9"/>
        <v>#NUM!</v>
      </c>
      <c r="T41" t="e">
        <f t="shared" si="9"/>
        <v>#NUM!</v>
      </c>
      <c r="U41" t="e">
        <f t="shared" si="9"/>
        <v>#NUM!</v>
      </c>
      <c r="V41" t="e">
        <f t="shared" si="9"/>
        <v>#NUM!</v>
      </c>
      <c r="W41">
        <f t="shared" si="9"/>
        <v>-4.431798275933005</v>
      </c>
      <c r="X41" t="e">
        <f t="shared" si="9"/>
        <v>#NUM!</v>
      </c>
      <c r="Y41" t="e">
        <f t="shared" si="9"/>
        <v>#NUM!</v>
      </c>
      <c r="Z41" t="e">
        <f t="shared" si="9"/>
        <v>#NUM!</v>
      </c>
    </row>
    <row r="42" spans="1:28" x14ac:dyDescent="0.3">
      <c r="D42" t="s">
        <v>34</v>
      </c>
      <c r="J42" t="s">
        <v>26</v>
      </c>
      <c r="K42" t="s">
        <v>33</v>
      </c>
      <c r="L42" t="e">
        <f t="shared" si="8"/>
        <v>#NUM!</v>
      </c>
      <c r="M42" t="e">
        <f t="shared" si="8"/>
        <v>#NUM!</v>
      </c>
      <c r="N42">
        <f t="shared" si="8"/>
        <v>-4.9208187539523749</v>
      </c>
      <c r="O42" t="e">
        <f t="shared" si="8"/>
        <v>#NUM!</v>
      </c>
      <c r="P42">
        <f t="shared" si="8"/>
        <v>-4.5686362358410131</v>
      </c>
      <c r="Q42" t="e">
        <f t="shared" ref="Q42:Z42" si="10">LOG10(Q39)</f>
        <v>#NUM!</v>
      </c>
      <c r="R42">
        <f t="shared" si="10"/>
        <v>-4.5528419686577806</v>
      </c>
      <c r="S42" t="e">
        <f t="shared" si="10"/>
        <v>#NUM!</v>
      </c>
      <c r="T42" t="e">
        <f t="shared" si="10"/>
        <v>#NUM!</v>
      </c>
      <c r="U42" t="e">
        <f t="shared" si="10"/>
        <v>#NUM!</v>
      </c>
      <c r="V42" t="e">
        <f t="shared" si="10"/>
        <v>#NUM!</v>
      </c>
      <c r="W42">
        <f t="shared" si="10"/>
        <v>-4.5157001606532141</v>
      </c>
      <c r="X42" t="e">
        <f t="shared" si="10"/>
        <v>#NUM!</v>
      </c>
      <c r="Y42" t="e">
        <f t="shared" si="10"/>
        <v>#NUM!</v>
      </c>
      <c r="Z42" t="e">
        <f t="shared" si="10"/>
        <v>#NUM!</v>
      </c>
    </row>
    <row r="43" spans="1:28" x14ac:dyDescent="0.3">
      <c r="J43" t="s">
        <v>38</v>
      </c>
      <c r="K43" t="s">
        <v>44</v>
      </c>
      <c r="L43">
        <f>L23</f>
        <v>-0.62000000000000099</v>
      </c>
      <c r="M43">
        <f t="shared" ref="M43:Z43" si="11">M23</f>
        <v>-0.29000000000000092</v>
      </c>
      <c r="N43">
        <f t="shared" si="11"/>
        <v>-0.16999999999999993</v>
      </c>
      <c r="O43">
        <f t="shared" si="11"/>
        <v>0</v>
      </c>
      <c r="P43">
        <f t="shared" si="11"/>
        <v>4.9999999999999822E-2</v>
      </c>
      <c r="Q43">
        <f t="shared" si="11"/>
        <v>0.22999999999999954</v>
      </c>
      <c r="R43">
        <f t="shared" si="11"/>
        <v>0.21999999999999975</v>
      </c>
      <c r="S43">
        <f t="shared" si="11"/>
        <v>0.22999999999999954</v>
      </c>
      <c r="T43">
        <f t="shared" si="11"/>
        <v>0.44999999999999973</v>
      </c>
      <c r="U43">
        <f t="shared" si="11"/>
        <v>0.49000000000000021</v>
      </c>
      <c r="V43">
        <f t="shared" si="11"/>
        <v>0.67000000000000037</v>
      </c>
      <c r="W43">
        <f t="shared" si="11"/>
        <v>0.76999999999999957</v>
      </c>
      <c r="X43">
        <f t="shared" si="11"/>
        <v>0</v>
      </c>
      <c r="Y43">
        <f t="shared" si="11"/>
        <v>0</v>
      </c>
      <c r="Z43">
        <f t="shared" si="11"/>
        <v>0</v>
      </c>
    </row>
    <row r="44" spans="1:28" x14ac:dyDescent="0.3">
      <c r="D44" t="s">
        <v>51</v>
      </c>
      <c r="J44" t="s">
        <v>39</v>
      </c>
      <c r="K44" t="s">
        <v>44</v>
      </c>
      <c r="L44">
        <f>L24</f>
        <v>0</v>
      </c>
      <c r="M44">
        <f t="shared" ref="M44:Z44" si="12">M24</f>
        <v>0.11000000000000032</v>
      </c>
      <c r="N44">
        <f t="shared" si="12"/>
        <v>-5.9999999999999609E-2</v>
      </c>
      <c r="O44">
        <f t="shared" si="12"/>
        <v>0</v>
      </c>
      <c r="P44">
        <f t="shared" si="12"/>
        <v>0.33999999999999986</v>
      </c>
      <c r="Q44">
        <f t="shared" si="12"/>
        <v>0.35000000000000009</v>
      </c>
      <c r="R44">
        <f t="shared" si="12"/>
        <v>0.36999999999999966</v>
      </c>
      <c r="S44">
        <f t="shared" si="12"/>
        <v>0.39999999999999991</v>
      </c>
      <c r="T44">
        <f t="shared" si="12"/>
        <v>0.33000000000000007</v>
      </c>
      <c r="U44">
        <f t="shared" si="12"/>
        <v>0.36999999999999966</v>
      </c>
      <c r="V44">
        <f t="shared" si="12"/>
        <v>0.61999999999999966</v>
      </c>
      <c r="W44">
        <f t="shared" si="12"/>
        <v>0.72999999999999954</v>
      </c>
      <c r="X44">
        <f t="shared" si="12"/>
        <v>0</v>
      </c>
      <c r="Y44">
        <f t="shared" si="12"/>
        <v>0</v>
      </c>
      <c r="Z44">
        <f t="shared" si="12"/>
        <v>0</v>
      </c>
      <c r="AA44" s="6" t="s">
        <v>47</v>
      </c>
      <c r="AB44" s="6" t="s">
        <v>48</v>
      </c>
    </row>
    <row r="45" spans="1:28" x14ac:dyDescent="0.3">
      <c r="J45" s="5" t="s">
        <v>45</v>
      </c>
      <c r="N45">
        <f t="shared" ref="M45:P45" si="13">(N40-$O$40)/N43</f>
        <v>0.30089719086694977</v>
      </c>
      <c r="P45">
        <f t="shared" si="13"/>
        <v>2.498774732166007</v>
      </c>
      <c r="R45">
        <f t="shared" ref="Q45:Z45" si="14">(R40-$O$40)/R43</f>
        <v>0.72591292212505421</v>
      </c>
      <c r="W45">
        <f t="shared" si="14"/>
        <v>0.43609363886128999</v>
      </c>
      <c r="AA45" s="6">
        <f>AVERAGE(L45:Z45)</f>
        <v>0.99041962100482528</v>
      </c>
      <c r="AB45" s="6">
        <f>AVEDEV(L45:Z45)</f>
        <v>0.75417755558059085</v>
      </c>
    </row>
    <row r="46" spans="1:28" x14ac:dyDescent="0.3">
      <c r="J46" s="5" t="s">
        <v>46</v>
      </c>
      <c r="N46">
        <f t="shared" ref="M46:P46" si="15">(N41-$O$40)/N44</f>
        <v>0</v>
      </c>
      <c r="R46">
        <f t="shared" ref="Q46:Z46" si="16">(R41-$O$40)/R44</f>
        <v>0.518609530375441</v>
      </c>
      <c r="W46">
        <f t="shared" si="16"/>
        <v>0.42867016296395716</v>
      </c>
      <c r="AA46" s="6">
        <f>AVERAGE(L46:Z46)</f>
        <v>0.31575989777979935</v>
      </c>
      <c r="AB46" s="6">
        <f>AVEDEV(L46:Z46)</f>
        <v>0.21050659851986628</v>
      </c>
    </row>
    <row r="48" spans="1:28" x14ac:dyDescent="0.3">
      <c r="L48" t="s">
        <v>7</v>
      </c>
      <c r="M48" t="s">
        <v>32</v>
      </c>
      <c r="N48" t="s">
        <v>9</v>
      </c>
      <c r="O48" t="s">
        <v>10</v>
      </c>
      <c r="P48" t="s">
        <v>11</v>
      </c>
      <c r="Q48" t="s">
        <v>12</v>
      </c>
      <c r="R48" t="s">
        <v>13</v>
      </c>
      <c r="S48" t="s">
        <v>14</v>
      </c>
      <c r="T48" t="s">
        <v>15</v>
      </c>
      <c r="U48" t="s">
        <v>18</v>
      </c>
      <c r="V48" t="s">
        <v>16</v>
      </c>
      <c r="W48" t="s">
        <v>17</v>
      </c>
      <c r="X48" t="s">
        <v>23</v>
      </c>
      <c r="Y48" t="s">
        <v>24</v>
      </c>
      <c r="Z48" t="s">
        <v>25</v>
      </c>
    </row>
    <row r="49" spans="1:28" x14ac:dyDescent="0.3">
      <c r="A49" t="s">
        <v>42</v>
      </c>
      <c r="J49" t="s">
        <v>22</v>
      </c>
      <c r="K49" t="s">
        <v>31</v>
      </c>
      <c r="O49" s="3">
        <v>6.3000000000000003E-4</v>
      </c>
      <c r="Q49" s="3">
        <v>1.57E-3</v>
      </c>
      <c r="R49" s="3">
        <v>1.8600000000000001E-3</v>
      </c>
      <c r="S49" s="3">
        <v>1.16E-3</v>
      </c>
      <c r="U49" s="3">
        <v>2.0999999999999999E-3</v>
      </c>
      <c r="W49" s="3">
        <v>5.5999999999999999E-3</v>
      </c>
      <c r="X49" s="3">
        <v>3.1E-4</v>
      </c>
      <c r="Y49" s="3">
        <v>1.2899999999999999E-3</v>
      </c>
      <c r="Z49" s="3">
        <v>1.3999999999999999E-4</v>
      </c>
      <c r="AA49" s="3"/>
    </row>
    <row r="50" spans="1:28" x14ac:dyDescent="0.3">
      <c r="J50" t="s">
        <v>22</v>
      </c>
      <c r="K50" t="s">
        <v>30</v>
      </c>
      <c r="S50" s="3">
        <v>1.9499999999999999E-3</v>
      </c>
      <c r="Y50" s="3">
        <v>4.0999999999999999E-4</v>
      </c>
    </row>
    <row r="51" spans="1:28" x14ac:dyDescent="0.3">
      <c r="C51" s="2"/>
      <c r="J51" t="s">
        <v>26</v>
      </c>
      <c r="K51" t="s">
        <v>31</v>
      </c>
      <c r="L51" t="e">
        <f t="shared" ref="L51:L52" si="17">LOG10(L49)</f>
        <v>#NUM!</v>
      </c>
      <c r="M51" t="e">
        <f t="shared" ref="M51:AA51" si="18">LOG10(M49)</f>
        <v>#NUM!</v>
      </c>
      <c r="N51" t="e">
        <f t="shared" si="18"/>
        <v>#NUM!</v>
      </c>
      <c r="O51">
        <f t="shared" si="18"/>
        <v>-3.2006594505464183</v>
      </c>
      <c r="P51" t="e">
        <f t="shared" si="18"/>
        <v>#NUM!</v>
      </c>
      <c r="Q51">
        <f t="shared" si="18"/>
        <v>-2.8041003475907664</v>
      </c>
      <c r="R51">
        <f t="shared" si="18"/>
        <v>-2.7304870557820835</v>
      </c>
      <c r="S51">
        <f t="shared" si="18"/>
        <v>-2.9355420107730814</v>
      </c>
      <c r="T51" t="e">
        <f t="shared" si="18"/>
        <v>#NUM!</v>
      </c>
      <c r="U51">
        <f t="shared" si="18"/>
        <v>-2.6777807052660809</v>
      </c>
      <c r="V51" t="e">
        <f t="shared" si="18"/>
        <v>#NUM!</v>
      </c>
      <c r="W51">
        <f t="shared" si="18"/>
        <v>-2.2518119729937998</v>
      </c>
      <c r="X51">
        <f t="shared" si="18"/>
        <v>-3.5086383061657274</v>
      </c>
      <c r="Y51">
        <f t="shared" si="18"/>
        <v>-2.8894102897007512</v>
      </c>
      <c r="Z51">
        <f t="shared" si="18"/>
        <v>-3.8538719643217618</v>
      </c>
    </row>
    <row r="52" spans="1:28" x14ac:dyDescent="0.3">
      <c r="J52" t="s">
        <v>26</v>
      </c>
      <c r="K52" t="s">
        <v>30</v>
      </c>
      <c r="L52" t="e">
        <f t="shared" si="17"/>
        <v>#NUM!</v>
      </c>
      <c r="M52" t="e">
        <f t="shared" ref="M52:AA52" si="19">LOG10(M50)</f>
        <v>#NUM!</v>
      </c>
      <c r="N52" t="e">
        <f t="shared" si="19"/>
        <v>#NUM!</v>
      </c>
      <c r="O52" t="e">
        <f t="shared" si="19"/>
        <v>#NUM!</v>
      </c>
      <c r="P52" t="e">
        <f t="shared" si="19"/>
        <v>#NUM!</v>
      </c>
      <c r="Q52" t="e">
        <f t="shared" si="19"/>
        <v>#NUM!</v>
      </c>
      <c r="R52" t="e">
        <f t="shared" si="19"/>
        <v>#NUM!</v>
      </c>
      <c r="S52">
        <f t="shared" si="19"/>
        <v>-2.7099653886374822</v>
      </c>
      <c r="T52" t="e">
        <f t="shared" si="19"/>
        <v>#NUM!</v>
      </c>
      <c r="U52" t="e">
        <f t="shared" si="19"/>
        <v>#NUM!</v>
      </c>
      <c r="V52" t="e">
        <f t="shared" si="19"/>
        <v>#NUM!</v>
      </c>
      <c r="W52" t="e">
        <f t="shared" si="19"/>
        <v>#NUM!</v>
      </c>
      <c r="X52" t="e">
        <f t="shared" si="19"/>
        <v>#NUM!</v>
      </c>
      <c r="Y52">
        <f t="shared" si="19"/>
        <v>-3.3872161432802645</v>
      </c>
      <c r="Z52" t="e">
        <f t="shared" si="19"/>
        <v>#NUM!</v>
      </c>
    </row>
    <row r="53" spans="1:28" x14ac:dyDescent="0.3">
      <c r="D53" t="s">
        <v>52</v>
      </c>
      <c r="J53" t="s">
        <v>38</v>
      </c>
      <c r="K53" t="s">
        <v>44</v>
      </c>
      <c r="L53">
        <f>L23</f>
        <v>-0.62000000000000099</v>
      </c>
      <c r="M53">
        <f>M23</f>
        <v>-0.29000000000000092</v>
      </c>
      <c r="N53">
        <f>N23</f>
        <v>-0.16999999999999993</v>
      </c>
      <c r="O53">
        <f>O23</f>
        <v>0</v>
      </c>
      <c r="P53">
        <f>P23</f>
        <v>4.9999999999999822E-2</v>
      </c>
      <c r="Q53">
        <f>Q23</f>
        <v>0.22999999999999954</v>
      </c>
      <c r="R53">
        <f>R23</f>
        <v>0.21999999999999975</v>
      </c>
      <c r="S53">
        <f>S23</f>
        <v>0.22999999999999954</v>
      </c>
      <c r="T53">
        <f>T23</f>
        <v>0.44999999999999973</v>
      </c>
      <c r="U53">
        <f>U23</f>
        <v>0.49000000000000021</v>
      </c>
      <c r="V53">
        <f>V23</f>
        <v>0.67000000000000037</v>
      </c>
      <c r="W53">
        <f>W23</f>
        <v>0.76999999999999957</v>
      </c>
      <c r="X53">
        <f>X23</f>
        <v>0</v>
      </c>
      <c r="Y53">
        <f>Y23</f>
        <v>0</v>
      </c>
      <c r="Z53">
        <f>Z23</f>
        <v>0</v>
      </c>
    </row>
    <row r="54" spans="1:28" x14ac:dyDescent="0.3">
      <c r="J54" t="s">
        <v>39</v>
      </c>
      <c r="K54" t="s">
        <v>44</v>
      </c>
      <c r="L54">
        <f>L24</f>
        <v>0</v>
      </c>
      <c r="M54">
        <f>M24</f>
        <v>0.11000000000000032</v>
      </c>
      <c r="N54">
        <f>N24</f>
        <v>-5.9999999999999609E-2</v>
      </c>
      <c r="O54">
        <f>O24</f>
        <v>0</v>
      </c>
      <c r="P54">
        <f>P24</f>
        <v>0.33999999999999986</v>
      </c>
      <c r="Q54">
        <f>Q24</f>
        <v>0.35000000000000009</v>
      </c>
      <c r="R54">
        <f>R24</f>
        <v>0.36999999999999966</v>
      </c>
      <c r="S54">
        <f>S24</f>
        <v>0.39999999999999991</v>
      </c>
      <c r="T54">
        <f>T24</f>
        <v>0.33000000000000007</v>
      </c>
      <c r="U54">
        <f>U24</f>
        <v>0.36999999999999966</v>
      </c>
      <c r="V54">
        <f>V24</f>
        <v>0.61999999999999966</v>
      </c>
      <c r="W54">
        <f>W24</f>
        <v>0.72999999999999954</v>
      </c>
      <c r="X54">
        <f>X24</f>
        <v>0</v>
      </c>
      <c r="Y54">
        <f>Y24</f>
        <v>0</v>
      </c>
      <c r="Z54">
        <f>Z24</f>
        <v>0</v>
      </c>
      <c r="AA54" s="6" t="s">
        <v>47</v>
      </c>
      <c r="AB54" s="6" t="s">
        <v>48</v>
      </c>
    </row>
    <row r="55" spans="1:28" x14ac:dyDescent="0.3">
      <c r="J55" s="5" t="s">
        <v>45</v>
      </c>
      <c r="L55">
        <f t="shared" ref="L55:P55" si="20">(L49-$O$49)/L53</f>
        <v>1.0161290322580629E-3</v>
      </c>
      <c r="M55">
        <f t="shared" si="20"/>
        <v>2.1724137931034416E-3</v>
      </c>
      <c r="N55">
        <f t="shared" si="20"/>
        <v>3.7058823529411782E-3</v>
      </c>
      <c r="P55">
        <f t="shared" si="20"/>
        <v>-1.2600000000000045E-2</v>
      </c>
      <c r="Q55">
        <f>(Q49-$O$49)/Q53</f>
        <v>4.0869565217391381E-3</v>
      </c>
      <c r="R55">
        <f t="shared" ref="R55:AA55" si="21">(R49-$O$49)/R53</f>
        <v>5.5909090909090978E-3</v>
      </c>
      <c r="S55">
        <f t="shared" si="21"/>
        <v>2.304347826086961E-3</v>
      </c>
      <c r="T55">
        <f t="shared" si="21"/>
        <v>-1.4000000000000009E-3</v>
      </c>
      <c r="U55">
        <f t="shared" si="21"/>
        <v>2.9999999999999988E-3</v>
      </c>
      <c r="V55">
        <f t="shared" si="21"/>
        <v>-9.4029850746268613E-4</v>
      </c>
      <c r="W55">
        <f t="shared" si="21"/>
        <v>6.4545454545454576E-3</v>
      </c>
      <c r="AA55" s="6">
        <f>AVERAGE(L55:Z55)</f>
        <v>1.2173532331018729E-3</v>
      </c>
      <c r="AB55" s="6">
        <f>AVEDEV(L55:Z55)</f>
        <v>3.4170149832022118E-3</v>
      </c>
    </row>
    <row r="56" spans="1:28" x14ac:dyDescent="0.3">
      <c r="J56" s="5" t="s">
        <v>46</v>
      </c>
      <c r="M56">
        <f t="shared" ref="L56:P56" si="22">(M50-$O$49)/M54</f>
        <v>-5.7272727272727111E-3</v>
      </c>
      <c r="N56">
        <f t="shared" si="22"/>
        <v>1.0500000000000068E-2</v>
      </c>
      <c r="P56">
        <f t="shared" si="22"/>
        <v>-1.8529411764705891E-3</v>
      </c>
      <c r="Q56">
        <f>(Q50-$O$49)/Q54</f>
        <v>-1.7999999999999995E-3</v>
      </c>
      <c r="R56">
        <f t="shared" ref="R56:AA56" si="23">(R50-$O$49)/R54</f>
        <v>-1.7027027027027043E-3</v>
      </c>
      <c r="S56">
        <f t="shared" si="23"/>
        <v>3.3000000000000008E-3</v>
      </c>
      <c r="T56">
        <f t="shared" si="23"/>
        <v>-1.9090909090909087E-3</v>
      </c>
      <c r="U56">
        <f t="shared" si="23"/>
        <v>-1.7027027027027043E-3</v>
      </c>
      <c r="V56">
        <f t="shared" si="23"/>
        <v>-1.0161290322580651E-3</v>
      </c>
      <c r="W56">
        <f t="shared" si="23"/>
        <v>-8.6301369863013761E-4</v>
      </c>
      <c r="AA56" s="6">
        <f>AVERAGE(L56:Z56)</f>
        <v>-2.7738529491277508E-4</v>
      </c>
      <c r="AB56" s="6">
        <f>AVEDEV(L56:Z56)</f>
        <v>2.8709541179651231E-3</v>
      </c>
    </row>
  </sheetData>
  <pageMargins left="0.7" right="0.7" top="0.78740157499999996" bottom="0.78740157499999996" header="0.3" footer="0.3"/>
  <pageSetup paperSize="9" orientation="portrait" verticalDpi="597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" sqref="J2"/>
    </sheetView>
  </sheetViews>
  <sheetFormatPr defaultRowHeight="14.4" x14ac:dyDescent="0.3"/>
  <sheetData>
    <row r="1" spans="1:1" x14ac:dyDescent="0.3">
      <c r="A1" t="str">
        <f>'Vstupní série'!A38</f>
        <v>Basicky katalyzovaná hydrolýza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Vstupní série</vt:lpstr>
      <vt:lpstr>Hydrolýza estarů - rozbor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sopousek</dc:creator>
  <cp:lastModifiedBy>sopousek</cp:lastModifiedBy>
  <dcterms:created xsi:type="dcterms:W3CDTF">2015-05-20T06:13:12Z</dcterms:created>
  <dcterms:modified xsi:type="dcterms:W3CDTF">2016-05-04T12:31:45Z</dcterms:modified>
</cp:coreProperties>
</file>