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260" windowHeight="8835" activeTab="2"/>
  </bookViews>
  <sheets>
    <sheet name="sulfidy1" sheetId="1" r:id="rId1"/>
    <sheet name="sulfidy2" sheetId="2" r:id="rId2"/>
    <sheet name="sulfidy3" sheetId="3" r:id="rId3"/>
  </sheets>
  <definedNames/>
  <calcPr fullCalcOnLoad="1"/>
</workbook>
</file>

<file path=xl/sharedStrings.xml><?xml version="1.0" encoding="utf-8"?>
<sst xmlns="http://schemas.openxmlformats.org/spreadsheetml/2006/main" count="525" uniqueCount="88">
  <si>
    <t xml:space="preserve"> </t>
  </si>
  <si>
    <t>Weight%</t>
  </si>
  <si>
    <t>Det.Lim ppm</t>
  </si>
  <si>
    <t>DataSet/Point</t>
  </si>
  <si>
    <t>Comment</t>
  </si>
  <si>
    <t>Ag</t>
  </si>
  <si>
    <t>S</t>
  </si>
  <si>
    <t>Pb</t>
  </si>
  <si>
    <t>Hg</t>
  </si>
  <si>
    <t>Cd</t>
  </si>
  <si>
    <t>Cu</t>
  </si>
  <si>
    <t>Fe</t>
  </si>
  <si>
    <t>Zn</t>
  </si>
  <si>
    <t>Ni</t>
  </si>
  <si>
    <t>Co</t>
  </si>
  <si>
    <t>Mn</t>
  </si>
  <si>
    <t>As</t>
  </si>
  <si>
    <t>Se</t>
  </si>
  <si>
    <t>Sb</t>
  </si>
  <si>
    <t>Total</t>
  </si>
  <si>
    <t xml:space="preserve">11 / 1 . </t>
  </si>
  <si>
    <t>HB bl 22</t>
  </si>
  <si>
    <t xml:space="preserve">13 / 1 . </t>
  </si>
  <si>
    <t xml:space="preserve">14 / 1 . </t>
  </si>
  <si>
    <t xml:space="preserve">15 / 1 . </t>
  </si>
  <si>
    <t>Ar</t>
  </si>
  <si>
    <t>Bi</t>
  </si>
  <si>
    <t>prvek</t>
  </si>
  <si>
    <t>Cl</t>
  </si>
  <si>
    <t>Date</t>
  </si>
  <si>
    <t xml:space="preserve">1 / 1 . </t>
  </si>
  <si>
    <t>D2</t>
  </si>
  <si>
    <t xml:space="preserve">2 / 1 . </t>
  </si>
  <si>
    <t>D1</t>
  </si>
  <si>
    <t>D12</t>
  </si>
  <si>
    <t xml:space="preserve">12 / 1 . </t>
  </si>
  <si>
    <t xml:space="preserve">16 / 1 . </t>
  </si>
  <si>
    <t>D5</t>
  </si>
  <si>
    <t xml:space="preserve">17 / 1 . </t>
  </si>
  <si>
    <t xml:space="preserve">18 / 1 . </t>
  </si>
  <si>
    <t xml:space="preserve">19 / 1 . </t>
  </si>
  <si>
    <t>D6</t>
  </si>
  <si>
    <t xml:space="preserve">26 / 1 . </t>
  </si>
  <si>
    <t>D7</t>
  </si>
  <si>
    <t xml:space="preserve">27 / 1 . </t>
  </si>
  <si>
    <t xml:space="preserve">28 / 1 . </t>
  </si>
  <si>
    <t xml:space="preserve">29 / 1 . </t>
  </si>
  <si>
    <t xml:space="preserve">30 / 1 . </t>
  </si>
  <si>
    <t xml:space="preserve">31 / 1 . </t>
  </si>
  <si>
    <t>D13</t>
  </si>
  <si>
    <t xml:space="preserve">32 / 1 . </t>
  </si>
  <si>
    <t>D21</t>
  </si>
  <si>
    <t xml:space="preserve">79 / 1 . </t>
  </si>
  <si>
    <t>D22</t>
  </si>
  <si>
    <t xml:space="preserve">80 / 1 . </t>
  </si>
  <si>
    <t>D24</t>
  </si>
  <si>
    <t xml:space="preserve">90 / 1 . </t>
  </si>
  <si>
    <t xml:space="preserve">91 / 1 . </t>
  </si>
  <si>
    <t>detection limit ppm</t>
  </si>
  <si>
    <t>tetraedrit</t>
  </si>
  <si>
    <t>A12D4X13</t>
  </si>
  <si>
    <t>A=Cu, Fe, Zn, Hg,…</t>
  </si>
  <si>
    <t>B=As,Sb</t>
  </si>
  <si>
    <t>X=S, Se</t>
  </si>
  <si>
    <t>weight %</t>
  </si>
  <si>
    <t>total</t>
  </si>
  <si>
    <t>M</t>
  </si>
  <si>
    <t>n prvku</t>
  </si>
  <si>
    <t>hodnoty nad detekčním limitem</t>
  </si>
  <si>
    <t>suma prvku</t>
  </si>
  <si>
    <t>koeficient normalizece</t>
  </si>
  <si>
    <t>R2+</t>
  </si>
  <si>
    <t>empirický vzorec normalizací na Σ prvku = 2</t>
  </si>
  <si>
    <t>empirický vzorec normalizací na S = 1</t>
  </si>
  <si>
    <t>koeficient normalizace</t>
  </si>
  <si>
    <t>hodnoty nad DL</t>
  </si>
  <si>
    <t>koef.</t>
  </si>
  <si>
    <t>suma</t>
  </si>
  <si>
    <t>empirické vzorce</t>
  </si>
  <si>
    <t>nad DL</t>
  </si>
  <si>
    <t>suma ABCD</t>
  </si>
  <si>
    <t>vzorce</t>
  </si>
  <si>
    <t>Y+Z</t>
  </si>
  <si>
    <t>D</t>
  </si>
  <si>
    <t>Ni+Co+Mn</t>
  </si>
  <si>
    <t>C</t>
  </si>
  <si>
    <t>B</t>
  </si>
  <si>
    <t>A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</si>
</sst>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"/>
  </numFmts>
  <fonts count="38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theme="0" tint="-0.349979996681213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2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2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2" borderId="6" xfId="45" applyFont="1" applyAlignment="1">
      <alignment/>
    </xf>
    <xf numFmtId="0" fontId="0" fillId="22" borderId="10" xfId="45" applyFont="1" applyBorder="1" applyAlignment="1">
      <alignment/>
    </xf>
    <xf numFmtId="178" fontId="0" fillId="0" borderId="0" xfId="0" applyNumberFormat="1" applyAlignment="1">
      <alignment/>
    </xf>
    <xf numFmtId="0" fontId="30" fillId="23" borderId="0" xfId="48" applyAlignment="1">
      <alignment/>
    </xf>
    <xf numFmtId="2" fontId="30" fillId="23" borderId="0" xfId="48" applyNumberForma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8" fontId="37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0"/>
  <sheetViews>
    <sheetView zoomScale="130" zoomScaleNormal="130" zoomScalePageLayoutView="0" workbookViewId="0" topLeftCell="A1">
      <selection activeCell="O35" sqref="O35"/>
    </sheetView>
  </sheetViews>
  <sheetFormatPr defaultColWidth="9.140625" defaultRowHeight="12.75"/>
  <sheetData>
    <row r="1" spans="1:6" ht="12.75">
      <c r="A1" t="s">
        <v>27</v>
      </c>
      <c r="B1" t="s">
        <v>25</v>
      </c>
      <c r="C1" t="s">
        <v>27</v>
      </c>
      <c r="D1" t="s">
        <v>25</v>
      </c>
      <c r="E1" t="s">
        <v>27</v>
      </c>
      <c r="F1" t="s">
        <v>25</v>
      </c>
    </row>
    <row r="2" spans="1:6" ht="12.75">
      <c r="A2" t="s">
        <v>5</v>
      </c>
      <c r="B2">
        <v>107.8682</v>
      </c>
      <c r="C2" t="s">
        <v>10</v>
      </c>
      <c r="D2">
        <v>63.546</v>
      </c>
      <c r="E2" t="s">
        <v>6</v>
      </c>
      <c r="F2">
        <v>32.0675</v>
      </c>
    </row>
    <row r="3" spans="1:6" ht="12.75">
      <c r="A3" t="s">
        <v>16</v>
      </c>
      <c r="B3">
        <v>74.9216</v>
      </c>
      <c r="C3" t="s">
        <v>11</v>
      </c>
      <c r="D3">
        <v>55.845</v>
      </c>
      <c r="E3" t="s">
        <v>18</v>
      </c>
      <c r="F3">
        <v>121.76</v>
      </c>
    </row>
    <row r="4" spans="1:6" ht="12.75">
      <c r="A4" t="s">
        <v>26</v>
      </c>
      <c r="B4">
        <v>208.9804</v>
      </c>
      <c r="C4" t="s">
        <v>8</v>
      </c>
      <c r="D4">
        <v>200.59</v>
      </c>
      <c r="E4" t="s">
        <v>17</v>
      </c>
      <c r="F4">
        <v>78.96</v>
      </c>
    </row>
    <row r="5" spans="1:6" ht="12.75">
      <c r="A5" t="s">
        <v>9</v>
      </c>
      <c r="B5">
        <v>112.411</v>
      </c>
      <c r="C5" t="s">
        <v>15</v>
      </c>
      <c r="D5">
        <v>54.938045</v>
      </c>
      <c r="E5" t="s">
        <v>12</v>
      </c>
      <c r="F5">
        <v>65.38</v>
      </c>
    </row>
    <row r="6" spans="1:6" ht="12.75">
      <c r="A6" t="s">
        <v>14</v>
      </c>
      <c r="B6">
        <v>58.933195</v>
      </c>
      <c r="C6" t="s">
        <v>7</v>
      </c>
      <c r="D6">
        <v>207.2</v>
      </c>
      <c r="E6" t="s">
        <v>13</v>
      </c>
      <c r="F6">
        <v>58.6934</v>
      </c>
    </row>
    <row r="9" spans="3:49" ht="12.7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AW9" s="1"/>
    </row>
    <row r="10" spans="3:49" ht="12.7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AW10" s="1"/>
    </row>
    <row r="11" spans="2:49" ht="12.75">
      <c r="B11" s="4" t="s">
        <v>64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4" t="s">
        <v>58</v>
      </c>
      <c r="AW11" s="1"/>
    </row>
    <row r="12" spans="1:32" ht="12.75">
      <c r="A12" t="s">
        <v>3</v>
      </c>
      <c r="B12" t="s">
        <v>4</v>
      </c>
      <c r="C12" s="5" t="s">
        <v>5</v>
      </c>
      <c r="D12" s="5" t="s">
        <v>6</v>
      </c>
      <c r="E12" s="5" t="s">
        <v>7</v>
      </c>
      <c r="F12" s="5" t="s">
        <v>8</v>
      </c>
      <c r="G12" s="5" t="s">
        <v>9</v>
      </c>
      <c r="H12" s="5" t="s">
        <v>10</v>
      </c>
      <c r="I12" s="5" t="s">
        <v>11</v>
      </c>
      <c r="J12" s="5" t="s">
        <v>12</v>
      </c>
      <c r="K12" s="5" t="s">
        <v>13</v>
      </c>
      <c r="L12" s="5" t="s">
        <v>14</v>
      </c>
      <c r="M12" s="5" t="s">
        <v>15</v>
      </c>
      <c r="N12" s="5" t="s">
        <v>16</v>
      </c>
      <c r="O12" s="5" t="s">
        <v>17</v>
      </c>
      <c r="P12" s="5" t="s">
        <v>18</v>
      </c>
      <c r="Q12" t="s">
        <v>19</v>
      </c>
      <c r="S12" t="s">
        <v>5</v>
      </c>
      <c r="T12" t="s">
        <v>6</v>
      </c>
      <c r="U12" t="s">
        <v>7</v>
      </c>
      <c r="V12" t="s">
        <v>8</v>
      </c>
      <c r="W12" t="s">
        <v>9</v>
      </c>
      <c r="X12" t="s">
        <v>10</v>
      </c>
      <c r="Y12" t="s">
        <v>11</v>
      </c>
      <c r="Z12" t="s">
        <v>12</v>
      </c>
      <c r="AA12" t="s">
        <v>13</v>
      </c>
      <c r="AB12" t="s">
        <v>14</v>
      </c>
      <c r="AC12" t="s">
        <v>15</v>
      </c>
      <c r="AD12" t="s">
        <v>16</v>
      </c>
      <c r="AE12" t="s">
        <v>17</v>
      </c>
      <c r="AF12" t="s">
        <v>18</v>
      </c>
    </row>
    <row r="13" spans="1:49" ht="12.75">
      <c r="A13" t="s">
        <v>22</v>
      </c>
      <c r="B13" t="s">
        <v>21</v>
      </c>
      <c r="C13" s="2">
        <v>0.032</v>
      </c>
      <c r="D13" s="2">
        <v>33.571</v>
      </c>
      <c r="E13" s="2">
        <v>0.078</v>
      </c>
      <c r="F13" s="2">
        <v>0</v>
      </c>
      <c r="G13" s="2">
        <v>0.045</v>
      </c>
      <c r="H13" s="2">
        <v>0</v>
      </c>
      <c r="I13" s="2">
        <v>6.766</v>
      </c>
      <c r="J13" s="2">
        <v>60.016</v>
      </c>
      <c r="K13" s="2">
        <v>0.009</v>
      </c>
      <c r="L13" s="2">
        <v>0.001</v>
      </c>
      <c r="M13" s="2">
        <v>0.188</v>
      </c>
      <c r="N13" s="2">
        <v>0.116</v>
      </c>
      <c r="O13" s="2">
        <v>0</v>
      </c>
      <c r="P13" s="2">
        <v>0</v>
      </c>
      <c r="Q13" s="2">
        <f>SUM(C13:P13)</f>
        <v>100.822</v>
      </c>
      <c r="R13" s="2"/>
      <c r="S13">
        <v>2412</v>
      </c>
      <c r="T13">
        <v>551</v>
      </c>
      <c r="U13">
        <v>1686</v>
      </c>
      <c r="V13">
        <v>1112</v>
      </c>
      <c r="W13">
        <v>1281</v>
      </c>
      <c r="X13">
        <v>-1</v>
      </c>
      <c r="Y13">
        <v>360</v>
      </c>
      <c r="Z13">
        <v>472</v>
      </c>
      <c r="AA13">
        <v>340</v>
      </c>
      <c r="AB13">
        <v>363</v>
      </c>
      <c r="AC13">
        <v>256</v>
      </c>
      <c r="AD13">
        <v>2291</v>
      </c>
      <c r="AE13">
        <v>0</v>
      </c>
      <c r="AF13">
        <v>0</v>
      </c>
      <c r="AW13" s="1"/>
    </row>
    <row r="14" spans="1:49" ht="12.75">
      <c r="A14" t="s">
        <v>23</v>
      </c>
      <c r="B14" t="s">
        <v>21</v>
      </c>
      <c r="C14" s="2">
        <v>0</v>
      </c>
      <c r="D14" s="2">
        <v>33.294</v>
      </c>
      <c r="E14" s="2">
        <v>0</v>
      </c>
      <c r="F14" s="2">
        <v>0.061</v>
      </c>
      <c r="G14" s="2">
        <v>0.024</v>
      </c>
      <c r="H14" s="2">
        <v>0.003</v>
      </c>
      <c r="I14" s="2">
        <v>6.61</v>
      </c>
      <c r="J14" s="2">
        <v>60.191</v>
      </c>
      <c r="K14" s="2">
        <v>0</v>
      </c>
      <c r="L14" s="2">
        <v>0</v>
      </c>
      <c r="M14" s="2">
        <v>0.2</v>
      </c>
      <c r="N14" s="2">
        <v>0</v>
      </c>
      <c r="O14" s="2">
        <v>0</v>
      </c>
      <c r="P14" s="2">
        <v>0.042</v>
      </c>
      <c r="Q14" s="2">
        <f>SUM(C14:P14)</f>
        <v>100.425</v>
      </c>
      <c r="R14" s="2"/>
      <c r="S14">
        <v>1</v>
      </c>
      <c r="T14">
        <v>585</v>
      </c>
      <c r="U14">
        <v>0</v>
      </c>
      <c r="V14">
        <v>1449</v>
      </c>
      <c r="W14">
        <v>1273</v>
      </c>
      <c r="X14">
        <v>474</v>
      </c>
      <c r="Y14">
        <v>358</v>
      </c>
      <c r="Z14">
        <v>478</v>
      </c>
      <c r="AA14">
        <v>-1</v>
      </c>
      <c r="AB14">
        <v>0</v>
      </c>
      <c r="AC14">
        <v>252</v>
      </c>
      <c r="AD14">
        <v>0</v>
      </c>
      <c r="AE14">
        <v>0</v>
      </c>
      <c r="AF14">
        <v>1552</v>
      </c>
      <c r="AW14" s="1"/>
    </row>
    <row r="16" spans="1:3" ht="15">
      <c r="A16" s="8" t="s">
        <v>68</v>
      </c>
      <c r="B16" s="8"/>
      <c r="C16" s="8"/>
    </row>
    <row r="17" spans="3:7" ht="12.75">
      <c r="C17" t="s">
        <v>66</v>
      </c>
      <c r="D17">
        <f>F2</f>
        <v>32.0675</v>
      </c>
      <c r="E17">
        <f>D3</f>
        <v>55.845</v>
      </c>
      <c r="F17">
        <f>F5</f>
        <v>65.38</v>
      </c>
      <c r="G17">
        <f>D5</f>
        <v>54.938045</v>
      </c>
    </row>
    <row r="18" spans="1:16" ht="12.75">
      <c r="A18" t="s">
        <v>3</v>
      </c>
      <c r="B18" t="s">
        <v>4</v>
      </c>
      <c r="C18" s="5"/>
      <c r="D18" s="5" t="s">
        <v>6</v>
      </c>
      <c r="E18" s="5" t="s">
        <v>11</v>
      </c>
      <c r="F18" s="5" t="s">
        <v>12</v>
      </c>
      <c r="G18" s="5" t="s">
        <v>15</v>
      </c>
      <c r="H18" s="6" t="s">
        <v>65</v>
      </c>
      <c r="K18" s="5"/>
      <c r="L18" s="5"/>
      <c r="N18" s="5"/>
      <c r="O18" s="5"/>
      <c r="P18" s="5"/>
    </row>
    <row r="19" spans="1:16" ht="12.75">
      <c r="A19" t="s">
        <v>22</v>
      </c>
      <c r="B19" t="s">
        <v>21</v>
      </c>
      <c r="C19" s="2"/>
      <c r="D19" s="2">
        <f>IF(T13/10000&gt;D13,0,D13)</f>
        <v>33.571</v>
      </c>
      <c r="E19" s="2">
        <f>IF(Y13/10000&gt;I13,0,I13)</f>
        <v>6.766</v>
      </c>
      <c r="F19" s="2">
        <f>IF(Z13/10000&gt;J13,0,J13)</f>
        <v>60.016</v>
      </c>
      <c r="G19" s="2">
        <f>IF(AC13/10000&gt;M13,0,M13)</f>
        <v>0.188</v>
      </c>
      <c r="H19" s="2">
        <f>SUM(C19:P19)</f>
        <v>100.541</v>
      </c>
      <c r="K19" s="2"/>
      <c r="L19" s="2"/>
      <c r="N19" s="2"/>
      <c r="O19" s="2"/>
      <c r="P19" s="2"/>
    </row>
    <row r="20" spans="1:16" ht="12.75">
      <c r="A20" t="s">
        <v>23</v>
      </c>
      <c r="B20" t="s">
        <v>21</v>
      </c>
      <c r="C20" s="2"/>
      <c r="D20" s="2">
        <f>IF(T14/10000&gt;D14,0,D14)</f>
        <v>33.294</v>
      </c>
      <c r="E20" s="2">
        <f>IF(Y14/10000&gt;I14,0,I14)</f>
        <v>6.61</v>
      </c>
      <c r="F20" s="2">
        <f>IF(Z14/10000&gt;J14,0,J14)</f>
        <v>60.191</v>
      </c>
      <c r="G20" s="2">
        <f>IF(AC14/10000&gt;M14,0,M14)</f>
        <v>0.2</v>
      </c>
      <c r="H20" s="2">
        <f>SUM(C20:P20)</f>
        <v>100.295</v>
      </c>
      <c r="K20" s="2"/>
      <c r="L20" s="2"/>
      <c r="N20" s="2"/>
      <c r="O20" s="2"/>
      <c r="P20" s="2"/>
    </row>
    <row r="22" spans="1:14" ht="15">
      <c r="A22" s="8" t="s">
        <v>67</v>
      </c>
      <c r="K22">
        <v>2</v>
      </c>
      <c r="N22">
        <v>1</v>
      </c>
    </row>
    <row r="23" spans="1:14" ht="12.75">
      <c r="A23" t="s">
        <v>3</v>
      </c>
      <c r="B23" t="s">
        <v>4</v>
      </c>
      <c r="C23" s="5"/>
      <c r="D23" s="5" t="s">
        <v>6</v>
      </c>
      <c r="E23" s="5" t="s">
        <v>11</v>
      </c>
      <c r="F23" s="5" t="s">
        <v>12</v>
      </c>
      <c r="G23" s="5" t="s">
        <v>15</v>
      </c>
      <c r="I23" s="3" t="s">
        <v>69</v>
      </c>
      <c r="K23" s="3" t="s">
        <v>70</v>
      </c>
      <c r="N23" s="3" t="s">
        <v>74</v>
      </c>
    </row>
    <row r="24" spans="1:14" ht="12.75">
      <c r="A24" t="s">
        <v>22</v>
      </c>
      <c r="B24" t="s">
        <v>21</v>
      </c>
      <c r="C24" s="2"/>
      <c r="D24" s="7">
        <f>D19/D$17</f>
        <v>1.0468854759491695</v>
      </c>
      <c r="E24" s="7">
        <f>E19/E$17</f>
        <v>0.12115677321156773</v>
      </c>
      <c r="F24" s="7">
        <f>F19/F$17</f>
        <v>0.9179565616396452</v>
      </c>
      <c r="G24" s="7">
        <f>G19/G$17</f>
        <v>0.003422036586849787</v>
      </c>
      <c r="I24" s="7">
        <f>SUM(D24:G24)</f>
        <v>2.089420847387232</v>
      </c>
      <c r="K24">
        <f>$K$22/I24</f>
        <v>0.9572030462417132</v>
      </c>
      <c r="N24">
        <f>$N$22/D24</f>
        <v>0.9552143218849605</v>
      </c>
    </row>
    <row r="25" spans="1:14" ht="12.75">
      <c r="A25" t="s">
        <v>23</v>
      </c>
      <c r="B25" t="s">
        <v>21</v>
      </c>
      <c r="C25" s="2"/>
      <c r="D25" s="7">
        <f>D20/D$17</f>
        <v>1.0382474467919232</v>
      </c>
      <c r="E25" s="7">
        <f>E20/E$17</f>
        <v>0.11836332706598622</v>
      </c>
      <c r="F25" s="7">
        <f>F20/F$17</f>
        <v>0.9206332211685532</v>
      </c>
      <c r="G25" s="7">
        <f>G20/G$17</f>
        <v>0.003640464454095518</v>
      </c>
      <c r="I25" s="7">
        <f>SUM(D25:G25)</f>
        <v>2.0808844594805582</v>
      </c>
      <c r="K25">
        <f>$K$22/I25</f>
        <v>0.9611297690690865</v>
      </c>
      <c r="N25">
        <f>$N$22/D25</f>
        <v>0.9631615306061153</v>
      </c>
    </row>
    <row r="27" spans="1:5" ht="15">
      <c r="A27" s="8" t="s">
        <v>72</v>
      </c>
      <c r="B27" s="8"/>
      <c r="C27" s="8"/>
      <c r="D27" s="8"/>
      <c r="E27" s="8"/>
    </row>
    <row r="28" spans="1:8" ht="12.75">
      <c r="A28" t="s">
        <v>3</v>
      </c>
      <c r="B28" t="s">
        <v>4</v>
      </c>
      <c r="C28" s="5"/>
      <c r="D28" s="5" t="s">
        <v>6</v>
      </c>
      <c r="E28" s="5" t="s">
        <v>11</v>
      </c>
      <c r="F28" s="5" t="s">
        <v>12</v>
      </c>
      <c r="G28" s="5" t="s">
        <v>15</v>
      </c>
      <c r="H28" s="3" t="s">
        <v>71</v>
      </c>
    </row>
    <row r="29" spans="1:8" ht="12.75">
      <c r="A29" t="s">
        <v>22</v>
      </c>
      <c r="B29" t="s">
        <v>21</v>
      </c>
      <c r="C29" s="2"/>
      <c r="D29" s="7">
        <f>D24*$K24</f>
        <v>1.0020819666447507</v>
      </c>
      <c r="E29" s="7">
        <f aca="true" t="shared" si="0" ref="E29:G30">E24*$K24</f>
        <v>0.11597163239092902</v>
      </c>
      <c r="F29" s="7">
        <f t="shared" si="0"/>
        <v>0.8786708171190374</v>
      </c>
      <c r="G29" s="7">
        <f t="shared" si="0"/>
        <v>0.003275583845283211</v>
      </c>
      <c r="H29" s="7">
        <f>E29+F29+G29</f>
        <v>0.9979180333552496</v>
      </c>
    </row>
    <row r="30" spans="1:8" ht="12.75">
      <c r="A30" t="s">
        <v>23</v>
      </c>
      <c r="B30" t="s">
        <v>21</v>
      </c>
      <c r="C30" s="2"/>
      <c r="D30" s="7">
        <f>D25*$K25</f>
        <v>0.9978905287716898</v>
      </c>
      <c r="E30" s="7">
        <f t="shared" si="0"/>
        <v>0.1137625172091801</v>
      </c>
      <c r="F30" s="7">
        <f t="shared" si="0"/>
        <v>0.8848479952590608</v>
      </c>
      <c r="G30" s="7">
        <f t="shared" si="0"/>
        <v>0.0034989587600690437</v>
      </c>
      <c r="H30" s="7">
        <f>E30+F30+G30</f>
        <v>1.0021094712283098</v>
      </c>
    </row>
    <row r="33" ht="15">
      <c r="A33" s="8" t="s">
        <v>73</v>
      </c>
    </row>
    <row r="34" spans="1:8" ht="12.75">
      <c r="A34" t="s">
        <v>3</v>
      </c>
      <c r="B34" t="s">
        <v>4</v>
      </c>
      <c r="C34" s="5"/>
      <c r="D34" s="5" t="s">
        <v>6</v>
      </c>
      <c r="E34" s="5" t="s">
        <v>11</v>
      </c>
      <c r="F34" s="5" t="s">
        <v>12</v>
      </c>
      <c r="G34" s="5" t="s">
        <v>15</v>
      </c>
      <c r="H34" s="3" t="s">
        <v>71</v>
      </c>
    </row>
    <row r="35" spans="1:8" ht="12.75">
      <c r="A35" t="s">
        <v>22</v>
      </c>
      <c r="B35" t="s">
        <v>21</v>
      </c>
      <c r="D35" s="7">
        <f>$N24*D24</f>
        <v>1</v>
      </c>
      <c r="E35" s="7">
        <f>$N24*E24</f>
        <v>0.11573068496505762</v>
      </c>
      <c r="F35" s="7">
        <f>$N24*F24</f>
        <v>0.8768452545464637</v>
      </c>
      <c r="G35" s="7">
        <f>$N24*G24</f>
        <v>0.0032687783577732437</v>
      </c>
      <c r="H35" s="7">
        <f>E35+F35+G35</f>
        <v>0.9958447178692945</v>
      </c>
    </row>
    <row r="36" spans="1:8" ht="12.75">
      <c r="A36" t="s">
        <v>23</v>
      </c>
      <c r="B36" t="s">
        <v>21</v>
      </c>
      <c r="C36" s="2"/>
      <c r="D36" s="7">
        <f>$N25*D25</f>
        <v>1</v>
      </c>
      <c r="E36" s="7">
        <f>$N25*E25</f>
        <v>0.11400300326450752</v>
      </c>
      <c r="F36" s="7">
        <f>$N25*F25</f>
        <v>0.8867185024275419</v>
      </c>
      <c r="G36" s="7">
        <f>$N25*G25</f>
        <v>0.0035063553157237953</v>
      </c>
      <c r="H36" s="7">
        <f>E36+F36+G36</f>
        <v>1.0042278610077733</v>
      </c>
    </row>
    <row r="40" spans="7:8" ht="12.75">
      <c r="G40" s="3"/>
      <c r="H40" s="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0"/>
  <sheetViews>
    <sheetView zoomScale="145" zoomScaleNormal="145" zoomScalePageLayoutView="0" workbookViewId="0" topLeftCell="A1">
      <selection activeCell="A2" sqref="A2:F6"/>
    </sheetView>
  </sheetViews>
  <sheetFormatPr defaultColWidth="9.140625" defaultRowHeight="12.75"/>
  <cols>
    <col min="12" max="12" width="8.421875" style="0" customWidth="1"/>
  </cols>
  <sheetData>
    <row r="1" spans="1:6" ht="12.75">
      <c r="A1" t="s">
        <v>27</v>
      </c>
      <c r="B1" t="s">
        <v>25</v>
      </c>
      <c r="C1" t="s">
        <v>27</v>
      </c>
      <c r="D1" t="s">
        <v>25</v>
      </c>
      <c r="E1" t="s">
        <v>27</v>
      </c>
      <c r="F1" t="s">
        <v>25</v>
      </c>
    </row>
    <row r="2" spans="1:6" ht="12.75">
      <c r="A2" t="s">
        <v>5</v>
      </c>
      <c r="B2">
        <v>107.8682</v>
      </c>
      <c r="C2" t="s">
        <v>10</v>
      </c>
      <c r="D2">
        <v>63.546</v>
      </c>
      <c r="E2" t="s">
        <v>6</v>
      </c>
      <c r="F2">
        <v>32.0675</v>
      </c>
    </row>
    <row r="3" spans="1:6" ht="12.75">
      <c r="A3" t="s">
        <v>16</v>
      </c>
      <c r="B3">
        <v>74.9216</v>
      </c>
      <c r="C3" t="s">
        <v>11</v>
      </c>
      <c r="D3">
        <v>55.845</v>
      </c>
      <c r="E3" t="s">
        <v>18</v>
      </c>
      <c r="F3">
        <v>121.76</v>
      </c>
    </row>
    <row r="4" spans="1:6" ht="12.75">
      <c r="A4" t="s">
        <v>26</v>
      </c>
      <c r="B4">
        <v>208.9804</v>
      </c>
      <c r="C4" t="s">
        <v>8</v>
      </c>
      <c r="D4">
        <v>200.59</v>
      </c>
      <c r="E4" t="s">
        <v>17</v>
      </c>
      <c r="F4">
        <v>78.96</v>
      </c>
    </row>
    <row r="5" spans="1:6" ht="12.75">
      <c r="A5" t="s">
        <v>9</v>
      </c>
      <c r="B5">
        <v>112.411</v>
      </c>
      <c r="C5" t="s">
        <v>15</v>
      </c>
      <c r="D5">
        <v>54.938045</v>
      </c>
      <c r="E5" t="s">
        <v>12</v>
      </c>
      <c r="F5">
        <v>65.38</v>
      </c>
    </row>
    <row r="6" spans="1:6" ht="12.75">
      <c r="A6" t="s">
        <v>14</v>
      </c>
      <c r="B6">
        <v>58.933195</v>
      </c>
      <c r="C6" t="s">
        <v>7</v>
      </c>
      <c r="D6">
        <v>207.2</v>
      </c>
      <c r="E6" t="s">
        <v>13</v>
      </c>
      <c r="F6">
        <v>58.6934</v>
      </c>
    </row>
    <row r="7" spans="2:18" ht="12.75">
      <c r="B7" t="s">
        <v>0</v>
      </c>
      <c r="C7" t="s">
        <v>1</v>
      </c>
      <c r="Q7" t="s">
        <v>0</v>
      </c>
      <c r="R7" t="s">
        <v>2</v>
      </c>
    </row>
    <row r="8" spans="1:31" ht="12.75">
      <c r="A8" t="s">
        <v>3</v>
      </c>
      <c r="B8" t="s">
        <v>4</v>
      </c>
      <c r="C8" t="s">
        <v>5</v>
      </c>
      <c r="D8" t="s">
        <v>6</v>
      </c>
      <c r="E8" t="s">
        <v>7</v>
      </c>
      <c r="F8" t="s">
        <v>8</v>
      </c>
      <c r="G8" t="s">
        <v>9</v>
      </c>
      <c r="H8" t="s">
        <v>10</v>
      </c>
      <c r="I8" t="s">
        <v>11</v>
      </c>
      <c r="J8" t="s">
        <v>12</v>
      </c>
      <c r="K8" t="s">
        <v>13</v>
      </c>
      <c r="L8" t="s">
        <v>14</v>
      </c>
      <c r="M8" t="s">
        <v>15</v>
      </c>
      <c r="N8" t="s">
        <v>16</v>
      </c>
      <c r="O8" t="s">
        <v>17</v>
      </c>
      <c r="P8" t="s">
        <v>18</v>
      </c>
      <c r="Q8" t="s">
        <v>19</v>
      </c>
      <c r="R8" t="s">
        <v>5</v>
      </c>
      <c r="S8" t="s">
        <v>6</v>
      </c>
      <c r="T8" t="s">
        <v>7</v>
      </c>
      <c r="U8" t="s">
        <v>8</v>
      </c>
      <c r="V8" t="s">
        <v>9</v>
      </c>
      <c r="W8" t="s">
        <v>10</v>
      </c>
      <c r="X8" t="s">
        <v>11</v>
      </c>
      <c r="Y8" t="s">
        <v>12</v>
      </c>
      <c r="Z8" t="s">
        <v>13</v>
      </c>
      <c r="AA8" t="s">
        <v>14</v>
      </c>
      <c r="AB8" t="s">
        <v>15</v>
      </c>
      <c r="AC8" t="s">
        <v>16</v>
      </c>
      <c r="AD8" t="s">
        <v>17</v>
      </c>
      <c r="AE8" t="s">
        <v>18</v>
      </c>
    </row>
    <row r="9" spans="1:31" ht="12.75">
      <c r="A9" t="s">
        <v>20</v>
      </c>
      <c r="B9" t="s">
        <v>21</v>
      </c>
      <c r="C9">
        <v>0</v>
      </c>
      <c r="D9">
        <v>21.5</v>
      </c>
      <c r="E9">
        <v>0.06</v>
      </c>
      <c r="F9">
        <v>0</v>
      </c>
      <c r="G9">
        <v>0.027</v>
      </c>
      <c r="H9">
        <v>0</v>
      </c>
      <c r="I9">
        <v>35.531</v>
      </c>
      <c r="J9">
        <v>0.007</v>
      </c>
      <c r="K9">
        <v>0.152</v>
      </c>
      <c r="L9">
        <v>0.024</v>
      </c>
      <c r="M9">
        <v>0.008</v>
      </c>
      <c r="N9">
        <v>42.74</v>
      </c>
      <c r="O9">
        <v>0</v>
      </c>
      <c r="P9">
        <v>0.088</v>
      </c>
      <c r="Q9">
        <f>SUM(C9:P9)</f>
        <v>100.137</v>
      </c>
      <c r="R9">
        <v>-1</v>
      </c>
      <c r="S9">
        <v>548</v>
      </c>
      <c r="T9">
        <v>1743</v>
      </c>
      <c r="U9">
        <v>0</v>
      </c>
      <c r="V9">
        <v>1296</v>
      </c>
      <c r="W9">
        <v>0</v>
      </c>
      <c r="X9">
        <v>558</v>
      </c>
      <c r="Y9">
        <v>363</v>
      </c>
      <c r="Z9">
        <v>404</v>
      </c>
      <c r="AA9">
        <v>435</v>
      </c>
      <c r="AB9">
        <v>279</v>
      </c>
      <c r="AC9">
        <v>2813</v>
      </c>
      <c r="AD9">
        <v>0</v>
      </c>
      <c r="AE9">
        <v>1598</v>
      </c>
    </row>
    <row r="10" spans="1:48" ht="12.75">
      <c r="A10" t="s">
        <v>24</v>
      </c>
      <c r="B10" t="s">
        <v>21</v>
      </c>
      <c r="C10" s="2">
        <v>0.005</v>
      </c>
      <c r="D10" s="2">
        <v>21.393</v>
      </c>
      <c r="E10" s="2">
        <v>0</v>
      </c>
      <c r="F10" s="2">
        <v>0</v>
      </c>
      <c r="G10" s="2">
        <v>0</v>
      </c>
      <c r="H10" s="2">
        <v>0</v>
      </c>
      <c r="I10" s="2">
        <v>35.725</v>
      </c>
      <c r="J10" s="2">
        <v>0</v>
      </c>
      <c r="K10" s="2">
        <v>0.006</v>
      </c>
      <c r="L10" s="2">
        <v>0</v>
      </c>
      <c r="M10" s="2">
        <v>0.027</v>
      </c>
      <c r="N10" s="2">
        <v>42.583</v>
      </c>
      <c r="O10" s="2">
        <v>0</v>
      </c>
      <c r="P10" s="2">
        <v>0.215</v>
      </c>
      <c r="Q10" s="2">
        <f>SUM(C10:P10)</f>
        <v>99.95400000000001</v>
      </c>
      <c r="R10">
        <v>2223</v>
      </c>
      <c r="S10">
        <v>527</v>
      </c>
      <c r="T10">
        <v>0</v>
      </c>
      <c r="U10">
        <v>0</v>
      </c>
      <c r="V10">
        <v>-2</v>
      </c>
      <c r="W10">
        <v>-1</v>
      </c>
      <c r="X10">
        <v>560</v>
      </c>
      <c r="Y10">
        <v>0</v>
      </c>
      <c r="Z10">
        <v>398</v>
      </c>
      <c r="AA10">
        <v>0</v>
      </c>
      <c r="AB10">
        <v>266</v>
      </c>
      <c r="AC10">
        <v>2863</v>
      </c>
      <c r="AD10">
        <v>0</v>
      </c>
      <c r="AE10">
        <v>1576</v>
      </c>
      <c r="AV10" s="1"/>
    </row>
    <row r="11" spans="3:48" ht="12.7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AV11" s="1"/>
    </row>
    <row r="12" spans="1:2" ht="15">
      <c r="A12" s="8" t="s">
        <v>75</v>
      </c>
      <c r="B12" s="9"/>
    </row>
    <row r="13" spans="4:48" ht="12.75">
      <c r="D13" s="2">
        <f>F2</f>
        <v>32.0675</v>
      </c>
      <c r="E13" s="2"/>
      <c r="F13" s="2"/>
      <c r="G13" s="2"/>
      <c r="H13" s="2"/>
      <c r="I13" s="2">
        <f>D3</f>
        <v>55.845</v>
      </c>
      <c r="J13" s="2"/>
      <c r="K13" s="2">
        <f>F6</f>
        <v>58.6934</v>
      </c>
      <c r="L13" s="2"/>
      <c r="M13" s="2">
        <f>D5</f>
        <v>54.938045</v>
      </c>
      <c r="N13" s="2">
        <f>B3</f>
        <v>74.9216</v>
      </c>
      <c r="O13" s="2"/>
      <c r="P13" s="2">
        <f>F3</f>
        <v>121.76</v>
      </c>
      <c r="Q13" s="2"/>
      <c r="AV13" s="1"/>
    </row>
    <row r="14" spans="1:48" ht="12.75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  <c r="L14" t="s">
        <v>14</v>
      </c>
      <c r="M14" t="s">
        <v>15</v>
      </c>
      <c r="N14" t="s">
        <v>16</v>
      </c>
      <c r="O14" t="s">
        <v>17</v>
      </c>
      <c r="P14" t="s">
        <v>18</v>
      </c>
      <c r="Q14" s="10" t="s">
        <v>65</v>
      </c>
      <c r="AV14" s="1"/>
    </row>
    <row r="15" spans="1:17" ht="12.75">
      <c r="A15" t="s">
        <v>20</v>
      </c>
      <c r="B15" t="s">
        <v>21</v>
      </c>
      <c r="C15">
        <f>IF(C9&gt;R9/10000,C9,0)</f>
        <v>0</v>
      </c>
      <c r="D15">
        <f aca="true" t="shared" si="0" ref="D15:P15">IF(D9&gt;S9/10000,D9,0)</f>
        <v>21.5</v>
      </c>
      <c r="E15">
        <f t="shared" si="0"/>
        <v>0</v>
      </c>
      <c r="F15">
        <f t="shared" si="0"/>
        <v>0</v>
      </c>
      <c r="G15">
        <f t="shared" si="0"/>
        <v>0</v>
      </c>
      <c r="H15">
        <f t="shared" si="0"/>
        <v>0</v>
      </c>
      <c r="I15">
        <f t="shared" si="0"/>
        <v>35.531</v>
      </c>
      <c r="J15">
        <f t="shared" si="0"/>
        <v>0</v>
      </c>
      <c r="K15">
        <f t="shared" si="0"/>
        <v>0.152</v>
      </c>
      <c r="L15">
        <f t="shared" si="0"/>
        <v>0</v>
      </c>
      <c r="M15">
        <f t="shared" si="0"/>
        <v>0</v>
      </c>
      <c r="N15">
        <f t="shared" si="0"/>
        <v>42.74</v>
      </c>
      <c r="O15">
        <f t="shared" si="0"/>
        <v>0</v>
      </c>
      <c r="P15">
        <f t="shared" si="0"/>
        <v>0</v>
      </c>
      <c r="Q15">
        <f>SUM(C15:P15)</f>
        <v>99.923</v>
      </c>
    </row>
    <row r="16" spans="1:17" ht="12.75">
      <c r="A16" t="s">
        <v>24</v>
      </c>
      <c r="B16" t="s">
        <v>21</v>
      </c>
      <c r="C16">
        <f>IF(C10&gt;R10/10000,C10,0)</f>
        <v>0</v>
      </c>
      <c r="D16">
        <f>IF(D10&gt;S10/10000,D10,0)</f>
        <v>21.393</v>
      </c>
      <c r="E16">
        <f>IF(E10&gt;T10/10000,E10,0)</f>
        <v>0</v>
      </c>
      <c r="F16">
        <f>IF(F10&gt;U10/10000,F10,0)</f>
        <v>0</v>
      </c>
      <c r="G16">
        <f>IF(G10&gt;V10/10000,G10,0)</f>
        <v>0</v>
      </c>
      <c r="H16">
        <f>IF(H10&gt;W10/10000,H10,0)</f>
        <v>0</v>
      </c>
      <c r="I16">
        <f>IF(I10&gt;X10/10000,I10,0)</f>
        <v>35.725</v>
      </c>
      <c r="J16">
        <f>IF(J10&gt;Y10/10000,J10,0)</f>
        <v>0</v>
      </c>
      <c r="K16">
        <f>IF(K10&gt;Z10/10000,K10,0)</f>
        <v>0</v>
      </c>
      <c r="L16">
        <f>IF(L10&gt;AA10/10000,L10,0)</f>
        <v>0</v>
      </c>
      <c r="M16">
        <f>IF(M10&gt;AB10/10000,M10,0)</f>
        <v>0.027</v>
      </c>
      <c r="N16">
        <f>IF(N10&gt;AC10/10000,N10,0)</f>
        <v>42.583</v>
      </c>
      <c r="O16">
        <f>IF(O10&gt;AD10/10000,O10,0)</f>
        <v>0</v>
      </c>
      <c r="P16">
        <f>IF(P10&gt;AE10/10000,P10,0)</f>
        <v>0.215</v>
      </c>
      <c r="Q16">
        <f>SUM(C16:P16)</f>
        <v>99.94300000000001</v>
      </c>
    </row>
    <row r="19" spans="1:12" ht="15">
      <c r="A19" s="8" t="s">
        <v>67</v>
      </c>
      <c r="L19">
        <v>3</v>
      </c>
    </row>
    <row r="20" spans="1:12" ht="12.75">
      <c r="A20" t="s">
        <v>3</v>
      </c>
      <c r="B20" t="s">
        <v>4</v>
      </c>
      <c r="D20" t="s">
        <v>6</v>
      </c>
      <c r="E20" t="s">
        <v>11</v>
      </c>
      <c r="F20" t="s">
        <v>13</v>
      </c>
      <c r="G20" t="s">
        <v>15</v>
      </c>
      <c r="H20" t="s">
        <v>16</v>
      </c>
      <c r="I20" t="s">
        <v>18</v>
      </c>
      <c r="J20" s="3" t="s">
        <v>77</v>
      </c>
      <c r="L20" s="3" t="s">
        <v>76</v>
      </c>
    </row>
    <row r="21" spans="1:12" ht="12.75">
      <c r="A21" t="s">
        <v>20</v>
      </c>
      <c r="B21" t="s">
        <v>21</v>
      </c>
      <c r="D21">
        <f>D15/D$13</f>
        <v>0.6704607468620877</v>
      </c>
      <c r="E21">
        <f>I15/I$13</f>
        <v>0.6362431730683141</v>
      </c>
      <c r="F21">
        <f>K15/K$13</f>
        <v>0.002589728998490461</v>
      </c>
      <c r="G21">
        <f>M15/M$13</f>
        <v>0</v>
      </c>
      <c r="H21">
        <f>N15/N$13</f>
        <v>0.5704629906462222</v>
      </c>
      <c r="I21">
        <f>P15/P$13</f>
        <v>0</v>
      </c>
      <c r="J21">
        <f>SUM(D21:I21)</f>
        <v>1.8797566395751144</v>
      </c>
      <c r="L21">
        <f>$L$19/J21</f>
        <v>1.5959512720104538</v>
      </c>
    </row>
    <row r="22" spans="1:12" ht="12.75">
      <c r="A22" t="s">
        <v>24</v>
      </c>
      <c r="B22" t="s">
        <v>21</v>
      </c>
      <c r="D22">
        <f>D16/D$13</f>
        <v>0.6671240352381694</v>
      </c>
      <c r="E22">
        <f>I16/I$13</f>
        <v>0.6397170740442296</v>
      </c>
      <c r="F22">
        <f>K16/K$13</f>
        <v>0</v>
      </c>
      <c r="G22">
        <f>M16/M$13</f>
        <v>0.0004914627013028949</v>
      </c>
      <c r="H22">
        <f>N16/N$13</f>
        <v>0.5683674667919532</v>
      </c>
      <c r="I22">
        <f>P16/P$13</f>
        <v>0.0017657687253613665</v>
      </c>
      <c r="J22">
        <f>SUM(D22:I22)</f>
        <v>1.8774658075010164</v>
      </c>
      <c r="L22">
        <f>$L$19/J22</f>
        <v>1.5978986078010775</v>
      </c>
    </row>
    <row r="24" ht="12.75">
      <c r="A24" s="3" t="s">
        <v>78</v>
      </c>
    </row>
    <row r="26" spans="1:10" ht="12.75">
      <c r="A26" t="s">
        <v>3</v>
      </c>
      <c r="B26" t="s">
        <v>4</v>
      </c>
      <c r="D26" t="s">
        <v>6</v>
      </c>
      <c r="E26" t="s">
        <v>11</v>
      </c>
      <c r="F26" t="s">
        <v>13</v>
      </c>
      <c r="G26" t="s">
        <v>15</v>
      </c>
      <c r="H26" t="s">
        <v>16</v>
      </c>
      <c r="I26" t="s">
        <v>18</v>
      </c>
      <c r="J26" s="3"/>
    </row>
    <row r="27" spans="1:9" ht="12.75">
      <c r="A27" t="s">
        <v>20</v>
      </c>
      <c r="B27" t="s">
        <v>21</v>
      </c>
      <c r="D27">
        <f>$L21*D21</f>
        <v>1.0700226817876277</v>
      </c>
      <c r="E27">
        <f>$L21*E21</f>
        <v>1.0154131013663432</v>
      </c>
      <c r="F27">
        <f>$L21*F21</f>
        <v>0.004133081289303209</v>
      </c>
      <c r="G27">
        <f>$L21*G21</f>
        <v>0</v>
      </c>
      <c r="H27">
        <f>$L21*H21</f>
        <v>0.910431135556726</v>
      </c>
      <c r="I27">
        <f>$L21*I21</f>
        <v>0</v>
      </c>
    </row>
    <row r="28" spans="1:9" ht="12.75">
      <c r="A28" t="s">
        <v>24</v>
      </c>
      <c r="B28" t="s">
        <v>21</v>
      </c>
      <c r="D28">
        <f>$L22*D22</f>
        <v>1.0659965671377079</v>
      </c>
      <c r="E28">
        <f>$L22*E22</f>
        <v>1.0222030220018534</v>
      </c>
      <c r="F28">
        <f>$L22*F22</f>
        <v>0</v>
      </c>
      <c r="G28">
        <f>$L22*G22</f>
        <v>0.0007853075661980526</v>
      </c>
      <c r="H28">
        <f>$L22*H22</f>
        <v>0.9081935839062871</v>
      </c>
      <c r="I28">
        <f>$L22*I22</f>
        <v>0.002821519387953611</v>
      </c>
    </row>
    <row r="40" spans="7:8" ht="12.75">
      <c r="G40" s="3"/>
      <c r="H40" s="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13"/>
  <sheetViews>
    <sheetView tabSelected="1" zoomScalePageLayoutView="0" workbookViewId="0" topLeftCell="J46">
      <selection activeCell="X81" sqref="X81"/>
    </sheetView>
  </sheetViews>
  <sheetFormatPr defaultColWidth="9.140625" defaultRowHeight="12.75"/>
  <sheetData>
    <row r="1" spans="3:11" ht="12.75">
      <c r="C1" s="4" t="s">
        <v>59</v>
      </c>
      <c r="D1" s="4" t="s">
        <v>60</v>
      </c>
      <c r="F1" s="4" t="s">
        <v>61</v>
      </c>
      <c r="I1" s="4" t="s">
        <v>62</v>
      </c>
      <c r="K1" s="4" t="s">
        <v>63</v>
      </c>
    </row>
    <row r="2" spans="2:21" ht="12.75">
      <c r="B2" t="s">
        <v>1</v>
      </c>
      <c r="U2" t="s">
        <v>2</v>
      </c>
    </row>
    <row r="3" spans="1:38" ht="12.75">
      <c r="A3" t="s">
        <v>3</v>
      </c>
      <c r="B3" t="s">
        <v>4</v>
      </c>
      <c r="C3" t="s">
        <v>5</v>
      </c>
      <c r="D3" t="s">
        <v>6</v>
      </c>
      <c r="E3" t="s">
        <v>7</v>
      </c>
      <c r="F3" t="s">
        <v>8</v>
      </c>
      <c r="G3" t="s">
        <v>26</v>
      </c>
      <c r="H3" t="s">
        <v>9</v>
      </c>
      <c r="I3" t="s">
        <v>28</v>
      </c>
      <c r="J3" t="s">
        <v>10</v>
      </c>
      <c r="K3" t="s">
        <v>11</v>
      </c>
      <c r="L3" t="s">
        <v>12</v>
      </c>
      <c r="M3" t="s">
        <v>13</v>
      </c>
      <c r="N3" t="s">
        <v>14</v>
      </c>
      <c r="O3" t="s">
        <v>15</v>
      </c>
      <c r="P3" t="s">
        <v>16</v>
      </c>
      <c r="Q3" t="s">
        <v>17</v>
      </c>
      <c r="R3" t="s">
        <v>18</v>
      </c>
      <c r="S3" t="s">
        <v>19</v>
      </c>
      <c r="U3" t="s">
        <v>4</v>
      </c>
      <c r="V3" t="s">
        <v>5</v>
      </c>
      <c r="W3" t="s">
        <v>6</v>
      </c>
      <c r="X3" t="s">
        <v>7</v>
      </c>
      <c r="Y3" t="s">
        <v>8</v>
      </c>
      <c r="Z3" t="s">
        <v>26</v>
      </c>
      <c r="AA3" t="s">
        <v>9</v>
      </c>
      <c r="AB3" t="s">
        <v>28</v>
      </c>
      <c r="AC3" t="s">
        <v>10</v>
      </c>
      <c r="AD3" t="s">
        <v>11</v>
      </c>
      <c r="AE3" t="s">
        <v>12</v>
      </c>
      <c r="AF3" t="s">
        <v>13</v>
      </c>
      <c r="AG3" t="s">
        <v>14</v>
      </c>
      <c r="AH3" t="s">
        <v>15</v>
      </c>
      <c r="AI3" t="s">
        <v>16</v>
      </c>
      <c r="AJ3" t="s">
        <v>17</v>
      </c>
      <c r="AK3" t="s">
        <v>18</v>
      </c>
      <c r="AL3" t="s">
        <v>29</v>
      </c>
    </row>
    <row r="4" spans="1:38" ht="12.75">
      <c r="A4" t="s">
        <v>30</v>
      </c>
      <c r="B4" t="s">
        <v>31</v>
      </c>
      <c r="C4">
        <v>0.044</v>
      </c>
      <c r="D4">
        <v>21.643</v>
      </c>
      <c r="E4">
        <v>0</v>
      </c>
      <c r="F4">
        <v>19.591</v>
      </c>
      <c r="G4">
        <v>0.012</v>
      </c>
      <c r="H4">
        <v>0.015</v>
      </c>
      <c r="I4">
        <v>0.008</v>
      </c>
      <c r="J4">
        <v>33.036</v>
      </c>
      <c r="K4">
        <v>0.045</v>
      </c>
      <c r="L4">
        <v>0.3</v>
      </c>
      <c r="M4">
        <v>0</v>
      </c>
      <c r="N4">
        <v>0.012</v>
      </c>
      <c r="O4">
        <v>0</v>
      </c>
      <c r="P4">
        <v>0.443</v>
      </c>
      <c r="Q4">
        <v>0</v>
      </c>
      <c r="R4">
        <v>24.576</v>
      </c>
      <c r="S4">
        <v>99.724</v>
      </c>
      <c r="U4" t="s">
        <v>31</v>
      </c>
      <c r="V4">
        <v>1726</v>
      </c>
      <c r="W4">
        <v>336</v>
      </c>
      <c r="X4">
        <v>0</v>
      </c>
      <c r="Y4">
        <v>1142</v>
      </c>
      <c r="Z4">
        <v>1684</v>
      </c>
      <c r="AA4">
        <v>1003</v>
      </c>
      <c r="AB4">
        <v>190</v>
      </c>
      <c r="AC4">
        <v>416</v>
      </c>
      <c r="AD4">
        <v>278</v>
      </c>
      <c r="AE4">
        <v>316</v>
      </c>
      <c r="AF4">
        <v>0</v>
      </c>
      <c r="AG4">
        <v>295</v>
      </c>
      <c r="AH4">
        <v>0</v>
      </c>
      <c r="AI4">
        <v>1814</v>
      </c>
      <c r="AJ4">
        <v>-1</v>
      </c>
      <c r="AK4">
        <v>1324</v>
      </c>
      <c r="AL4" s="1">
        <v>40256.47219907407</v>
      </c>
    </row>
    <row r="5" spans="1:38" ht="12.75">
      <c r="A5" t="s">
        <v>32</v>
      </c>
      <c r="B5" t="s">
        <v>31</v>
      </c>
      <c r="C5">
        <v>0</v>
      </c>
      <c r="D5">
        <v>22.282</v>
      </c>
      <c r="E5">
        <v>0</v>
      </c>
      <c r="F5">
        <v>18.481</v>
      </c>
      <c r="G5">
        <v>0.039</v>
      </c>
      <c r="H5">
        <v>0</v>
      </c>
      <c r="I5">
        <v>0.006</v>
      </c>
      <c r="J5">
        <v>34.282</v>
      </c>
      <c r="K5">
        <v>0.267</v>
      </c>
      <c r="L5">
        <v>0.817</v>
      </c>
      <c r="M5">
        <v>0.001</v>
      </c>
      <c r="N5">
        <v>0.031</v>
      </c>
      <c r="O5">
        <v>0</v>
      </c>
      <c r="P5">
        <v>4.672</v>
      </c>
      <c r="Q5">
        <v>0</v>
      </c>
      <c r="R5">
        <v>18.668</v>
      </c>
      <c r="S5">
        <v>99.546</v>
      </c>
      <c r="U5" t="s">
        <v>33</v>
      </c>
      <c r="V5">
        <v>1587</v>
      </c>
      <c r="W5">
        <v>353</v>
      </c>
      <c r="X5">
        <v>-7</v>
      </c>
      <c r="Y5">
        <v>1137</v>
      </c>
      <c r="Z5">
        <v>1563</v>
      </c>
      <c r="AA5">
        <v>1006</v>
      </c>
      <c r="AB5">
        <v>191</v>
      </c>
      <c r="AC5">
        <v>403</v>
      </c>
      <c r="AD5">
        <v>272</v>
      </c>
      <c r="AE5">
        <v>307</v>
      </c>
      <c r="AF5">
        <v>-2</v>
      </c>
      <c r="AG5">
        <v>286</v>
      </c>
      <c r="AH5">
        <v>-1696</v>
      </c>
      <c r="AI5">
        <v>1831</v>
      </c>
      <c r="AJ5">
        <v>804</v>
      </c>
      <c r="AK5">
        <v>1270</v>
      </c>
      <c r="AL5" s="1">
        <v>40256.5077662037</v>
      </c>
    </row>
    <row r="6" spans="1:38" ht="12.75">
      <c r="A6" t="s">
        <v>20</v>
      </c>
      <c r="B6" t="s">
        <v>34</v>
      </c>
      <c r="C6">
        <v>0.216</v>
      </c>
      <c r="D6">
        <v>25.095</v>
      </c>
      <c r="E6">
        <v>0</v>
      </c>
      <c r="F6">
        <v>0.091</v>
      </c>
      <c r="G6">
        <v>0</v>
      </c>
      <c r="H6">
        <v>0</v>
      </c>
      <c r="I6">
        <v>0.007</v>
      </c>
      <c r="J6">
        <v>38.119</v>
      </c>
      <c r="K6">
        <v>0.546</v>
      </c>
      <c r="L6">
        <v>7.483</v>
      </c>
      <c r="M6">
        <v>0</v>
      </c>
      <c r="N6">
        <v>0</v>
      </c>
      <c r="O6">
        <v>0.008</v>
      </c>
      <c r="P6">
        <v>0.78</v>
      </c>
      <c r="Q6">
        <v>0</v>
      </c>
      <c r="R6">
        <v>28.092</v>
      </c>
      <c r="S6">
        <v>100.437</v>
      </c>
      <c r="U6" t="s">
        <v>34</v>
      </c>
      <c r="V6">
        <v>1382</v>
      </c>
      <c r="W6">
        <v>345</v>
      </c>
      <c r="X6">
        <v>0</v>
      </c>
      <c r="Y6">
        <v>980</v>
      </c>
      <c r="Z6">
        <v>0</v>
      </c>
      <c r="AA6">
        <v>-1</v>
      </c>
      <c r="AB6">
        <v>174</v>
      </c>
      <c r="AC6">
        <v>407</v>
      </c>
      <c r="AD6">
        <v>263</v>
      </c>
      <c r="AE6">
        <v>312</v>
      </c>
      <c r="AF6">
        <v>-1</v>
      </c>
      <c r="AG6">
        <v>0</v>
      </c>
      <c r="AH6">
        <v>193</v>
      </c>
      <c r="AI6">
        <v>1968</v>
      </c>
      <c r="AJ6">
        <v>0</v>
      </c>
      <c r="AK6">
        <v>1212</v>
      </c>
      <c r="AL6" s="1">
        <v>40256.51130787037</v>
      </c>
    </row>
    <row r="7" spans="1:38" ht="12.75">
      <c r="A7" t="s">
        <v>35</v>
      </c>
      <c r="B7" t="s">
        <v>34</v>
      </c>
      <c r="C7">
        <v>0.27</v>
      </c>
      <c r="D7">
        <v>25.312</v>
      </c>
      <c r="E7">
        <v>0.025</v>
      </c>
      <c r="F7">
        <v>0.065</v>
      </c>
      <c r="G7">
        <v>0</v>
      </c>
      <c r="H7">
        <v>0.039</v>
      </c>
      <c r="I7">
        <v>0.006</v>
      </c>
      <c r="J7">
        <v>38.56</v>
      </c>
      <c r="K7">
        <v>0.756</v>
      </c>
      <c r="L7">
        <v>7.297</v>
      </c>
      <c r="M7">
        <v>0</v>
      </c>
      <c r="N7">
        <v>0</v>
      </c>
      <c r="O7">
        <v>0.001</v>
      </c>
      <c r="P7">
        <v>2.855</v>
      </c>
      <c r="Q7">
        <v>0</v>
      </c>
      <c r="R7">
        <v>25.252</v>
      </c>
      <c r="S7">
        <v>100.437</v>
      </c>
      <c r="U7" t="s">
        <v>34</v>
      </c>
      <c r="V7">
        <v>1505</v>
      </c>
      <c r="W7">
        <v>341</v>
      </c>
      <c r="X7">
        <v>0</v>
      </c>
      <c r="Y7">
        <v>1033</v>
      </c>
      <c r="Z7">
        <v>0</v>
      </c>
      <c r="AA7">
        <v>-28</v>
      </c>
      <c r="AB7">
        <v>179</v>
      </c>
      <c r="AC7">
        <v>408</v>
      </c>
      <c r="AD7">
        <v>256</v>
      </c>
      <c r="AE7">
        <v>308</v>
      </c>
      <c r="AF7">
        <v>-1</v>
      </c>
      <c r="AG7">
        <v>-1</v>
      </c>
      <c r="AH7">
        <v>192</v>
      </c>
      <c r="AI7">
        <v>1937</v>
      </c>
      <c r="AJ7">
        <v>0</v>
      </c>
      <c r="AK7">
        <v>1193</v>
      </c>
      <c r="AL7" s="1">
        <v>40256.52556712963</v>
      </c>
    </row>
    <row r="8" spans="1:38" ht="12.75">
      <c r="A8" t="s">
        <v>36</v>
      </c>
      <c r="B8" t="s">
        <v>37</v>
      </c>
      <c r="C8">
        <v>0.201</v>
      </c>
      <c r="D8">
        <v>24.369</v>
      </c>
      <c r="E8">
        <v>0</v>
      </c>
      <c r="F8">
        <v>8.592</v>
      </c>
      <c r="G8">
        <v>0.304</v>
      </c>
      <c r="H8">
        <v>0</v>
      </c>
      <c r="I8">
        <v>0.015</v>
      </c>
      <c r="J8">
        <v>37.664</v>
      </c>
      <c r="K8">
        <v>3.091</v>
      </c>
      <c r="L8">
        <v>0.18</v>
      </c>
      <c r="M8">
        <v>0.001</v>
      </c>
      <c r="N8">
        <v>0</v>
      </c>
      <c r="O8">
        <v>0</v>
      </c>
      <c r="P8">
        <v>3.401</v>
      </c>
      <c r="Q8">
        <v>0</v>
      </c>
      <c r="R8">
        <v>22.254</v>
      </c>
      <c r="S8">
        <v>100.074</v>
      </c>
      <c r="U8" t="s">
        <v>37</v>
      </c>
      <c r="V8">
        <v>1582</v>
      </c>
      <c r="W8">
        <v>327</v>
      </c>
      <c r="X8">
        <v>0</v>
      </c>
      <c r="Y8">
        <v>1104</v>
      </c>
      <c r="Z8">
        <v>1636</v>
      </c>
      <c r="AA8">
        <v>0</v>
      </c>
      <c r="AB8">
        <v>178</v>
      </c>
      <c r="AC8">
        <v>408</v>
      </c>
      <c r="AD8">
        <v>276</v>
      </c>
      <c r="AE8">
        <v>302</v>
      </c>
      <c r="AF8">
        <v>300</v>
      </c>
      <c r="AG8">
        <v>-3</v>
      </c>
      <c r="AH8">
        <v>-7</v>
      </c>
      <c r="AI8">
        <v>1846</v>
      </c>
      <c r="AJ8">
        <v>0</v>
      </c>
      <c r="AK8">
        <v>1232</v>
      </c>
      <c r="AL8" s="1">
        <v>40256.59954861111</v>
      </c>
    </row>
    <row r="9" spans="1:38" ht="12.75">
      <c r="A9" t="s">
        <v>38</v>
      </c>
      <c r="B9" t="s">
        <v>37</v>
      </c>
      <c r="C9">
        <v>0.232</v>
      </c>
      <c r="D9">
        <v>24.366</v>
      </c>
      <c r="E9">
        <v>0</v>
      </c>
      <c r="F9">
        <v>8.483</v>
      </c>
      <c r="G9">
        <v>0.425</v>
      </c>
      <c r="H9">
        <v>0</v>
      </c>
      <c r="I9">
        <v>0</v>
      </c>
      <c r="J9">
        <v>37.587</v>
      </c>
      <c r="K9">
        <v>3.089</v>
      </c>
      <c r="L9">
        <v>0.172</v>
      </c>
      <c r="M9">
        <v>0</v>
      </c>
      <c r="N9">
        <v>0</v>
      </c>
      <c r="O9">
        <v>0</v>
      </c>
      <c r="P9">
        <v>3.76</v>
      </c>
      <c r="Q9">
        <v>0</v>
      </c>
      <c r="R9">
        <v>22.004</v>
      </c>
      <c r="S9">
        <v>100.12</v>
      </c>
      <c r="U9" t="s">
        <v>37</v>
      </c>
      <c r="V9">
        <v>1533</v>
      </c>
      <c r="W9">
        <v>362</v>
      </c>
      <c r="X9">
        <v>-1</v>
      </c>
      <c r="Y9">
        <v>1058</v>
      </c>
      <c r="Z9">
        <v>1550</v>
      </c>
      <c r="AA9">
        <v>0</v>
      </c>
      <c r="AB9">
        <v>0</v>
      </c>
      <c r="AC9">
        <v>413</v>
      </c>
      <c r="AD9">
        <v>275</v>
      </c>
      <c r="AE9">
        <v>305</v>
      </c>
      <c r="AF9">
        <v>0</v>
      </c>
      <c r="AG9">
        <v>-4</v>
      </c>
      <c r="AH9">
        <v>-2</v>
      </c>
      <c r="AI9">
        <v>1868</v>
      </c>
      <c r="AJ9">
        <v>-1</v>
      </c>
      <c r="AK9">
        <v>1256</v>
      </c>
      <c r="AL9" s="1">
        <v>40256.603113425925</v>
      </c>
    </row>
    <row r="10" spans="1:38" ht="12.75">
      <c r="A10" t="s">
        <v>39</v>
      </c>
      <c r="B10" t="s">
        <v>37</v>
      </c>
      <c r="C10">
        <v>0.213</v>
      </c>
      <c r="D10">
        <v>24.336</v>
      </c>
      <c r="E10">
        <v>0</v>
      </c>
      <c r="F10">
        <v>9.285</v>
      </c>
      <c r="G10">
        <v>0.35</v>
      </c>
      <c r="H10">
        <v>0</v>
      </c>
      <c r="I10">
        <v>0.006</v>
      </c>
      <c r="J10">
        <v>37.573</v>
      </c>
      <c r="K10">
        <v>2.876</v>
      </c>
      <c r="L10">
        <v>0.157</v>
      </c>
      <c r="M10">
        <v>0</v>
      </c>
      <c r="N10">
        <v>0.009</v>
      </c>
      <c r="O10">
        <v>0</v>
      </c>
      <c r="P10">
        <v>3.977</v>
      </c>
      <c r="Q10">
        <v>0.014</v>
      </c>
      <c r="R10">
        <v>21.452</v>
      </c>
      <c r="S10">
        <v>100.249</v>
      </c>
      <c r="U10" t="s">
        <v>37</v>
      </c>
      <c r="V10">
        <v>1582</v>
      </c>
      <c r="W10">
        <v>346</v>
      </c>
      <c r="X10">
        <v>-1</v>
      </c>
      <c r="Y10">
        <v>1077</v>
      </c>
      <c r="Z10">
        <v>1619</v>
      </c>
      <c r="AA10">
        <v>0</v>
      </c>
      <c r="AB10">
        <v>184</v>
      </c>
      <c r="AC10">
        <v>405</v>
      </c>
      <c r="AD10">
        <v>281</v>
      </c>
      <c r="AE10">
        <v>311</v>
      </c>
      <c r="AF10">
        <v>-4</v>
      </c>
      <c r="AG10">
        <v>280</v>
      </c>
      <c r="AH10">
        <v>-2</v>
      </c>
      <c r="AI10">
        <v>1884</v>
      </c>
      <c r="AJ10">
        <v>832</v>
      </c>
      <c r="AK10">
        <v>1242</v>
      </c>
      <c r="AL10" s="1">
        <v>40256.606886574074</v>
      </c>
    </row>
    <row r="11" spans="1:38" ht="12.75">
      <c r="A11" t="s">
        <v>40</v>
      </c>
      <c r="B11" t="s">
        <v>37</v>
      </c>
      <c r="C11">
        <v>0.17</v>
      </c>
      <c r="D11">
        <v>24.301</v>
      </c>
      <c r="E11">
        <v>0</v>
      </c>
      <c r="F11">
        <v>8.982</v>
      </c>
      <c r="G11">
        <v>0.362</v>
      </c>
      <c r="H11">
        <v>0</v>
      </c>
      <c r="I11">
        <v>0.006</v>
      </c>
      <c r="J11">
        <v>37.472</v>
      </c>
      <c r="K11">
        <v>2.899</v>
      </c>
      <c r="L11">
        <v>0.279</v>
      </c>
      <c r="M11">
        <v>0</v>
      </c>
      <c r="N11">
        <v>0</v>
      </c>
      <c r="O11">
        <v>0</v>
      </c>
      <c r="P11">
        <v>3.398</v>
      </c>
      <c r="Q11">
        <v>0.013</v>
      </c>
      <c r="R11">
        <v>22.367</v>
      </c>
      <c r="S11">
        <v>100.247</v>
      </c>
      <c r="U11" t="s">
        <v>41</v>
      </c>
      <c r="V11">
        <v>1559</v>
      </c>
      <c r="W11">
        <v>351</v>
      </c>
      <c r="X11">
        <v>0</v>
      </c>
      <c r="Y11">
        <v>1057</v>
      </c>
      <c r="Z11">
        <v>1569</v>
      </c>
      <c r="AA11">
        <v>0</v>
      </c>
      <c r="AB11">
        <v>188</v>
      </c>
      <c r="AC11">
        <v>404</v>
      </c>
      <c r="AD11">
        <v>268</v>
      </c>
      <c r="AE11">
        <v>303</v>
      </c>
      <c r="AF11">
        <v>0</v>
      </c>
      <c r="AG11">
        <v>-2</v>
      </c>
      <c r="AH11">
        <v>207</v>
      </c>
      <c r="AI11">
        <v>1864</v>
      </c>
      <c r="AJ11">
        <v>-3</v>
      </c>
      <c r="AK11">
        <v>1216</v>
      </c>
      <c r="AL11" s="1">
        <v>40256.63232638889</v>
      </c>
    </row>
    <row r="12" spans="1:38" ht="12.75">
      <c r="A12" t="s">
        <v>42</v>
      </c>
      <c r="B12" t="s">
        <v>43</v>
      </c>
      <c r="C12">
        <v>0.178</v>
      </c>
      <c r="D12">
        <v>25.667</v>
      </c>
      <c r="E12">
        <v>0</v>
      </c>
      <c r="F12">
        <v>2.321</v>
      </c>
      <c r="G12">
        <v>0.171</v>
      </c>
      <c r="H12">
        <v>0</v>
      </c>
      <c r="I12">
        <v>0.007</v>
      </c>
      <c r="J12">
        <v>40.776</v>
      </c>
      <c r="K12">
        <v>4.657</v>
      </c>
      <c r="L12">
        <v>0.204</v>
      </c>
      <c r="M12">
        <v>0.006</v>
      </c>
      <c r="N12">
        <v>0.001</v>
      </c>
      <c r="O12">
        <v>0.003</v>
      </c>
      <c r="P12">
        <v>6.144</v>
      </c>
      <c r="Q12">
        <v>0.014</v>
      </c>
      <c r="R12">
        <v>20.159</v>
      </c>
      <c r="S12">
        <v>100.31</v>
      </c>
      <c r="U12" t="s">
        <v>43</v>
      </c>
      <c r="V12">
        <v>1489</v>
      </c>
      <c r="W12">
        <v>357</v>
      </c>
      <c r="X12">
        <v>0</v>
      </c>
      <c r="Y12">
        <v>1001</v>
      </c>
      <c r="Z12">
        <v>1527</v>
      </c>
      <c r="AA12">
        <v>-1</v>
      </c>
      <c r="AB12">
        <v>178</v>
      </c>
      <c r="AC12">
        <v>400</v>
      </c>
      <c r="AD12">
        <v>270</v>
      </c>
      <c r="AE12">
        <v>302</v>
      </c>
      <c r="AF12">
        <v>289</v>
      </c>
      <c r="AG12">
        <v>274</v>
      </c>
      <c r="AH12">
        <v>194</v>
      </c>
      <c r="AI12">
        <v>2017</v>
      </c>
      <c r="AJ12">
        <v>850</v>
      </c>
      <c r="AK12">
        <v>1233</v>
      </c>
      <c r="AL12" s="1">
        <v>40256.63597222222</v>
      </c>
    </row>
    <row r="13" spans="1:38" ht="12.75">
      <c r="A13" t="s">
        <v>44</v>
      </c>
      <c r="B13" t="s">
        <v>43</v>
      </c>
      <c r="C13">
        <v>0.23</v>
      </c>
      <c r="D13">
        <v>25.743</v>
      </c>
      <c r="E13">
        <v>0</v>
      </c>
      <c r="F13">
        <v>2.242</v>
      </c>
      <c r="G13">
        <v>0.185</v>
      </c>
      <c r="H13">
        <v>0</v>
      </c>
      <c r="I13">
        <v>0</v>
      </c>
      <c r="J13">
        <v>40.693</v>
      </c>
      <c r="K13">
        <v>4.586</v>
      </c>
      <c r="L13">
        <v>0.214</v>
      </c>
      <c r="M13">
        <v>0</v>
      </c>
      <c r="N13">
        <v>0.012</v>
      </c>
      <c r="O13">
        <v>0</v>
      </c>
      <c r="P13">
        <v>6.017</v>
      </c>
      <c r="Q13">
        <v>0</v>
      </c>
      <c r="R13">
        <v>20.721</v>
      </c>
      <c r="S13">
        <v>100.644</v>
      </c>
      <c r="U13" t="s">
        <v>43</v>
      </c>
      <c r="V13">
        <v>1475</v>
      </c>
      <c r="W13">
        <v>345</v>
      </c>
      <c r="X13">
        <v>0</v>
      </c>
      <c r="Y13">
        <v>991</v>
      </c>
      <c r="Z13">
        <v>1515</v>
      </c>
      <c r="AA13">
        <v>-1</v>
      </c>
      <c r="AB13">
        <v>-1</v>
      </c>
      <c r="AC13">
        <v>399</v>
      </c>
      <c r="AD13">
        <v>279</v>
      </c>
      <c r="AE13">
        <v>299</v>
      </c>
      <c r="AF13">
        <v>-2</v>
      </c>
      <c r="AG13">
        <v>269</v>
      </c>
      <c r="AH13">
        <v>-1</v>
      </c>
      <c r="AI13">
        <v>1951</v>
      </c>
      <c r="AJ13">
        <v>-1</v>
      </c>
      <c r="AK13">
        <v>1201</v>
      </c>
      <c r="AL13" s="1">
        <v>40256.639548611114</v>
      </c>
    </row>
    <row r="14" spans="1:38" ht="12.75">
      <c r="A14" t="s">
        <v>45</v>
      </c>
      <c r="B14" t="s">
        <v>43</v>
      </c>
      <c r="C14">
        <v>0.279</v>
      </c>
      <c r="D14">
        <v>25.803</v>
      </c>
      <c r="E14">
        <v>0</v>
      </c>
      <c r="F14">
        <v>2.339</v>
      </c>
      <c r="G14">
        <v>0.11</v>
      </c>
      <c r="H14">
        <v>0</v>
      </c>
      <c r="I14">
        <v>0</v>
      </c>
      <c r="J14">
        <v>40.856</v>
      </c>
      <c r="K14">
        <v>4.648</v>
      </c>
      <c r="L14">
        <v>0.173</v>
      </c>
      <c r="M14">
        <v>0</v>
      </c>
      <c r="N14">
        <v>0.011</v>
      </c>
      <c r="O14">
        <v>0</v>
      </c>
      <c r="P14">
        <v>6.432</v>
      </c>
      <c r="Q14">
        <v>0.036</v>
      </c>
      <c r="R14">
        <v>20.018</v>
      </c>
      <c r="S14">
        <v>100.705</v>
      </c>
      <c r="U14" t="s">
        <v>43</v>
      </c>
      <c r="V14">
        <v>1430</v>
      </c>
      <c r="W14">
        <v>334</v>
      </c>
      <c r="X14">
        <v>0</v>
      </c>
      <c r="Y14">
        <v>995</v>
      </c>
      <c r="Z14">
        <v>1519</v>
      </c>
      <c r="AA14">
        <v>-1</v>
      </c>
      <c r="AB14">
        <v>-1</v>
      </c>
      <c r="AC14">
        <v>400</v>
      </c>
      <c r="AD14">
        <v>275</v>
      </c>
      <c r="AE14">
        <v>300</v>
      </c>
      <c r="AF14">
        <v>0</v>
      </c>
      <c r="AG14">
        <v>264</v>
      </c>
      <c r="AH14">
        <v>0</v>
      </c>
      <c r="AI14">
        <v>1958</v>
      </c>
      <c r="AJ14">
        <v>858</v>
      </c>
      <c r="AK14">
        <v>1234</v>
      </c>
      <c r="AL14" s="1">
        <v>40256.64314814815</v>
      </c>
    </row>
    <row r="15" spans="1:38" ht="12.75">
      <c r="A15" t="s">
        <v>46</v>
      </c>
      <c r="B15" t="s">
        <v>43</v>
      </c>
      <c r="C15">
        <v>0.194</v>
      </c>
      <c r="D15">
        <v>25.679</v>
      </c>
      <c r="E15">
        <v>0</v>
      </c>
      <c r="F15">
        <v>2.411</v>
      </c>
      <c r="G15">
        <v>0.153</v>
      </c>
      <c r="H15">
        <v>0</v>
      </c>
      <c r="I15">
        <v>0</v>
      </c>
      <c r="J15">
        <v>40.693</v>
      </c>
      <c r="K15">
        <v>4.554</v>
      </c>
      <c r="L15">
        <v>0.15</v>
      </c>
      <c r="M15">
        <v>0.012</v>
      </c>
      <c r="N15">
        <v>0.001</v>
      </c>
      <c r="O15">
        <v>0</v>
      </c>
      <c r="P15">
        <v>6.052</v>
      </c>
      <c r="Q15">
        <v>0</v>
      </c>
      <c r="R15">
        <v>20.514</v>
      </c>
      <c r="S15">
        <v>100.414</v>
      </c>
      <c r="U15" t="s">
        <v>43</v>
      </c>
      <c r="V15">
        <v>1474</v>
      </c>
      <c r="W15">
        <v>347</v>
      </c>
      <c r="X15">
        <v>0</v>
      </c>
      <c r="Y15">
        <v>985</v>
      </c>
      <c r="Z15">
        <v>1506</v>
      </c>
      <c r="AA15">
        <v>0</v>
      </c>
      <c r="AB15">
        <v>-1</v>
      </c>
      <c r="AC15">
        <v>406</v>
      </c>
      <c r="AD15">
        <v>281</v>
      </c>
      <c r="AE15">
        <v>304</v>
      </c>
      <c r="AF15">
        <v>295</v>
      </c>
      <c r="AG15">
        <v>283</v>
      </c>
      <c r="AH15">
        <v>0</v>
      </c>
      <c r="AI15">
        <v>1928</v>
      </c>
      <c r="AJ15">
        <v>0</v>
      </c>
      <c r="AK15">
        <v>1270</v>
      </c>
      <c r="AL15" s="1">
        <v>40256.64672453704</v>
      </c>
    </row>
    <row r="16" spans="1:38" ht="12.75">
      <c r="A16" t="s">
        <v>47</v>
      </c>
      <c r="B16" t="s">
        <v>43</v>
      </c>
      <c r="C16">
        <v>0.237</v>
      </c>
      <c r="D16">
        <v>25.788</v>
      </c>
      <c r="E16">
        <v>0</v>
      </c>
      <c r="F16">
        <v>2.27</v>
      </c>
      <c r="G16">
        <v>0.087</v>
      </c>
      <c r="H16">
        <v>0</v>
      </c>
      <c r="I16">
        <v>0.007</v>
      </c>
      <c r="J16">
        <v>40.629</v>
      </c>
      <c r="K16">
        <v>4.518</v>
      </c>
      <c r="L16">
        <v>0.158</v>
      </c>
      <c r="M16">
        <v>0</v>
      </c>
      <c r="N16">
        <v>0.019</v>
      </c>
      <c r="O16">
        <v>0</v>
      </c>
      <c r="P16">
        <v>5.965</v>
      </c>
      <c r="Q16">
        <v>0.008</v>
      </c>
      <c r="R16">
        <v>20.823</v>
      </c>
      <c r="S16">
        <v>100.509</v>
      </c>
      <c r="U16" t="s">
        <v>43</v>
      </c>
      <c r="V16">
        <v>1463</v>
      </c>
      <c r="W16">
        <v>343</v>
      </c>
      <c r="X16">
        <v>0</v>
      </c>
      <c r="Y16">
        <v>992</v>
      </c>
      <c r="Z16">
        <v>1610</v>
      </c>
      <c r="AA16">
        <v>0</v>
      </c>
      <c r="AB16">
        <v>180</v>
      </c>
      <c r="AC16">
        <v>402</v>
      </c>
      <c r="AD16">
        <v>275</v>
      </c>
      <c r="AE16">
        <v>300</v>
      </c>
      <c r="AF16">
        <v>-2</v>
      </c>
      <c r="AG16">
        <v>271</v>
      </c>
      <c r="AH16">
        <v>0</v>
      </c>
      <c r="AI16">
        <v>1940</v>
      </c>
      <c r="AJ16">
        <v>858</v>
      </c>
      <c r="AK16">
        <v>1217</v>
      </c>
      <c r="AL16" s="1">
        <v>40256.650347222225</v>
      </c>
    </row>
    <row r="17" spans="1:38" ht="12.75">
      <c r="A17" t="s">
        <v>48</v>
      </c>
      <c r="B17" t="s">
        <v>49</v>
      </c>
      <c r="C17">
        <v>0.123</v>
      </c>
      <c r="D17">
        <v>24.813</v>
      </c>
      <c r="E17">
        <v>0</v>
      </c>
      <c r="F17">
        <v>5.963</v>
      </c>
      <c r="G17">
        <v>1.159</v>
      </c>
      <c r="H17">
        <v>0</v>
      </c>
      <c r="I17">
        <v>0.005</v>
      </c>
      <c r="J17">
        <v>38.349</v>
      </c>
      <c r="K17">
        <v>3.423</v>
      </c>
      <c r="L17">
        <v>1.177</v>
      </c>
      <c r="M17">
        <v>0.004</v>
      </c>
      <c r="N17">
        <v>0.008</v>
      </c>
      <c r="O17">
        <v>0</v>
      </c>
      <c r="P17">
        <v>5.036</v>
      </c>
      <c r="Q17">
        <v>0.003</v>
      </c>
      <c r="R17">
        <v>20.555</v>
      </c>
      <c r="S17">
        <v>100.616</v>
      </c>
      <c r="U17" t="s">
        <v>49</v>
      </c>
      <c r="V17">
        <v>1560</v>
      </c>
      <c r="W17">
        <v>346</v>
      </c>
      <c r="X17">
        <v>0</v>
      </c>
      <c r="Y17">
        <v>1101</v>
      </c>
      <c r="Z17">
        <v>1598</v>
      </c>
      <c r="AA17">
        <v>0</v>
      </c>
      <c r="AB17">
        <v>187</v>
      </c>
      <c r="AC17">
        <v>408</v>
      </c>
      <c r="AD17">
        <v>277</v>
      </c>
      <c r="AE17">
        <v>307</v>
      </c>
      <c r="AF17">
        <v>297</v>
      </c>
      <c r="AG17">
        <v>279</v>
      </c>
      <c r="AH17">
        <v>-1</v>
      </c>
      <c r="AI17">
        <v>1949</v>
      </c>
      <c r="AJ17">
        <v>860</v>
      </c>
      <c r="AK17">
        <v>1266</v>
      </c>
      <c r="AL17" s="1">
        <v>40256.65393518518</v>
      </c>
    </row>
    <row r="18" spans="1:38" ht="12.75">
      <c r="A18" t="s">
        <v>50</v>
      </c>
      <c r="B18" t="s">
        <v>49</v>
      </c>
      <c r="C18">
        <v>0.103</v>
      </c>
      <c r="D18">
        <v>25.035</v>
      </c>
      <c r="E18">
        <v>0</v>
      </c>
      <c r="F18">
        <v>5.529</v>
      </c>
      <c r="G18">
        <v>0.94</v>
      </c>
      <c r="H18">
        <v>0.002</v>
      </c>
      <c r="I18">
        <v>0.014</v>
      </c>
      <c r="J18">
        <v>38.852</v>
      </c>
      <c r="K18">
        <v>3.706</v>
      </c>
      <c r="L18">
        <v>1.123</v>
      </c>
      <c r="M18">
        <v>0.005</v>
      </c>
      <c r="N18">
        <v>0.001</v>
      </c>
      <c r="O18">
        <v>0.001</v>
      </c>
      <c r="P18">
        <v>6.645</v>
      </c>
      <c r="Q18">
        <v>0</v>
      </c>
      <c r="R18">
        <v>18.368</v>
      </c>
      <c r="S18">
        <v>100.323</v>
      </c>
      <c r="U18" t="s">
        <v>51</v>
      </c>
      <c r="V18">
        <v>1569</v>
      </c>
      <c r="W18">
        <v>335</v>
      </c>
      <c r="X18">
        <v>0</v>
      </c>
      <c r="Y18">
        <v>1007</v>
      </c>
      <c r="Z18">
        <v>1484</v>
      </c>
      <c r="AA18">
        <v>-1</v>
      </c>
      <c r="AB18">
        <v>0</v>
      </c>
      <c r="AC18">
        <v>411</v>
      </c>
      <c r="AD18">
        <v>286</v>
      </c>
      <c r="AE18">
        <v>307</v>
      </c>
      <c r="AF18">
        <v>0</v>
      </c>
      <c r="AG18">
        <v>0</v>
      </c>
      <c r="AH18">
        <v>-2</v>
      </c>
      <c r="AI18">
        <v>1954</v>
      </c>
      <c r="AJ18">
        <v>-1</v>
      </c>
      <c r="AK18">
        <v>1250</v>
      </c>
      <c r="AL18" s="1">
        <v>40256.82478009259</v>
      </c>
    </row>
    <row r="19" spans="1:38" ht="12.75">
      <c r="A19" t="s">
        <v>52</v>
      </c>
      <c r="B19" t="s">
        <v>53</v>
      </c>
      <c r="C19">
        <v>0.441</v>
      </c>
      <c r="D19">
        <v>23.147</v>
      </c>
      <c r="E19">
        <v>0</v>
      </c>
      <c r="F19">
        <v>11.984</v>
      </c>
      <c r="G19">
        <v>0</v>
      </c>
      <c r="H19">
        <v>0</v>
      </c>
      <c r="I19">
        <v>0</v>
      </c>
      <c r="J19">
        <v>35.633</v>
      </c>
      <c r="K19">
        <v>1.514</v>
      </c>
      <c r="L19">
        <v>1.373</v>
      </c>
      <c r="M19">
        <v>0</v>
      </c>
      <c r="N19">
        <v>0.027</v>
      </c>
      <c r="O19">
        <v>0</v>
      </c>
      <c r="P19">
        <v>2.815</v>
      </c>
      <c r="Q19">
        <v>0.004</v>
      </c>
      <c r="R19">
        <v>23.411</v>
      </c>
      <c r="S19">
        <v>100.35</v>
      </c>
      <c r="U19" t="s">
        <v>53</v>
      </c>
      <c r="V19">
        <v>1486</v>
      </c>
      <c r="W19">
        <v>335</v>
      </c>
      <c r="X19">
        <v>1230</v>
      </c>
      <c r="Y19">
        <v>1117</v>
      </c>
      <c r="Z19">
        <v>-1</v>
      </c>
      <c r="AA19">
        <v>0</v>
      </c>
      <c r="AB19">
        <v>0</v>
      </c>
      <c r="AC19">
        <v>408</v>
      </c>
      <c r="AD19">
        <v>276</v>
      </c>
      <c r="AE19">
        <v>313</v>
      </c>
      <c r="AF19">
        <v>-1</v>
      </c>
      <c r="AG19">
        <v>279</v>
      </c>
      <c r="AH19">
        <v>0</v>
      </c>
      <c r="AI19">
        <v>1865</v>
      </c>
      <c r="AJ19">
        <v>846</v>
      </c>
      <c r="AK19">
        <v>1302</v>
      </c>
      <c r="AL19" s="1">
        <v>40256.82844907408</v>
      </c>
    </row>
    <row r="20" spans="1:38" ht="12.75">
      <c r="A20" t="s">
        <v>54</v>
      </c>
      <c r="B20" t="s">
        <v>53</v>
      </c>
      <c r="C20">
        <v>0.375</v>
      </c>
      <c r="D20">
        <v>22.938</v>
      </c>
      <c r="E20">
        <v>0</v>
      </c>
      <c r="F20">
        <v>12.892</v>
      </c>
      <c r="G20">
        <v>0.062</v>
      </c>
      <c r="H20">
        <v>0</v>
      </c>
      <c r="I20">
        <v>0.013</v>
      </c>
      <c r="J20">
        <v>35.295</v>
      </c>
      <c r="K20">
        <v>1.338</v>
      </c>
      <c r="L20">
        <v>1.277</v>
      </c>
      <c r="M20">
        <v>0.003</v>
      </c>
      <c r="N20">
        <v>0.017</v>
      </c>
      <c r="O20">
        <v>0</v>
      </c>
      <c r="P20">
        <v>2.609</v>
      </c>
      <c r="Q20">
        <v>0.022</v>
      </c>
      <c r="R20">
        <v>23.436</v>
      </c>
      <c r="S20">
        <v>100.276</v>
      </c>
      <c r="U20" t="s">
        <v>55</v>
      </c>
      <c r="V20">
        <v>1797</v>
      </c>
      <c r="W20">
        <v>363</v>
      </c>
      <c r="X20">
        <v>0</v>
      </c>
      <c r="Y20">
        <v>1163</v>
      </c>
      <c r="Z20">
        <v>0</v>
      </c>
      <c r="AA20">
        <v>0</v>
      </c>
      <c r="AB20">
        <v>193</v>
      </c>
      <c r="AC20">
        <v>408</v>
      </c>
      <c r="AD20">
        <v>271</v>
      </c>
      <c r="AE20">
        <v>310</v>
      </c>
      <c r="AF20">
        <v>-2</v>
      </c>
      <c r="AG20">
        <v>285</v>
      </c>
      <c r="AH20">
        <v>0</v>
      </c>
      <c r="AI20">
        <v>1743</v>
      </c>
      <c r="AJ20">
        <v>-1</v>
      </c>
      <c r="AK20">
        <v>1340</v>
      </c>
      <c r="AL20" s="1">
        <v>40256.86525462963</v>
      </c>
    </row>
    <row r="21" spans="1:38" ht="12.75">
      <c r="A21" t="s">
        <v>56</v>
      </c>
      <c r="B21" t="s">
        <v>55</v>
      </c>
      <c r="C21">
        <v>0.267</v>
      </c>
      <c r="D21">
        <v>22.995</v>
      </c>
      <c r="E21">
        <v>0</v>
      </c>
      <c r="F21">
        <v>15.086</v>
      </c>
      <c r="G21">
        <v>0</v>
      </c>
      <c r="H21">
        <v>0</v>
      </c>
      <c r="I21">
        <v>0</v>
      </c>
      <c r="J21">
        <v>35.339</v>
      </c>
      <c r="K21">
        <v>0.635</v>
      </c>
      <c r="L21">
        <v>1.642</v>
      </c>
      <c r="M21">
        <v>0.002</v>
      </c>
      <c r="N21">
        <v>0.01</v>
      </c>
      <c r="O21">
        <v>0.002</v>
      </c>
      <c r="P21">
        <v>6.364</v>
      </c>
      <c r="Q21">
        <v>0.022</v>
      </c>
      <c r="R21">
        <v>16.986</v>
      </c>
      <c r="S21">
        <v>99.349</v>
      </c>
      <c r="U21" t="s">
        <v>55</v>
      </c>
      <c r="V21">
        <v>1794</v>
      </c>
      <c r="W21">
        <v>353</v>
      </c>
      <c r="X21">
        <v>0</v>
      </c>
      <c r="Y21">
        <v>1156</v>
      </c>
      <c r="Z21">
        <v>-32</v>
      </c>
      <c r="AA21">
        <v>0</v>
      </c>
      <c r="AB21">
        <v>-1</v>
      </c>
      <c r="AC21">
        <v>407</v>
      </c>
      <c r="AD21">
        <v>266</v>
      </c>
      <c r="AE21">
        <v>310</v>
      </c>
      <c r="AF21">
        <v>306</v>
      </c>
      <c r="AG21">
        <v>280</v>
      </c>
      <c r="AH21">
        <v>216</v>
      </c>
      <c r="AI21">
        <v>1860</v>
      </c>
      <c r="AJ21">
        <v>845</v>
      </c>
      <c r="AK21">
        <v>1296</v>
      </c>
      <c r="AL21" s="1">
        <v>40256.86892361111</v>
      </c>
    </row>
    <row r="22" spans="1:38" ht="12.75">
      <c r="A22" t="s">
        <v>57</v>
      </c>
      <c r="B22" t="s">
        <v>55</v>
      </c>
      <c r="C22">
        <v>0.235</v>
      </c>
      <c r="D22">
        <v>22.79</v>
      </c>
      <c r="E22">
        <v>0</v>
      </c>
      <c r="F22">
        <v>15.488</v>
      </c>
      <c r="G22">
        <v>0</v>
      </c>
      <c r="H22">
        <v>0</v>
      </c>
      <c r="I22">
        <v>0</v>
      </c>
      <c r="J22">
        <v>34.649</v>
      </c>
      <c r="K22">
        <v>0.483</v>
      </c>
      <c r="L22">
        <v>1.554</v>
      </c>
      <c r="M22">
        <v>0.003</v>
      </c>
      <c r="N22">
        <v>0.017</v>
      </c>
      <c r="O22">
        <v>0</v>
      </c>
      <c r="P22">
        <v>5.936</v>
      </c>
      <c r="Q22">
        <v>0</v>
      </c>
      <c r="R22">
        <v>17.788</v>
      </c>
      <c r="S22">
        <v>98.941</v>
      </c>
      <c r="U22" t="s">
        <v>55</v>
      </c>
      <c r="V22">
        <v>1640</v>
      </c>
      <c r="W22">
        <v>348</v>
      </c>
      <c r="X22">
        <v>0</v>
      </c>
      <c r="Y22">
        <v>1121</v>
      </c>
      <c r="Z22">
        <v>-2</v>
      </c>
      <c r="AA22">
        <v>-1</v>
      </c>
      <c r="AB22">
        <v>195</v>
      </c>
      <c r="AC22">
        <v>405</v>
      </c>
      <c r="AD22">
        <v>269</v>
      </c>
      <c r="AE22">
        <v>305</v>
      </c>
      <c r="AF22">
        <v>0</v>
      </c>
      <c r="AG22">
        <v>280</v>
      </c>
      <c r="AH22">
        <v>-1</v>
      </c>
      <c r="AI22">
        <v>1855</v>
      </c>
      <c r="AJ22">
        <v>0</v>
      </c>
      <c r="AK22">
        <v>1292</v>
      </c>
      <c r="AL22" s="1">
        <v>40256.88006944444</v>
      </c>
    </row>
    <row r="24" ht="12.75">
      <c r="B24" s="3" t="s">
        <v>79</v>
      </c>
    </row>
    <row r="25" spans="3:18" ht="12.75">
      <c r="C25">
        <v>107.8682</v>
      </c>
      <c r="D25">
        <v>32.0675</v>
      </c>
      <c r="E25">
        <v>207.2</v>
      </c>
      <c r="F25">
        <v>200.59</v>
      </c>
      <c r="G25">
        <v>208.9804</v>
      </c>
      <c r="H25">
        <v>112.411</v>
      </c>
      <c r="I25">
        <v>35.45</v>
      </c>
      <c r="J25">
        <v>63.546</v>
      </c>
      <c r="K25">
        <v>55.845</v>
      </c>
      <c r="L25">
        <v>65.38</v>
      </c>
      <c r="M25">
        <v>58.6934</v>
      </c>
      <c r="N25">
        <v>58.933195</v>
      </c>
      <c r="O25">
        <v>54.938045</v>
      </c>
      <c r="P25">
        <v>74.9216</v>
      </c>
      <c r="Q25">
        <v>78.96</v>
      </c>
      <c r="R25">
        <v>121.76</v>
      </c>
    </row>
    <row r="26" spans="1:26" ht="12.75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26</v>
      </c>
      <c r="H26" t="s">
        <v>9</v>
      </c>
      <c r="I26" t="s">
        <v>28</v>
      </c>
      <c r="J26" t="s">
        <v>10</v>
      </c>
      <c r="K26" t="s">
        <v>11</v>
      </c>
      <c r="L26" t="s">
        <v>12</v>
      </c>
      <c r="M26" t="s">
        <v>13</v>
      </c>
      <c r="N26" t="s">
        <v>14</v>
      </c>
      <c r="O26" t="s">
        <v>15</v>
      </c>
      <c r="P26" t="s">
        <v>16</v>
      </c>
      <c r="Q26" t="s">
        <v>17</v>
      </c>
      <c r="R26" t="s">
        <v>18</v>
      </c>
      <c r="S26" t="s">
        <v>19</v>
      </c>
      <c r="V26" t="s">
        <v>5</v>
      </c>
      <c r="X26" t="s">
        <v>10</v>
      </c>
      <c r="Z26" t="s">
        <v>6</v>
      </c>
    </row>
    <row r="27" spans="1:26" ht="12.75">
      <c r="A27" t="s">
        <v>30</v>
      </c>
      <c r="B27" t="s">
        <v>31</v>
      </c>
      <c r="C27">
        <f>IF(C4&gt;V4/10000,C4,0)</f>
        <v>0</v>
      </c>
      <c r="D27">
        <f aca="true" t="shared" si="0" ref="D27:R27">IF(D4&gt;W4/10000,D4,0)</f>
        <v>21.643</v>
      </c>
      <c r="E27">
        <f t="shared" si="0"/>
        <v>0</v>
      </c>
      <c r="F27">
        <f t="shared" si="0"/>
        <v>19.591</v>
      </c>
      <c r="G27">
        <f t="shared" si="0"/>
        <v>0</v>
      </c>
      <c r="H27">
        <f t="shared" si="0"/>
        <v>0</v>
      </c>
      <c r="I27">
        <f t="shared" si="0"/>
        <v>0</v>
      </c>
      <c r="J27">
        <f t="shared" si="0"/>
        <v>33.036</v>
      </c>
      <c r="K27">
        <f t="shared" si="0"/>
        <v>0.045</v>
      </c>
      <c r="L27">
        <f t="shared" si="0"/>
        <v>0.3</v>
      </c>
      <c r="M27">
        <f t="shared" si="0"/>
        <v>0</v>
      </c>
      <c r="N27">
        <f t="shared" si="0"/>
        <v>0</v>
      </c>
      <c r="O27">
        <f t="shared" si="0"/>
        <v>0</v>
      </c>
      <c r="P27">
        <f t="shared" si="0"/>
        <v>0.443</v>
      </c>
      <c r="Q27">
        <f t="shared" si="0"/>
        <v>0</v>
      </c>
      <c r="R27">
        <f t="shared" si="0"/>
        <v>24.576</v>
      </c>
      <c r="S27">
        <f>SUM(C27:R27)</f>
        <v>99.63400000000001</v>
      </c>
      <c r="V27" t="s">
        <v>16</v>
      </c>
      <c r="X27" t="s">
        <v>11</v>
      </c>
      <c r="Z27" t="s">
        <v>18</v>
      </c>
    </row>
    <row r="28" spans="1:26" ht="12.75">
      <c r="A28" t="s">
        <v>32</v>
      </c>
      <c r="B28" t="s">
        <v>31</v>
      </c>
      <c r="C28">
        <f aca="true" t="shared" si="1" ref="C28:C45">IF(C5&gt;V5/10000,C5,0)</f>
        <v>0</v>
      </c>
      <c r="D28">
        <f aca="true" t="shared" si="2" ref="D28:D45">IF(D5&gt;W5/10000,D5,0)</f>
        <v>22.282</v>
      </c>
      <c r="E28">
        <f aca="true" t="shared" si="3" ref="E28:E45">IF(E5&gt;X5/10000,E5,0)</f>
        <v>0</v>
      </c>
      <c r="F28">
        <f aca="true" t="shared" si="4" ref="F28:F45">IF(F5&gt;Y5/10000,F5,0)</f>
        <v>18.481</v>
      </c>
      <c r="G28">
        <f aca="true" t="shared" si="5" ref="G28:G45">IF(G5&gt;Z5/10000,G5,0)</f>
        <v>0</v>
      </c>
      <c r="H28">
        <f aca="true" t="shared" si="6" ref="H28:H45">IF(H5&gt;AA5/10000,H5,0)</f>
        <v>0</v>
      </c>
      <c r="I28">
        <f aca="true" t="shared" si="7" ref="I28:I45">IF(I5&gt;AB5/10000,I5,0)</f>
        <v>0</v>
      </c>
      <c r="J28">
        <f aca="true" t="shared" si="8" ref="J28:J45">IF(J5&gt;AC5/10000,J5,0)</f>
        <v>34.282</v>
      </c>
      <c r="K28">
        <f aca="true" t="shared" si="9" ref="K28:K45">IF(K5&gt;AD5/10000,K5,0)</f>
        <v>0.267</v>
      </c>
      <c r="L28">
        <f aca="true" t="shared" si="10" ref="L28:L45">IF(L5&gt;AE5/10000,L5,0)</f>
        <v>0.817</v>
      </c>
      <c r="M28">
        <f aca="true" t="shared" si="11" ref="M28:M45">IF(M5&gt;AF5/10000,M5,0)</f>
        <v>0.001</v>
      </c>
      <c r="N28">
        <f aca="true" t="shared" si="12" ref="N28:N45">IF(N5&gt;AG5/10000,N5,0)</f>
        <v>0.031</v>
      </c>
      <c r="O28">
        <f aca="true" t="shared" si="13" ref="O28:O45">IF(O5&gt;AH5/10000,O5,0)</f>
        <v>0</v>
      </c>
      <c r="P28">
        <f aca="true" t="shared" si="14" ref="P28:P45">IF(P5&gt;AI5/10000,P5,0)</f>
        <v>4.672</v>
      </c>
      <c r="Q28">
        <f aca="true" t="shared" si="15" ref="Q28:Q45">IF(Q5&gt;AJ5/10000,Q5,0)</f>
        <v>0</v>
      </c>
      <c r="R28">
        <f aca="true" t="shared" si="16" ref="R28:R45">IF(R5&gt;AK5/10000,R5,0)</f>
        <v>18.668</v>
      </c>
      <c r="S28">
        <f aca="true" t="shared" si="17" ref="S28:S45">SUM(C28:R28)</f>
        <v>99.501</v>
      </c>
      <c r="V28" t="s">
        <v>26</v>
      </c>
      <c r="X28" t="s">
        <v>8</v>
      </c>
      <c r="Z28" t="s">
        <v>17</v>
      </c>
    </row>
    <row r="29" spans="1:26" ht="12.75">
      <c r="A29" t="s">
        <v>20</v>
      </c>
      <c r="B29" t="s">
        <v>34</v>
      </c>
      <c r="C29">
        <f t="shared" si="1"/>
        <v>0.216</v>
      </c>
      <c r="D29">
        <f t="shared" si="2"/>
        <v>25.095</v>
      </c>
      <c r="E29">
        <f t="shared" si="3"/>
        <v>0</v>
      </c>
      <c r="F29">
        <f t="shared" si="4"/>
        <v>0</v>
      </c>
      <c r="G29">
        <f t="shared" si="5"/>
        <v>0</v>
      </c>
      <c r="H29">
        <f t="shared" si="6"/>
        <v>0</v>
      </c>
      <c r="I29">
        <f t="shared" si="7"/>
        <v>0</v>
      </c>
      <c r="J29">
        <f t="shared" si="8"/>
        <v>38.119</v>
      </c>
      <c r="K29">
        <f t="shared" si="9"/>
        <v>0.546</v>
      </c>
      <c r="L29">
        <f t="shared" si="10"/>
        <v>7.483</v>
      </c>
      <c r="M29">
        <f t="shared" si="11"/>
        <v>0</v>
      </c>
      <c r="N29">
        <f t="shared" si="12"/>
        <v>0</v>
      </c>
      <c r="O29">
        <f t="shared" si="13"/>
        <v>0</v>
      </c>
      <c r="P29">
        <f t="shared" si="14"/>
        <v>0.78</v>
      </c>
      <c r="Q29">
        <f t="shared" si="15"/>
        <v>0</v>
      </c>
      <c r="R29">
        <f t="shared" si="16"/>
        <v>28.092</v>
      </c>
      <c r="S29">
        <f t="shared" si="17"/>
        <v>100.331</v>
      </c>
      <c r="V29" t="s">
        <v>9</v>
      </c>
      <c r="X29" t="s">
        <v>15</v>
      </c>
      <c r="Z29" t="s">
        <v>12</v>
      </c>
    </row>
    <row r="30" spans="1:26" ht="12.75">
      <c r="A30" t="s">
        <v>35</v>
      </c>
      <c r="B30" t="s">
        <v>34</v>
      </c>
      <c r="C30">
        <f t="shared" si="1"/>
        <v>0.27</v>
      </c>
      <c r="D30">
        <f t="shared" si="2"/>
        <v>25.312</v>
      </c>
      <c r="E30">
        <f t="shared" si="3"/>
        <v>0.025</v>
      </c>
      <c r="F30">
        <f t="shared" si="4"/>
        <v>0</v>
      </c>
      <c r="G30">
        <f t="shared" si="5"/>
        <v>0</v>
      </c>
      <c r="H30">
        <f t="shared" si="6"/>
        <v>0.039</v>
      </c>
      <c r="I30">
        <f t="shared" si="7"/>
        <v>0</v>
      </c>
      <c r="J30">
        <f t="shared" si="8"/>
        <v>38.56</v>
      </c>
      <c r="K30">
        <f t="shared" si="9"/>
        <v>0.756</v>
      </c>
      <c r="L30">
        <f t="shared" si="10"/>
        <v>7.297</v>
      </c>
      <c r="M30">
        <f t="shared" si="11"/>
        <v>0</v>
      </c>
      <c r="N30">
        <f t="shared" si="12"/>
        <v>0</v>
      </c>
      <c r="O30">
        <f t="shared" si="13"/>
        <v>0</v>
      </c>
      <c r="P30">
        <f t="shared" si="14"/>
        <v>2.855</v>
      </c>
      <c r="Q30">
        <f t="shared" si="15"/>
        <v>0</v>
      </c>
      <c r="R30">
        <f t="shared" si="16"/>
        <v>25.252</v>
      </c>
      <c r="S30">
        <f t="shared" si="17"/>
        <v>100.366</v>
      </c>
      <c r="V30" t="s">
        <v>14</v>
      </c>
      <c r="X30" t="s">
        <v>7</v>
      </c>
      <c r="Z30" t="s">
        <v>13</v>
      </c>
    </row>
    <row r="31" spans="1:19" ht="12.75">
      <c r="A31" t="s">
        <v>36</v>
      </c>
      <c r="B31" t="s">
        <v>37</v>
      </c>
      <c r="C31">
        <f t="shared" si="1"/>
        <v>0.201</v>
      </c>
      <c r="D31">
        <f t="shared" si="2"/>
        <v>24.369</v>
      </c>
      <c r="E31">
        <f t="shared" si="3"/>
        <v>0</v>
      </c>
      <c r="F31">
        <f t="shared" si="4"/>
        <v>8.592</v>
      </c>
      <c r="G31">
        <f t="shared" si="5"/>
        <v>0.304</v>
      </c>
      <c r="H31">
        <f t="shared" si="6"/>
        <v>0</v>
      </c>
      <c r="I31">
        <f t="shared" si="7"/>
        <v>0</v>
      </c>
      <c r="J31">
        <f t="shared" si="8"/>
        <v>37.664</v>
      </c>
      <c r="K31">
        <f t="shared" si="9"/>
        <v>3.091</v>
      </c>
      <c r="L31">
        <f t="shared" si="10"/>
        <v>0.18</v>
      </c>
      <c r="M31">
        <f t="shared" si="11"/>
        <v>0</v>
      </c>
      <c r="N31">
        <f t="shared" si="12"/>
        <v>0</v>
      </c>
      <c r="O31">
        <f t="shared" si="13"/>
        <v>0</v>
      </c>
      <c r="P31">
        <f t="shared" si="14"/>
        <v>3.401</v>
      </c>
      <c r="Q31">
        <f t="shared" si="15"/>
        <v>0</v>
      </c>
      <c r="R31">
        <f t="shared" si="16"/>
        <v>22.254</v>
      </c>
      <c r="S31">
        <f t="shared" si="17"/>
        <v>100.056</v>
      </c>
    </row>
    <row r="32" spans="1:19" ht="12.75">
      <c r="A32" t="s">
        <v>38</v>
      </c>
      <c r="B32" t="s">
        <v>37</v>
      </c>
      <c r="C32">
        <f t="shared" si="1"/>
        <v>0.232</v>
      </c>
      <c r="D32">
        <f t="shared" si="2"/>
        <v>24.366</v>
      </c>
      <c r="E32">
        <f t="shared" si="3"/>
        <v>0</v>
      </c>
      <c r="F32">
        <f t="shared" si="4"/>
        <v>8.483</v>
      </c>
      <c r="G32">
        <f t="shared" si="5"/>
        <v>0.425</v>
      </c>
      <c r="H32">
        <f t="shared" si="6"/>
        <v>0</v>
      </c>
      <c r="I32">
        <f t="shared" si="7"/>
        <v>0</v>
      </c>
      <c r="J32">
        <f t="shared" si="8"/>
        <v>37.587</v>
      </c>
      <c r="K32">
        <f t="shared" si="9"/>
        <v>3.089</v>
      </c>
      <c r="L32">
        <f t="shared" si="10"/>
        <v>0.172</v>
      </c>
      <c r="M32">
        <f t="shared" si="11"/>
        <v>0</v>
      </c>
      <c r="N32">
        <f t="shared" si="12"/>
        <v>0</v>
      </c>
      <c r="O32">
        <f t="shared" si="13"/>
        <v>0</v>
      </c>
      <c r="P32">
        <f t="shared" si="14"/>
        <v>3.76</v>
      </c>
      <c r="Q32">
        <f t="shared" si="15"/>
        <v>0</v>
      </c>
      <c r="R32">
        <f t="shared" si="16"/>
        <v>22.004</v>
      </c>
      <c r="S32">
        <f t="shared" si="17"/>
        <v>100.11800000000001</v>
      </c>
    </row>
    <row r="33" spans="1:19" ht="12.75">
      <c r="A33" t="s">
        <v>39</v>
      </c>
      <c r="B33" t="s">
        <v>37</v>
      </c>
      <c r="C33">
        <f t="shared" si="1"/>
        <v>0.213</v>
      </c>
      <c r="D33">
        <f t="shared" si="2"/>
        <v>24.336</v>
      </c>
      <c r="E33">
        <f t="shared" si="3"/>
        <v>0</v>
      </c>
      <c r="F33">
        <f t="shared" si="4"/>
        <v>9.285</v>
      </c>
      <c r="G33">
        <f t="shared" si="5"/>
        <v>0.35</v>
      </c>
      <c r="H33">
        <f t="shared" si="6"/>
        <v>0</v>
      </c>
      <c r="I33">
        <f t="shared" si="7"/>
        <v>0</v>
      </c>
      <c r="J33">
        <f t="shared" si="8"/>
        <v>37.573</v>
      </c>
      <c r="K33">
        <f t="shared" si="9"/>
        <v>2.876</v>
      </c>
      <c r="L33">
        <f t="shared" si="10"/>
        <v>0.157</v>
      </c>
      <c r="M33">
        <f t="shared" si="11"/>
        <v>0</v>
      </c>
      <c r="N33">
        <f t="shared" si="12"/>
        <v>0</v>
      </c>
      <c r="O33">
        <f t="shared" si="13"/>
        <v>0</v>
      </c>
      <c r="P33">
        <f t="shared" si="14"/>
        <v>3.977</v>
      </c>
      <c r="Q33">
        <f t="shared" si="15"/>
        <v>0</v>
      </c>
      <c r="R33">
        <f t="shared" si="16"/>
        <v>21.452</v>
      </c>
      <c r="S33">
        <f t="shared" si="17"/>
        <v>100.21900000000001</v>
      </c>
    </row>
    <row r="34" spans="1:19" ht="12.75">
      <c r="A34" t="s">
        <v>40</v>
      </c>
      <c r="B34" t="s">
        <v>37</v>
      </c>
      <c r="C34">
        <f t="shared" si="1"/>
        <v>0.17</v>
      </c>
      <c r="D34">
        <f t="shared" si="2"/>
        <v>24.301</v>
      </c>
      <c r="E34">
        <f t="shared" si="3"/>
        <v>0</v>
      </c>
      <c r="F34">
        <f t="shared" si="4"/>
        <v>8.982</v>
      </c>
      <c r="G34">
        <f t="shared" si="5"/>
        <v>0.362</v>
      </c>
      <c r="H34">
        <f t="shared" si="6"/>
        <v>0</v>
      </c>
      <c r="I34">
        <f t="shared" si="7"/>
        <v>0</v>
      </c>
      <c r="J34">
        <f t="shared" si="8"/>
        <v>37.472</v>
      </c>
      <c r="K34">
        <f t="shared" si="9"/>
        <v>2.899</v>
      </c>
      <c r="L34">
        <f t="shared" si="10"/>
        <v>0.279</v>
      </c>
      <c r="M34">
        <f t="shared" si="11"/>
        <v>0</v>
      </c>
      <c r="N34">
        <f t="shared" si="12"/>
        <v>0</v>
      </c>
      <c r="O34">
        <f t="shared" si="13"/>
        <v>0</v>
      </c>
      <c r="P34">
        <f t="shared" si="14"/>
        <v>3.398</v>
      </c>
      <c r="Q34">
        <f t="shared" si="15"/>
        <v>0.013</v>
      </c>
      <c r="R34">
        <f t="shared" si="16"/>
        <v>22.367</v>
      </c>
      <c r="S34">
        <f t="shared" si="17"/>
        <v>100.24300000000001</v>
      </c>
    </row>
    <row r="35" spans="1:19" ht="12.75">
      <c r="A35" t="s">
        <v>42</v>
      </c>
      <c r="B35" t="s">
        <v>43</v>
      </c>
      <c r="C35">
        <f t="shared" si="1"/>
        <v>0.178</v>
      </c>
      <c r="D35">
        <f t="shared" si="2"/>
        <v>25.667</v>
      </c>
      <c r="E35">
        <f t="shared" si="3"/>
        <v>0</v>
      </c>
      <c r="F35">
        <f t="shared" si="4"/>
        <v>2.321</v>
      </c>
      <c r="G35">
        <f t="shared" si="5"/>
        <v>0.171</v>
      </c>
      <c r="H35">
        <f t="shared" si="6"/>
        <v>0</v>
      </c>
      <c r="I35">
        <f t="shared" si="7"/>
        <v>0</v>
      </c>
      <c r="J35">
        <f t="shared" si="8"/>
        <v>40.776</v>
      </c>
      <c r="K35">
        <f t="shared" si="9"/>
        <v>4.657</v>
      </c>
      <c r="L35">
        <f t="shared" si="10"/>
        <v>0.204</v>
      </c>
      <c r="M35">
        <f t="shared" si="11"/>
        <v>0</v>
      </c>
      <c r="N35">
        <f t="shared" si="12"/>
        <v>0</v>
      </c>
      <c r="O35">
        <f t="shared" si="13"/>
        <v>0</v>
      </c>
      <c r="P35">
        <f t="shared" si="14"/>
        <v>6.144</v>
      </c>
      <c r="Q35">
        <f t="shared" si="15"/>
        <v>0</v>
      </c>
      <c r="R35">
        <f t="shared" si="16"/>
        <v>20.159</v>
      </c>
      <c r="S35">
        <f t="shared" si="17"/>
        <v>100.27699999999999</v>
      </c>
    </row>
    <row r="36" spans="1:19" ht="12.75">
      <c r="A36" t="s">
        <v>44</v>
      </c>
      <c r="B36" t="s">
        <v>43</v>
      </c>
      <c r="C36">
        <f t="shared" si="1"/>
        <v>0.23</v>
      </c>
      <c r="D36">
        <f t="shared" si="2"/>
        <v>25.743</v>
      </c>
      <c r="E36">
        <f t="shared" si="3"/>
        <v>0</v>
      </c>
      <c r="F36">
        <f t="shared" si="4"/>
        <v>2.242</v>
      </c>
      <c r="G36">
        <f t="shared" si="5"/>
        <v>0.185</v>
      </c>
      <c r="H36">
        <f t="shared" si="6"/>
        <v>0</v>
      </c>
      <c r="I36">
        <f t="shared" si="7"/>
        <v>0</v>
      </c>
      <c r="J36">
        <f t="shared" si="8"/>
        <v>40.693</v>
      </c>
      <c r="K36">
        <f t="shared" si="9"/>
        <v>4.586</v>
      </c>
      <c r="L36">
        <f t="shared" si="10"/>
        <v>0.214</v>
      </c>
      <c r="M36">
        <f t="shared" si="11"/>
        <v>0</v>
      </c>
      <c r="N36">
        <f t="shared" si="12"/>
        <v>0</v>
      </c>
      <c r="O36">
        <f t="shared" si="13"/>
        <v>0</v>
      </c>
      <c r="P36">
        <f t="shared" si="14"/>
        <v>6.017</v>
      </c>
      <c r="Q36">
        <f t="shared" si="15"/>
        <v>0</v>
      </c>
      <c r="R36">
        <f t="shared" si="16"/>
        <v>20.721</v>
      </c>
      <c r="S36">
        <f t="shared" si="17"/>
        <v>100.63099999999999</v>
      </c>
    </row>
    <row r="37" spans="1:19" ht="12.75">
      <c r="A37" t="s">
        <v>45</v>
      </c>
      <c r="B37" t="s">
        <v>43</v>
      </c>
      <c r="C37">
        <f t="shared" si="1"/>
        <v>0.279</v>
      </c>
      <c r="D37">
        <f t="shared" si="2"/>
        <v>25.803</v>
      </c>
      <c r="E37">
        <f t="shared" si="3"/>
        <v>0</v>
      </c>
      <c r="F37">
        <f t="shared" si="4"/>
        <v>2.339</v>
      </c>
      <c r="G37">
        <f t="shared" si="5"/>
        <v>0</v>
      </c>
      <c r="H37">
        <f t="shared" si="6"/>
        <v>0</v>
      </c>
      <c r="I37">
        <f t="shared" si="7"/>
        <v>0</v>
      </c>
      <c r="J37">
        <f t="shared" si="8"/>
        <v>40.856</v>
      </c>
      <c r="K37">
        <f t="shared" si="9"/>
        <v>4.648</v>
      </c>
      <c r="L37">
        <f t="shared" si="10"/>
        <v>0.173</v>
      </c>
      <c r="M37">
        <f t="shared" si="11"/>
        <v>0</v>
      </c>
      <c r="N37">
        <f t="shared" si="12"/>
        <v>0</v>
      </c>
      <c r="O37">
        <f t="shared" si="13"/>
        <v>0</v>
      </c>
      <c r="P37">
        <f t="shared" si="14"/>
        <v>6.432</v>
      </c>
      <c r="Q37">
        <f t="shared" si="15"/>
        <v>0</v>
      </c>
      <c r="R37">
        <f t="shared" si="16"/>
        <v>20.018</v>
      </c>
      <c r="S37">
        <f t="shared" si="17"/>
        <v>100.548</v>
      </c>
    </row>
    <row r="38" spans="1:19" ht="12.75">
      <c r="A38" t="s">
        <v>46</v>
      </c>
      <c r="B38" t="s">
        <v>43</v>
      </c>
      <c r="C38">
        <f t="shared" si="1"/>
        <v>0.194</v>
      </c>
      <c r="D38">
        <f t="shared" si="2"/>
        <v>25.679</v>
      </c>
      <c r="E38">
        <f t="shared" si="3"/>
        <v>0</v>
      </c>
      <c r="F38">
        <f t="shared" si="4"/>
        <v>2.411</v>
      </c>
      <c r="G38">
        <f t="shared" si="5"/>
        <v>0.153</v>
      </c>
      <c r="H38">
        <f t="shared" si="6"/>
        <v>0</v>
      </c>
      <c r="I38">
        <f t="shared" si="7"/>
        <v>0</v>
      </c>
      <c r="J38">
        <f t="shared" si="8"/>
        <v>40.693</v>
      </c>
      <c r="K38">
        <f t="shared" si="9"/>
        <v>4.554</v>
      </c>
      <c r="L38">
        <f t="shared" si="10"/>
        <v>0.15</v>
      </c>
      <c r="M38">
        <f t="shared" si="11"/>
        <v>0</v>
      </c>
      <c r="N38">
        <f t="shared" si="12"/>
        <v>0</v>
      </c>
      <c r="O38">
        <f t="shared" si="13"/>
        <v>0</v>
      </c>
      <c r="P38">
        <f t="shared" si="14"/>
        <v>6.052</v>
      </c>
      <c r="Q38">
        <f t="shared" si="15"/>
        <v>0</v>
      </c>
      <c r="R38">
        <f t="shared" si="16"/>
        <v>20.514</v>
      </c>
      <c r="S38">
        <f t="shared" si="17"/>
        <v>100.39999999999999</v>
      </c>
    </row>
    <row r="39" spans="1:19" ht="12.75">
      <c r="A39" t="s">
        <v>47</v>
      </c>
      <c r="B39" t="s">
        <v>43</v>
      </c>
      <c r="C39">
        <f t="shared" si="1"/>
        <v>0.237</v>
      </c>
      <c r="D39">
        <f t="shared" si="2"/>
        <v>25.788</v>
      </c>
      <c r="E39">
        <f t="shared" si="3"/>
        <v>0</v>
      </c>
      <c r="F39">
        <f t="shared" si="4"/>
        <v>2.27</v>
      </c>
      <c r="G39">
        <f t="shared" si="5"/>
        <v>0</v>
      </c>
      <c r="H39">
        <f t="shared" si="6"/>
        <v>0</v>
      </c>
      <c r="I39">
        <f t="shared" si="7"/>
        <v>0</v>
      </c>
      <c r="J39">
        <f t="shared" si="8"/>
        <v>40.629</v>
      </c>
      <c r="K39">
        <f t="shared" si="9"/>
        <v>4.518</v>
      </c>
      <c r="L39">
        <f t="shared" si="10"/>
        <v>0.158</v>
      </c>
      <c r="M39">
        <f t="shared" si="11"/>
        <v>0</v>
      </c>
      <c r="N39">
        <f t="shared" si="12"/>
        <v>0</v>
      </c>
      <c r="O39">
        <f t="shared" si="13"/>
        <v>0</v>
      </c>
      <c r="P39">
        <f t="shared" si="14"/>
        <v>5.965</v>
      </c>
      <c r="Q39">
        <f t="shared" si="15"/>
        <v>0</v>
      </c>
      <c r="R39">
        <f t="shared" si="16"/>
        <v>20.823</v>
      </c>
      <c r="S39">
        <f t="shared" si="17"/>
        <v>100.388</v>
      </c>
    </row>
    <row r="40" spans="1:19" ht="12.75">
      <c r="A40" t="s">
        <v>48</v>
      </c>
      <c r="B40" t="s">
        <v>49</v>
      </c>
      <c r="C40">
        <f t="shared" si="1"/>
        <v>0</v>
      </c>
      <c r="D40">
        <f t="shared" si="2"/>
        <v>24.813</v>
      </c>
      <c r="E40">
        <f t="shared" si="3"/>
        <v>0</v>
      </c>
      <c r="F40">
        <f t="shared" si="4"/>
        <v>5.963</v>
      </c>
      <c r="G40">
        <f t="shared" si="5"/>
        <v>1.159</v>
      </c>
      <c r="H40">
        <f t="shared" si="6"/>
        <v>0</v>
      </c>
      <c r="I40">
        <f t="shared" si="7"/>
        <v>0</v>
      </c>
      <c r="J40">
        <f t="shared" si="8"/>
        <v>38.349</v>
      </c>
      <c r="K40">
        <f t="shared" si="9"/>
        <v>3.423</v>
      </c>
      <c r="L40">
        <f t="shared" si="10"/>
        <v>1.177</v>
      </c>
      <c r="M40">
        <f t="shared" si="11"/>
        <v>0</v>
      </c>
      <c r="N40">
        <f t="shared" si="12"/>
        <v>0</v>
      </c>
      <c r="O40">
        <f t="shared" si="13"/>
        <v>0</v>
      </c>
      <c r="P40">
        <f t="shared" si="14"/>
        <v>5.036</v>
      </c>
      <c r="Q40">
        <f t="shared" si="15"/>
        <v>0</v>
      </c>
      <c r="R40">
        <f t="shared" si="16"/>
        <v>20.555</v>
      </c>
      <c r="S40">
        <f t="shared" si="17"/>
        <v>100.475</v>
      </c>
    </row>
    <row r="41" spans="1:19" ht="12.75">
      <c r="A41" t="s">
        <v>50</v>
      </c>
      <c r="B41" t="s">
        <v>49</v>
      </c>
      <c r="C41">
        <f t="shared" si="1"/>
        <v>0</v>
      </c>
      <c r="D41">
        <f t="shared" si="2"/>
        <v>25.035</v>
      </c>
      <c r="E41">
        <f t="shared" si="3"/>
        <v>0</v>
      </c>
      <c r="F41">
        <f t="shared" si="4"/>
        <v>5.529</v>
      </c>
      <c r="G41">
        <f t="shared" si="5"/>
        <v>0.94</v>
      </c>
      <c r="H41">
        <f t="shared" si="6"/>
        <v>0.002</v>
      </c>
      <c r="I41">
        <f t="shared" si="7"/>
        <v>0.014</v>
      </c>
      <c r="J41">
        <f t="shared" si="8"/>
        <v>38.852</v>
      </c>
      <c r="K41">
        <f t="shared" si="9"/>
        <v>3.706</v>
      </c>
      <c r="L41">
        <f t="shared" si="10"/>
        <v>1.123</v>
      </c>
      <c r="M41">
        <f t="shared" si="11"/>
        <v>0.005</v>
      </c>
      <c r="N41">
        <f t="shared" si="12"/>
        <v>0.001</v>
      </c>
      <c r="O41">
        <f t="shared" si="13"/>
        <v>0.001</v>
      </c>
      <c r="P41">
        <f t="shared" si="14"/>
        <v>6.645</v>
      </c>
      <c r="Q41">
        <f t="shared" si="15"/>
        <v>0</v>
      </c>
      <c r="R41">
        <f t="shared" si="16"/>
        <v>18.368</v>
      </c>
      <c r="S41">
        <f t="shared" si="17"/>
        <v>100.221</v>
      </c>
    </row>
    <row r="42" spans="1:19" ht="12.75">
      <c r="A42" t="s">
        <v>52</v>
      </c>
      <c r="B42" t="s">
        <v>53</v>
      </c>
      <c r="C42">
        <f t="shared" si="1"/>
        <v>0.441</v>
      </c>
      <c r="D42">
        <f t="shared" si="2"/>
        <v>23.147</v>
      </c>
      <c r="E42">
        <f t="shared" si="3"/>
        <v>0</v>
      </c>
      <c r="F42">
        <f t="shared" si="4"/>
        <v>11.984</v>
      </c>
      <c r="G42">
        <f t="shared" si="5"/>
        <v>0</v>
      </c>
      <c r="H42">
        <f t="shared" si="6"/>
        <v>0</v>
      </c>
      <c r="I42">
        <f t="shared" si="7"/>
        <v>0</v>
      </c>
      <c r="J42">
        <f t="shared" si="8"/>
        <v>35.633</v>
      </c>
      <c r="K42">
        <f t="shared" si="9"/>
        <v>1.514</v>
      </c>
      <c r="L42">
        <f t="shared" si="10"/>
        <v>1.373</v>
      </c>
      <c r="M42">
        <f t="shared" si="11"/>
        <v>0</v>
      </c>
      <c r="N42">
        <f t="shared" si="12"/>
        <v>0</v>
      </c>
      <c r="O42">
        <f t="shared" si="13"/>
        <v>0</v>
      </c>
      <c r="P42">
        <f t="shared" si="14"/>
        <v>2.815</v>
      </c>
      <c r="Q42">
        <f t="shared" si="15"/>
        <v>0</v>
      </c>
      <c r="R42">
        <f t="shared" si="16"/>
        <v>23.411</v>
      </c>
      <c r="S42">
        <f t="shared" si="17"/>
        <v>100.318</v>
      </c>
    </row>
    <row r="43" spans="1:19" ht="12.75">
      <c r="A43" t="s">
        <v>54</v>
      </c>
      <c r="B43" t="s">
        <v>53</v>
      </c>
      <c r="C43">
        <f t="shared" si="1"/>
        <v>0.375</v>
      </c>
      <c r="D43">
        <f t="shared" si="2"/>
        <v>22.938</v>
      </c>
      <c r="E43">
        <f t="shared" si="3"/>
        <v>0</v>
      </c>
      <c r="F43">
        <f t="shared" si="4"/>
        <v>12.892</v>
      </c>
      <c r="G43">
        <f t="shared" si="5"/>
        <v>0.062</v>
      </c>
      <c r="H43">
        <f t="shared" si="6"/>
        <v>0</v>
      </c>
      <c r="I43">
        <f t="shared" si="7"/>
        <v>0</v>
      </c>
      <c r="J43">
        <f t="shared" si="8"/>
        <v>35.295</v>
      </c>
      <c r="K43">
        <f t="shared" si="9"/>
        <v>1.338</v>
      </c>
      <c r="L43">
        <f t="shared" si="10"/>
        <v>1.277</v>
      </c>
      <c r="M43">
        <f t="shared" si="11"/>
        <v>0.003</v>
      </c>
      <c r="N43">
        <f t="shared" si="12"/>
        <v>0</v>
      </c>
      <c r="O43">
        <f t="shared" si="13"/>
        <v>0</v>
      </c>
      <c r="P43">
        <f t="shared" si="14"/>
        <v>2.609</v>
      </c>
      <c r="Q43">
        <f t="shared" si="15"/>
        <v>0.022</v>
      </c>
      <c r="R43">
        <f t="shared" si="16"/>
        <v>23.436</v>
      </c>
      <c r="S43">
        <f t="shared" si="17"/>
        <v>100.24699999999999</v>
      </c>
    </row>
    <row r="44" spans="1:19" ht="12.75">
      <c r="A44" t="s">
        <v>56</v>
      </c>
      <c r="B44" t="s">
        <v>55</v>
      </c>
      <c r="C44">
        <f t="shared" si="1"/>
        <v>0.267</v>
      </c>
      <c r="D44">
        <f t="shared" si="2"/>
        <v>22.995</v>
      </c>
      <c r="E44">
        <f t="shared" si="3"/>
        <v>0</v>
      </c>
      <c r="F44">
        <f t="shared" si="4"/>
        <v>15.086</v>
      </c>
      <c r="G44">
        <f t="shared" si="5"/>
        <v>0</v>
      </c>
      <c r="H44">
        <f t="shared" si="6"/>
        <v>0</v>
      </c>
      <c r="I44">
        <f t="shared" si="7"/>
        <v>0</v>
      </c>
      <c r="J44">
        <f t="shared" si="8"/>
        <v>35.339</v>
      </c>
      <c r="K44">
        <f t="shared" si="9"/>
        <v>0.635</v>
      </c>
      <c r="L44">
        <f t="shared" si="10"/>
        <v>1.642</v>
      </c>
      <c r="M44">
        <f t="shared" si="11"/>
        <v>0</v>
      </c>
      <c r="N44">
        <f t="shared" si="12"/>
        <v>0</v>
      </c>
      <c r="O44">
        <f t="shared" si="13"/>
        <v>0</v>
      </c>
      <c r="P44">
        <f t="shared" si="14"/>
        <v>6.364</v>
      </c>
      <c r="Q44">
        <f t="shared" si="15"/>
        <v>0</v>
      </c>
      <c r="R44">
        <f t="shared" si="16"/>
        <v>16.986</v>
      </c>
      <c r="S44">
        <f t="shared" si="17"/>
        <v>99.31400000000001</v>
      </c>
    </row>
    <row r="45" spans="1:19" ht="12.75">
      <c r="A45" t="s">
        <v>57</v>
      </c>
      <c r="B45" t="s">
        <v>55</v>
      </c>
      <c r="C45">
        <f t="shared" si="1"/>
        <v>0.235</v>
      </c>
      <c r="D45">
        <f t="shared" si="2"/>
        <v>22.79</v>
      </c>
      <c r="E45">
        <f t="shared" si="3"/>
        <v>0</v>
      </c>
      <c r="F45">
        <f t="shared" si="4"/>
        <v>15.488</v>
      </c>
      <c r="G45">
        <f t="shared" si="5"/>
        <v>0</v>
      </c>
      <c r="H45">
        <f t="shared" si="6"/>
        <v>0</v>
      </c>
      <c r="I45">
        <f t="shared" si="7"/>
        <v>0</v>
      </c>
      <c r="J45">
        <f t="shared" si="8"/>
        <v>34.649</v>
      </c>
      <c r="K45">
        <f t="shared" si="9"/>
        <v>0.483</v>
      </c>
      <c r="L45">
        <f t="shared" si="10"/>
        <v>1.554</v>
      </c>
      <c r="M45">
        <f t="shared" si="11"/>
        <v>0.003</v>
      </c>
      <c r="N45">
        <f t="shared" si="12"/>
        <v>0</v>
      </c>
      <c r="O45">
        <f t="shared" si="13"/>
        <v>0</v>
      </c>
      <c r="P45">
        <f t="shared" si="14"/>
        <v>5.936</v>
      </c>
      <c r="Q45">
        <f t="shared" si="15"/>
        <v>0</v>
      </c>
      <c r="R45">
        <f t="shared" si="16"/>
        <v>17.788</v>
      </c>
      <c r="S45">
        <f t="shared" si="17"/>
        <v>98.926</v>
      </c>
    </row>
    <row r="46" ht="12.75">
      <c r="V46">
        <v>16</v>
      </c>
    </row>
    <row r="47" ht="12.75">
      <c r="A47" s="3" t="s">
        <v>67</v>
      </c>
    </row>
    <row r="48" spans="1:22" ht="12.75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26</v>
      </c>
      <c r="H48" t="s">
        <v>9</v>
      </c>
      <c r="I48" t="s">
        <v>28</v>
      </c>
      <c r="J48" t="s">
        <v>10</v>
      </c>
      <c r="K48" t="s">
        <v>11</v>
      </c>
      <c r="L48" t="s">
        <v>12</v>
      </c>
      <c r="M48" t="s">
        <v>13</v>
      </c>
      <c r="N48" t="s">
        <v>14</v>
      </c>
      <c r="O48" t="s">
        <v>15</v>
      </c>
      <c r="P48" t="s">
        <v>16</v>
      </c>
      <c r="Q48" t="s">
        <v>17</v>
      </c>
      <c r="R48" t="s">
        <v>18</v>
      </c>
      <c r="T48" s="3" t="s">
        <v>80</v>
      </c>
      <c r="V48" s="3" t="s">
        <v>76</v>
      </c>
    </row>
    <row r="49" spans="1:22" ht="12.75">
      <c r="A49" t="s">
        <v>30</v>
      </c>
      <c r="B49" t="s">
        <v>31</v>
      </c>
      <c r="C49">
        <f>C27/C$25</f>
        <v>0</v>
      </c>
      <c r="D49">
        <f aca="true" t="shared" si="18" ref="D49:R49">D27/D$25</f>
        <v>0.6749200904342403</v>
      </c>
      <c r="E49">
        <f t="shared" si="18"/>
        <v>0</v>
      </c>
      <c r="F49">
        <f t="shared" si="18"/>
        <v>0.09766688269604666</v>
      </c>
      <c r="G49">
        <f t="shared" si="18"/>
        <v>0</v>
      </c>
      <c r="H49">
        <f t="shared" si="18"/>
        <v>0</v>
      </c>
      <c r="I49">
        <f t="shared" si="18"/>
        <v>0</v>
      </c>
      <c r="J49">
        <f t="shared" si="18"/>
        <v>0.5198753658766878</v>
      </c>
      <c r="K49">
        <f t="shared" si="18"/>
        <v>0.0008058017727639</v>
      </c>
      <c r="L49">
        <f t="shared" si="18"/>
        <v>0.004588559192413582</v>
      </c>
      <c r="M49">
        <f t="shared" si="18"/>
        <v>0</v>
      </c>
      <c r="N49">
        <f t="shared" si="18"/>
        <v>0</v>
      </c>
      <c r="O49">
        <f t="shared" si="18"/>
        <v>0</v>
      </c>
      <c r="P49">
        <f t="shared" si="18"/>
        <v>0.0059128475633195236</v>
      </c>
      <c r="Q49">
        <f t="shared" si="18"/>
        <v>0</v>
      </c>
      <c r="R49">
        <f t="shared" si="18"/>
        <v>0.20183968462549276</v>
      </c>
      <c r="T49">
        <f>C49+E49+F49+G49+H49+J49+K49+L49+M49+N49+O49+P49+R49</f>
        <v>0.8306891417267243</v>
      </c>
      <c r="V49">
        <f>$V$46/T49</f>
        <v>19.261116097823745</v>
      </c>
    </row>
    <row r="50" spans="1:22" ht="12.75">
      <c r="A50" t="s">
        <v>32</v>
      </c>
      <c r="B50" t="s">
        <v>31</v>
      </c>
      <c r="C50">
        <f aca="true" t="shared" si="19" ref="C50:R50">C28/C$25</f>
        <v>0</v>
      </c>
      <c r="D50">
        <f t="shared" si="19"/>
        <v>0.6948468075153972</v>
      </c>
      <c r="E50">
        <f t="shared" si="19"/>
        <v>0</v>
      </c>
      <c r="F50">
        <f t="shared" si="19"/>
        <v>0.09213320703923426</v>
      </c>
      <c r="G50">
        <f t="shared" si="19"/>
        <v>0</v>
      </c>
      <c r="H50">
        <f t="shared" si="19"/>
        <v>0</v>
      </c>
      <c r="I50">
        <f t="shared" si="19"/>
        <v>0</v>
      </c>
      <c r="J50">
        <f t="shared" si="19"/>
        <v>0.5394832090139426</v>
      </c>
      <c r="K50">
        <f t="shared" si="19"/>
        <v>0.0047810905183991404</v>
      </c>
      <c r="L50">
        <f t="shared" si="19"/>
        <v>0.012496176200672988</v>
      </c>
      <c r="M50">
        <f t="shared" si="19"/>
        <v>1.7037690779542504E-05</v>
      </c>
      <c r="N50">
        <f t="shared" si="19"/>
        <v>0.0005260193342648401</v>
      </c>
      <c r="O50">
        <f t="shared" si="19"/>
        <v>0</v>
      </c>
      <c r="P50">
        <f t="shared" si="19"/>
        <v>0.0623585187716226</v>
      </c>
      <c r="Q50">
        <f t="shared" si="19"/>
        <v>0</v>
      </c>
      <c r="R50">
        <f t="shared" si="19"/>
        <v>0.15331800262812087</v>
      </c>
      <c r="T50">
        <f aca="true" t="shared" si="20" ref="T50:T67">C50+E50+F50+G50+H50+J50+K50+L50+M50+N50+O50+P50+R50</f>
        <v>0.8651132611970369</v>
      </c>
      <c r="V50">
        <f aca="true" t="shared" si="21" ref="V50:V67">$V$46/T50</f>
        <v>18.494688172807773</v>
      </c>
    </row>
    <row r="51" spans="1:22" ht="12.75">
      <c r="A51" t="s">
        <v>20</v>
      </c>
      <c r="B51" t="s">
        <v>34</v>
      </c>
      <c r="C51">
        <f aca="true" t="shared" si="22" ref="C51:R51">C29/C$25</f>
        <v>0.0020024437229878684</v>
      </c>
      <c r="D51">
        <f t="shared" si="22"/>
        <v>0.7825680205815856</v>
      </c>
      <c r="E51">
        <f t="shared" si="22"/>
        <v>0</v>
      </c>
      <c r="F51">
        <f t="shared" si="22"/>
        <v>0</v>
      </c>
      <c r="G51">
        <f t="shared" si="22"/>
        <v>0</v>
      </c>
      <c r="H51">
        <f t="shared" si="22"/>
        <v>0</v>
      </c>
      <c r="I51">
        <f t="shared" si="22"/>
        <v>0</v>
      </c>
      <c r="J51">
        <f t="shared" si="22"/>
        <v>0.5998646649671104</v>
      </c>
      <c r="K51">
        <f t="shared" si="22"/>
        <v>0.009777061509535322</v>
      </c>
      <c r="L51">
        <f t="shared" si="22"/>
        <v>0.11445396145610279</v>
      </c>
      <c r="M51">
        <f t="shared" si="22"/>
        <v>0</v>
      </c>
      <c r="N51">
        <f t="shared" si="22"/>
        <v>0</v>
      </c>
      <c r="O51">
        <f t="shared" si="22"/>
        <v>0</v>
      </c>
      <c r="P51">
        <f t="shared" si="22"/>
        <v>0.010410882842865076</v>
      </c>
      <c r="Q51">
        <f t="shared" si="22"/>
        <v>0</v>
      </c>
      <c r="R51">
        <f t="shared" si="22"/>
        <v>0.23071616294349537</v>
      </c>
      <c r="T51">
        <f t="shared" si="20"/>
        <v>0.9672251774420968</v>
      </c>
      <c r="V51">
        <f t="shared" si="21"/>
        <v>16.542166574192436</v>
      </c>
    </row>
    <row r="52" spans="1:22" ht="12.75">
      <c r="A52" t="s">
        <v>35</v>
      </c>
      <c r="B52" t="s">
        <v>34</v>
      </c>
      <c r="C52">
        <f aca="true" t="shared" si="23" ref="C52:R52">C30/C$25</f>
        <v>0.0025030546537348356</v>
      </c>
      <c r="D52">
        <f t="shared" si="23"/>
        <v>0.7893349964917752</v>
      </c>
      <c r="E52">
        <f t="shared" si="23"/>
        <v>0.00012065637065637067</v>
      </c>
      <c r="F52">
        <f t="shared" si="23"/>
        <v>0</v>
      </c>
      <c r="G52">
        <f t="shared" si="23"/>
        <v>0</v>
      </c>
      <c r="H52">
        <f t="shared" si="23"/>
        <v>0.00034694113565398406</v>
      </c>
      <c r="I52">
        <f t="shared" si="23"/>
        <v>0</v>
      </c>
      <c r="J52">
        <f t="shared" si="23"/>
        <v>0.6068045195606333</v>
      </c>
      <c r="K52">
        <f t="shared" si="23"/>
        <v>0.013537469782433522</v>
      </c>
      <c r="L52">
        <f t="shared" si="23"/>
        <v>0.11160905475680637</v>
      </c>
      <c r="M52">
        <f t="shared" si="23"/>
        <v>0</v>
      </c>
      <c r="N52">
        <f t="shared" si="23"/>
        <v>0</v>
      </c>
      <c r="O52">
        <f t="shared" si="23"/>
        <v>0</v>
      </c>
      <c r="P52">
        <f t="shared" si="23"/>
        <v>0.038106500662025374</v>
      </c>
      <c r="Q52">
        <f t="shared" si="23"/>
        <v>0</v>
      </c>
      <c r="R52">
        <f t="shared" si="23"/>
        <v>0.2073915900131406</v>
      </c>
      <c r="T52">
        <f t="shared" si="20"/>
        <v>0.9804197869350844</v>
      </c>
      <c r="V52">
        <f t="shared" si="21"/>
        <v>16.31954007172582</v>
      </c>
    </row>
    <row r="53" spans="1:22" ht="12.75">
      <c r="A53" t="s">
        <v>36</v>
      </c>
      <c r="B53" t="s">
        <v>37</v>
      </c>
      <c r="C53">
        <f aca="true" t="shared" si="24" ref="C53:R53">C31/C$25</f>
        <v>0.001863385131113711</v>
      </c>
      <c r="D53">
        <f t="shared" si="24"/>
        <v>0.7599282762921961</v>
      </c>
      <c r="E53">
        <f t="shared" si="24"/>
        <v>0</v>
      </c>
      <c r="F53">
        <f t="shared" si="24"/>
        <v>0.042833640759758713</v>
      </c>
      <c r="G53">
        <f t="shared" si="24"/>
        <v>0.0014546818744724385</v>
      </c>
      <c r="H53">
        <f t="shared" si="24"/>
        <v>0</v>
      </c>
      <c r="I53">
        <f t="shared" si="24"/>
        <v>0</v>
      </c>
      <c r="J53">
        <f t="shared" si="24"/>
        <v>0.5927044975293488</v>
      </c>
      <c r="K53">
        <f t="shared" si="24"/>
        <v>0.05534962843584923</v>
      </c>
      <c r="L53">
        <f t="shared" si="24"/>
        <v>0.0027531355154481493</v>
      </c>
      <c r="M53">
        <f t="shared" si="24"/>
        <v>0</v>
      </c>
      <c r="N53">
        <f t="shared" si="24"/>
        <v>0</v>
      </c>
      <c r="O53">
        <f t="shared" si="24"/>
        <v>0</v>
      </c>
      <c r="P53">
        <f t="shared" si="24"/>
        <v>0.04539411865203092</v>
      </c>
      <c r="Q53">
        <f t="shared" si="24"/>
        <v>0</v>
      </c>
      <c r="R53">
        <f t="shared" si="24"/>
        <v>0.18276938239159002</v>
      </c>
      <c r="T53">
        <f t="shared" si="20"/>
        <v>0.925122470289612</v>
      </c>
      <c r="V53">
        <f t="shared" si="21"/>
        <v>17.295007432898217</v>
      </c>
    </row>
    <row r="54" spans="1:22" ht="12.75">
      <c r="A54" t="s">
        <v>38</v>
      </c>
      <c r="B54" t="s">
        <v>37</v>
      </c>
      <c r="C54">
        <f aca="true" t="shared" si="25" ref="C54:R54">C32/C$25</f>
        <v>0.002150772887653637</v>
      </c>
      <c r="D54">
        <f t="shared" si="25"/>
        <v>0.7598347236298433</v>
      </c>
      <c r="E54">
        <f t="shared" si="25"/>
        <v>0</v>
      </c>
      <c r="F54">
        <f t="shared" si="25"/>
        <v>0.042290243780846504</v>
      </c>
      <c r="G54">
        <f t="shared" si="25"/>
        <v>0.0020336835416144288</v>
      </c>
      <c r="H54">
        <f t="shared" si="25"/>
        <v>0</v>
      </c>
      <c r="I54">
        <f t="shared" si="25"/>
        <v>0</v>
      </c>
      <c r="J54">
        <f t="shared" si="25"/>
        <v>0.5914927768860354</v>
      </c>
      <c r="K54">
        <f t="shared" si="25"/>
        <v>0.055313815023726384</v>
      </c>
      <c r="L54">
        <f t="shared" si="25"/>
        <v>0.002630773936983787</v>
      </c>
      <c r="M54">
        <f t="shared" si="25"/>
        <v>0</v>
      </c>
      <c r="N54">
        <f t="shared" si="25"/>
        <v>0</v>
      </c>
      <c r="O54">
        <f t="shared" si="25"/>
        <v>0</v>
      </c>
      <c r="P54">
        <f t="shared" si="25"/>
        <v>0.050185794216888055</v>
      </c>
      <c r="Q54">
        <f t="shared" si="25"/>
        <v>0</v>
      </c>
      <c r="R54">
        <f t="shared" si="25"/>
        <v>0.1807161629434954</v>
      </c>
      <c r="T54">
        <f t="shared" si="20"/>
        <v>0.9268140232172435</v>
      </c>
      <c r="V54">
        <f t="shared" si="21"/>
        <v>17.263441854773955</v>
      </c>
    </row>
    <row r="55" spans="1:22" ht="12.75">
      <c r="A55" t="s">
        <v>39</v>
      </c>
      <c r="B55" t="s">
        <v>37</v>
      </c>
      <c r="C55">
        <f aca="true" t="shared" si="26" ref="C55:R55">C33/C$25</f>
        <v>0.001974632004613037</v>
      </c>
      <c r="D55">
        <f t="shared" si="26"/>
        <v>0.7588991970063147</v>
      </c>
      <c r="E55">
        <f t="shared" si="26"/>
        <v>0</v>
      </c>
      <c r="F55">
        <f t="shared" si="26"/>
        <v>0.046288449075228076</v>
      </c>
      <c r="G55">
        <f t="shared" si="26"/>
        <v>0.0016747982107412943</v>
      </c>
      <c r="H55">
        <f t="shared" si="26"/>
        <v>0</v>
      </c>
      <c r="I55">
        <f t="shared" si="26"/>
        <v>0</v>
      </c>
      <c r="J55">
        <f t="shared" si="26"/>
        <v>0.5912724640417965</v>
      </c>
      <c r="K55">
        <f t="shared" si="26"/>
        <v>0.051499686632643926</v>
      </c>
      <c r="L55">
        <f t="shared" si="26"/>
        <v>0.002401345977363108</v>
      </c>
      <c r="M55">
        <f t="shared" si="26"/>
        <v>0</v>
      </c>
      <c r="N55">
        <f t="shared" si="26"/>
        <v>0</v>
      </c>
      <c r="O55">
        <f t="shared" si="26"/>
        <v>0</v>
      </c>
      <c r="P55">
        <f t="shared" si="26"/>
        <v>0.0530821552129159</v>
      </c>
      <c r="Q55">
        <f t="shared" si="26"/>
        <v>0</v>
      </c>
      <c r="R55">
        <f t="shared" si="26"/>
        <v>0.1761826544021025</v>
      </c>
      <c r="T55">
        <f t="shared" si="20"/>
        <v>0.9243761855574042</v>
      </c>
      <c r="V55">
        <f t="shared" si="21"/>
        <v>17.308970362917677</v>
      </c>
    </row>
    <row r="56" spans="1:22" ht="12.75">
      <c r="A56" t="s">
        <v>40</v>
      </c>
      <c r="B56" t="s">
        <v>37</v>
      </c>
      <c r="C56">
        <f aca="true" t="shared" si="27" ref="C56:R56">C34/C$25</f>
        <v>0.0015759973745737856</v>
      </c>
      <c r="D56">
        <f t="shared" si="27"/>
        <v>0.7578077492788647</v>
      </c>
      <c r="E56">
        <f t="shared" si="27"/>
        <v>0</v>
      </c>
      <c r="F56">
        <f t="shared" si="27"/>
        <v>0.04477790517971982</v>
      </c>
      <c r="G56">
        <f t="shared" si="27"/>
        <v>0.0017322198636809958</v>
      </c>
      <c r="H56">
        <f t="shared" si="27"/>
        <v>0</v>
      </c>
      <c r="I56">
        <f t="shared" si="27"/>
        <v>0</v>
      </c>
      <c r="J56">
        <f t="shared" si="27"/>
        <v>0.5896830642369307</v>
      </c>
      <c r="K56">
        <f t="shared" si="27"/>
        <v>0.051911540872056586</v>
      </c>
      <c r="L56">
        <f t="shared" si="27"/>
        <v>0.004267360048944632</v>
      </c>
      <c r="M56">
        <f t="shared" si="27"/>
        <v>0</v>
      </c>
      <c r="N56">
        <f t="shared" si="27"/>
        <v>0</v>
      </c>
      <c r="O56">
        <f t="shared" si="27"/>
        <v>0</v>
      </c>
      <c r="P56">
        <f t="shared" si="27"/>
        <v>0.04535407679494299</v>
      </c>
      <c r="Q56">
        <f t="shared" si="27"/>
        <v>0.0001646403242147923</v>
      </c>
      <c r="R56">
        <f t="shared" si="27"/>
        <v>0.18369743758212878</v>
      </c>
      <c r="T56">
        <f t="shared" si="20"/>
        <v>0.9229996019529784</v>
      </c>
      <c r="V56">
        <f t="shared" si="21"/>
        <v>17.334785373845815</v>
      </c>
    </row>
    <row r="57" spans="1:22" ht="12.75">
      <c r="A57" t="s">
        <v>42</v>
      </c>
      <c r="B57" t="s">
        <v>43</v>
      </c>
      <c r="C57">
        <f aca="true" t="shared" si="28" ref="C57:R57">C35/C$25</f>
        <v>0.0016501619569066694</v>
      </c>
      <c r="D57">
        <f t="shared" si="28"/>
        <v>0.8004053948701957</v>
      </c>
      <c r="E57">
        <f t="shared" si="28"/>
        <v>0</v>
      </c>
      <c r="F57">
        <f t="shared" si="28"/>
        <v>0.011570865945460891</v>
      </c>
      <c r="G57">
        <f t="shared" si="28"/>
        <v>0.0008182585543907467</v>
      </c>
      <c r="H57">
        <f t="shared" si="28"/>
        <v>0</v>
      </c>
      <c r="I57">
        <f t="shared" si="28"/>
        <v>0</v>
      </c>
      <c r="J57">
        <f t="shared" si="28"/>
        <v>0.6416768954772921</v>
      </c>
      <c r="K57">
        <f t="shared" si="28"/>
        <v>0.08339153012803295</v>
      </c>
      <c r="L57">
        <f t="shared" si="28"/>
        <v>0.0031202202508412357</v>
      </c>
      <c r="M57">
        <f t="shared" si="28"/>
        <v>0</v>
      </c>
      <c r="N57">
        <f t="shared" si="28"/>
        <v>0</v>
      </c>
      <c r="O57">
        <f t="shared" si="28"/>
        <v>0</v>
      </c>
      <c r="P57">
        <f t="shared" si="28"/>
        <v>0.08200572331610644</v>
      </c>
      <c r="Q57">
        <f t="shared" si="28"/>
        <v>0</v>
      </c>
      <c r="R57">
        <f t="shared" si="28"/>
        <v>0.16556340341655715</v>
      </c>
      <c r="T57">
        <f t="shared" si="20"/>
        <v>0.9897970590455882</v>
      </c>
      <c r="V57">
        <f t="shared" si="21"/>
        <v>16.16492982453191</v>
      </c>
    </row>
    <row r="58" spans="1:22" ht="12.75">
      <c r="A58" t="s">
        <v>44</v>
      </c>
      <c r="B58" t="s">
        <v>43</v>
      </c>
      <c r="C58">
        <f aca="true" t="shared" si="29" ref="C58:R58">C36/C$25</f>
        <v>0.0021322317420704156</v>
      </c>
      <c r="D58">
        <f t="shared" si="29"/>
        <v>0.802775395649801</v>
      </c>
      <c r="E58">
        <f t="shared" si="29"/>
        <v>0</v>
      </c>
      <c r="F58">
        <f t="shared" si="29"/>
        <v>0.011177027768084151</v>
      </c>
      <c r="G58">
        <f t="shared" si="29"/>
        <v>0.0008852504828203984</v>
      </c>
      <c r="H58">
        <f t="shared" si="29"/>
        <v>0</v>
      </c>
      <c r="I58">
        <f t="shared" si="29"/>
        <v>0</v>
      </c>
      <c r="J58">
        <f t="shared" si="29"/>
        <v>0.6403707550435904</v>
      </c>
      <c r="K58">
        <f t="shared" si="29"/>
        <v>0.08212015399767214</v>
      </c>
      <c r="L58">
        <f t="shared" si="29"/>
        <v>0.003273172223921689</v>
      </c>
      <c r="M58">
        <f t="shared" si="29"/>
        <v>0</v>
      </c>
      <c r="N58">
        <f t="shared" si="29"/>
        <v>0</v>
      </c>
      <c r="O58">
        <f t="shared" si="29"/>
        <v>0</v>
      </c>
      <c r="P58">
        <f t="shared" si="29"/>
        <v>0.08031061803271687</v>
      </c>
      <c r="Q58">
        <f t="shared" si="29"/>
        <v>0</v>
      </c>
      <c r="R58">
        <f t="shared" si="29"/>
        <v>0.17017904073587384</v>
      </c>
      <c r="T58">
        <f t="shared" si="20"/>
        <v>0.99044825002675</v>
      </c>
      <c r="V58">
        <f t="shared" si="21"/>
        <v>16.15430185228544</v>
      </c>
    </row>
    <row r="59" spans="1:22" ht="12.75">
      <c r="A59" t="s">
        <v>45</v>
      </c>
      <c r="B59" t="s">
        <v>43</v>
      </c>
      <c r="C59">
        <f aca="true" t="shared" si="30" ref="C59:R59">C37/C$25</f>
        <v>0.00258648980885933</v>
      </c>
      <c r="D59">
        <f t="shared" si="30"/>
        <v>0.8046464488968581</v>
      </c>
      <c r="E59">
        <f t="shared" si="30"/>
        <v>0</v>
      </c>
      <c r="F59">
        <f t="shared" si="30"/>
        <v>0.011660601226382173</v>
      </c>
      <c r="G59">
        <f t="shared" si="30"/>
        <v>0</v>
      </c>
      <c r="H59">
        <f t="shared" si="30"/>
        <v>0</v>
      </c>
      <c r="I59">
        <f t="shared" si="30"/>
        <v>0</v>
      </c>
      <c r="J59">
        <f t="shared" si="30"/>
        <v>0.6429358260157996</v>
      </c>
      <c r="K59">
        <f t="shared" si="30"/>
        <v>0.08323036977348017</v>
      </c>
      <c r="L59">
        <f t="shared" si="30"/>
        <v>0.0026460691342918325</v>
      </c>
      <c r="M59">
        <f t="shared" si="30"/>
        <v>0</v>
      </c>
      <c r="N59">
        <f t="shared" si="30"/>
        <v>0</v>
      </c>
      <c r="O59">
        <f t="shared" si="30"/>
        <v>0</v>
      </c>
      <c r="P59">
        <f t="shared" si="30"/>
        <v>0.08584974159654893</v>
      </c>
      <c r="Q59">
        <f t="shared" si="30"/>
        <v>0</v>
      </c>
      <c r="R59">
        <f t="shared" si="30"/>
        <v>0.1644053876478318</v>
      </c>
      <c r="T59">
        <f t="shared" si="20"/>
        <v>0.9933144852031939</v>
      </c>
      <c r="V59">
        <f t="shared" si="21"/>
        <v>16.10768818772135</v>
      </c>
    </row>
    <row r="60" spans="1:22" ht="12.75">
      <c r="A60" t="s">
        <v>46</v>
      </c>
      <c r="B60" t="s">
        <v>43</v>
      </c>
      <c r="C60">
        <f aca="true" t="shared" si="31" ref="C60:R60">C38/C$25</f>
        <v>0.0017984911215724376</v>
      </c>
      <c r="D60">
        <f t="shared" si="31"/>
        <v>0.8007796055196069</v>
      </c>
      <c r="E60">
        <f t="shared" si="31"/>
        <v>0</v>
      </c>
      <c r="F60">
        <f t="shared" si="31"/>
        <v>0.012019542350067301</v>
      </c>
      <c r="G60">
        <f t="shared" si="31"/>
        <v>0.0007321260749811944</v>
      </c>
      <c r="H60">
        <f t="shared" si="31"/>
        <v>0</v>
      </c>
      <c r="I60">
        <f t="shared" si="31"/>
        <v>0</v>
      </c>
      <c r="J60">
        <f t="shared" si="31"/>
        <v>0.6403707550435904</v>
      </c>
      <c r="K60">
        <f t="shared" si="31"/>
        <v>0.0815471394037067</v>
      </c>
      <c r="L60">
        <f t="shared" si="31"/>
        <v>0.002294279596206791</v>
      </c>
      <c r="M60">
        <f t="shared" si="31"/>
        <v>0</v>
      </c>
      <c r="N60">
        <f t="shared" si="31"/>
        <v>0</v>
      </c>
      <c r="O60">
        <f t="shared" si="31"/>
        <v>0</v>
      </c>
      <c r="P60">
        <f t="shared" si="31"/>
        <v>0.0807777730320762</v>
      </c>
      <c r="Q60">
        <f t="shared" si="31"/>
        <v>0</v>
      </c>
      <c r="R60">
        <f t="shared" si="31"/>
        <v>0.1684789750328515</v>
      </c>
      <c r="T60">
        <f t="shared" si="20"/>
        <v>0.9880190816550526</v>
      </c>
      <c r="V60">
        <f t="shared" si="21"/>
        <v>16.19401922197499</v>
      </c>
    </row>
    <row r="61" spans="1:22" ht="12.75">
      <c r="A61" t="s">
        <v>47</v>
      </c>
      <c r="B61" t="s">
        <v>43</v>
      </c>
      <c r="C61">
        <f aca="true" t="shared" si="32" ref="C61:R61">C39/C$25</f>
        <v>0.002197125751611689</v>
      </c>
      <c r="D61">
        <f t="shared" si="32"/>
        <v>0.8041786855850939</v>
      </c>
      <c r="E61">
        <f t="shared" si="32"/>
        <v>0</v>
      </c>
      <c r="F61">
        <f t="shared" si="32"/>
        <v>0.011316615982850591</v>
      </c>
      <c r="G61">
        <f t="shared" si="32"/>
        <v>0</v>
      </c>
      <c r="H61">
        <f t="shared" si="32"/>
        <v>0</v>
      </c>
      <c r="I61">
        <f t="shared" si="32"/>
        <v>0</v>
      </c>
      <c r="J61">
        <f t="shared" si="32"/>
        <v>0.6393636106127845</v>
      </c>
      <c r="K61">
        <f t="shared" si="32"/>
        <v>0.08090249798549556</v>
      </c>
      <c r="L61">
        <f t="shared" si="32"/>
        <v>0.0024166411746711536</v>
      </c>
      <c r="M61">
        <f t="shared" si="32"/>
        <v>0</v>
      </c>
      <c r="N61">
        <f t="shared" si="32"/>
        <v>0</v>
      </c>
      <c r="O61">
        <f t="shared" si="32"/>
        <v>0</v>
      </c>
      <c r="P61">
        <f t="shared" si="32"/>
        <v>0.07961655917652587</v>
      </c>
      <c r="Q61">
        <f t="shared" si="32"/>
        <v>0</v>
      </c>
      <c r="R61">
        <f t="shared" si="32"/>
        <v>0.17101675427069646</v>
      </c>
      <c r="T61">
        <f t="shared" si="20"/>
        <v>0.9868298049546358</v>
      </c>
      <c r="V61">
        <f t="shared" si="21"/>
        <v>16.21353542390779</v>
      </c>
    </row>
    <row r="62" spans="1:22" ht="12.75">
      <c r="A62" t="s">
        <v>48</v>
      </c>
      <c r="B62" t="s">
        <v>49</v>
      </c>
      <c r="C62">
        <f aca="true" t="shared" si="33" ref="C62:R62">C40/C$25</f>
        <v>0</v>
      </c>
      <c r="D62">
        <f t="shared" si="33"/>
        <v>0.7737740703204178</v>
      </c>
      <c r="E62">
        <f t="shared" si="33"/>
        <v>0</v>
      </c>
      <c r="F62">
        <f t="shared" si="33"/>
        <v>0.02972730445186699</v>
      </c>
      <c r="G62">
        <f t="shared" si="33"/>
        <v>0.005545974646426172</v>
      </c>
      <c r="H62">
        <f t="shared" si="33"/>
        <v>0</v>
      </c>
      <c r="I62">
        <f t="shared" si="33"/>
        <v>0</v>
      </c>
      <c r="J62">
        <f t="shared" si="33"/>
        <v>0.6034840902653196</v>
      </c>
      <c r="K62">
        <f t="shared" si="33"/>
        <v>0.06129465484824067</v>
      </c>
      <c r="L62">
        <f t="shared" si="33"/>
        <v>0.01800244723156929</v>
      </c>
      <c r="M62">
        <f t="shared" si="33"/>
        <v>0</v>
      </c>
      <c r="N62">
        <f t="shared" si="33"/>
        <v>0</v>
      </c>
      <c r="O62">
        <f t="shared" si="33"/>
        <v>0</v>
      </c>
      <c r="P62">
        <f t="shared" si="33"/>
        <v>0.06721693076495963</v>
      </c>
      <c r="Q62">
        <f t="shared" si="33"/>
        <v>0</v>
      </c>
      <c r="R62">
        <f t="shared" si="33"/>
        <v>0.16881570302233903</v>
      </c>
      <c r="T62">
        <f t="shared" si="20"/>
        <v>0.9540871052307214</v>
      </c>
      <c r="V62">
        <f t="shared" si="21"/>
        <v>16.769957284068745</v>
      </c>
    </row>
    <row r="63" spans="1:22" ht="12.75">
      <c r="A63" t="s">
        <v>50</v>
      </c>
      <c r="B63" t="s">
        <v>49</v>
      </c>
      <c r="C63">
        <f aca="true" t="shared" si="34" ref="C63:R63">C41/C$25</f>
        <v>0</v>
      </c>
      <c r="D63">
        <f t="shared" si="34"/>
        <v>0.7806969673345286</v>
      </c>
      <c r="E63">
        <f t="shared" si="34"/>
        <v>0</v>
      </c>
      <c r="F63">
        <f t="shared" si="34"/>
        <v>0.027563687122987186</v>
      </c>
      <c r="G63">
        <f t="shared" si="34"/>
        <v>0.0044980294802766186</v>
      </c>
      <c r="H63">
        <f t="shared" si="34"/>
        <v>1.779185311046072E-05</v>
      </c>
      <c r="I63">
        <f t="shared" si="34"/>
        <v>0.0003949224259520451</v>
      </c>
      <c r="J63">
        <f t="shared" si="34"/>
        <v>0.6113996160261858</v>
      </c>
      <c r="K63">
        <f t="shared" si="34"/>
        <v>0.06636225266362253</v>
      </c>
      <c r="L63">
        <f t="shared" si="34"/>
        <v>0.017176506576934845</v>
      </c>
      <c r="M63">
        <f t="shared" si="34"/>
        <v>8.518845389771253E-05</v>
      </c>
      <c r="N63">
        <f t="shared" si="34"/>
        <v>1.6968365621446453E-05</v>
      </c>
      <c r="O63">
        <f t="shared" si="34"/>
        <v>1.820232227047759E-05</v>
      </c>
      <c r="P63">
        <f t="shared" si="34"/>
        <v>0.08869271344979285</v>
      </c>
      <c r="Q63">
        <f t="shared" si="34"/>
        <v>0</v>
      </c>
      <c r="R63">
        <f t="shared" si="34"/>
        <v>0.15085413929040734</v>
      </c>
      <c r="T63">
        <f t="shared" si="20"/>
        <v>0.9666850956051073</v>
      </c>
      <c r="V63">
        <f t="shared" si="21"/>
        <v>16.551408594941275</v>
      </c>
    </row>
    <row r="64" spans="1:22" ht="12.75">
      <c r="A64" t="s">
        <v>52</v>
      </c>
      <c r="B64" t="s">
        <v>53</v>
      </c>
      <c r="C64">
        <f aca="true" t="shared" si="35" ref="C64:R64">C42/C$25</f>
        <v>0.004088322601100231</v>
      </c>
      <c r="D64">
        <f t="shared" si="35"/>
        <v>0.721821158493802</v>
      </c>
      <c r="E64">
        <f t="shared" si="35"/>
        <v>0</v>
      </c>
      <c r="F64">
        <f t="shared" si="35"/>
        <v>0.05974375592003589</v>
      </c>
      <c r="G64">
        <f t="shared" si="35"/>
        <v>0</v>
      </c>
      <c r="H64">
        <f t="shared" si="35"/>
        <v>0</v>
      </c>
      <c r="I64">
        <f t="shared" si="35"/>
        <v>0</v>
      </c>
      <c r="J64">
        <f t="shared" si="35"/>
        <v>0.5607433984829887</v>
      </c>
      <c r="K64">
        <f t="shared" si="35"/>
        <v>0.027110752976989883</v>
      </c>
      <c r="L64">
        <f t="shared" si="35"/>
        <v>0.02100030590394616</v>
      </c>
      <c r="M64">
        <f t="shared" si="35"/>
        <v>0</v>
      </c>
      <c r="N64">
        <f t="shared" si="35"/>
        <v>0</v>
      </c>
      <c r="O64">
        <f t="shared" si="35"/>
        <v>0</v>
      </c>
      <c r="P64">
        <f t="shared" si="35"/>
        <v>0.037572609234186136</v>
      </c>
      <c r="Q64">
        <f t="shared" si="35"/>
        <v>0</v>
      </c>
      <c r="R64">
        <f t="shared" si="35"/>
        <v>0.19227168199737188</v>
      </c>
      <c r="T64">
        <f t="shared" si="20"/>
        <v>0.9025308271166189</v>
      </c>
      <c r="V64">
        <f t="shared" si="21"/>
        <v>17.72792631484552</v>
      </c>
    </row>
    <row r="65" spans="1:22" ht="12.75">
      <c r="A65" t="s">
        <v>54</v>
      </c>
      <c r="B65" t="s">
        <v>53</v>
      </c>
      <c r="C65">
        <f aca="true" t="shared" si="36" ref="C65:R65">C43/C$25</f>
        <v>0.003476464796853938</v>
      </c>
      <c r="D65">
        <f t="shared" si="36"/>
        <v>0.7153036563498869</v>
      </c>
      <c r="E65">
        <f t="shared" si="36"/>
        <v>0</v>
      </c>
      <c r="F65">
        <f t="shared" si="36"/>
        <v>0.06427040231317613</v>
      </c>
      <c r="G65">
        <f t="shared" si="36"/>
        <v>0.00029667854018845786</v>
      </c>
      <c r="H65">
        <f t="shared" si="36"/>
        <v>0</v>
      </c>
      <c r="I65">
        <f t="shared" si="36"/>
        <v>0</v>
      </c>
      <c r="J65">
        <f t="shared" si="36"/>
        <v>0.5554244169577944</v>
      </c>
      <c r="K65">
        <f t="shared" si="36"/>
        <v>0.023959172710179964</v>
      </c>
      <c r="L65">
        <f t="shared" si="36"/>
        <v>0.019531966962373814</v>
      </c>
      <c r="M65">
        <f t="shared" si="36"/>
        <v>5.1113072338627516E-05</v>
      </c>
      <c r="N65">
        <f t="shared" si="36"/>
        <v>0</v>
      </c>
      <c r="O65">
        <f t="shared" si="36"/>
        <v>0</v>
      </c>
      <c r="P65">
        <f t="shared" si="36"/>
        <v>0.03482306838081408</v>
      </c>
      <c r="Q65">
        <f t="shared" si="36"/>
        <v>0.0002786220871327254</v>
      </c>
      <c r="R65">
        <f t="shared" si="36"/>
        <v>0.19247700394218134</v>
      </c>
      <c r="T65">
        <f t="shared" si="20"/>
        <v>0.8943102876759008</v>
      </c>
      <c r="V65">
        <f t="shared" si="21"/>
        <v>17.890882192108272</v>
      </c>
    </row>
    <row r="66" spans="1:22" ht="12.75">
      <c r="A66" t="s">
        <v>56</v>
      </c>
      <c r="B66" t="s">
        <v>55</v>
      </c>
      <c r="C66">
        <f aca="true" t="shared" si="37" ref="C66:R66">C44/C$25</f>
        <v>0.002475242935360004</v>
      </c>
      <c r="D66">
        <f t="shared" si="37"/>
        <v>0.7170811569345911</v>
      </c>
      <c r="E66">
        <f t="shared" si="37"/>
        <v>0</v>
      </c>
      <c r="F66">
        <f t="shared" si="37"/>
        <v>0.07520813599880354</v>
      </c>
      <c r="G66">
        <f t="shared" si="37"/>
        <v>0</v>
      </c>
      <c r="H66">
        <f t="shared" si="37"/>
        <v>0</v>
      </c>
      <c r="I66">
        <f t="shared" si="37"/>
        <v>0</v>
      </c>
      <c r="J66">
        <f t="shared" si="37"/>
        <v>0.5561168287539735</v>
      </c>
      <c r="K66">
        <f t="shared" si="37"/>
        <v>0.0113707583490017</v>
      </c>
      <c r="L66">
        <f t="shared" si="37"/>
        <v>0.02511471397981034</v>
      </c>
      <c r="M66">
        <f t="shared" si="37"/>
        <v>0</v>
      </c>
      <c r="N66">
        <f t="shared" si="37"/>
        <v>0</v>
      </c>
      <c r="O66">
        <f t="shared" si="37"/>
        <v>0</v>
      </c>
      <c r="P66">
        <f t="shared" si="37"/>
        <v>0.08494212616922223</v>
      </c>
      <c r="Q66">
        <f t="shared" si="37"/>
        <v>0</v>
      </c>
      <c r="R66">
        <f t="shared" si="37"/>
        <v>0.13950394218134035</v>
      </c>
      <c r="T66">
        <f t="shared" si="20"/>
        <v>0.8947317483675117</v>
      </c>
      <c r="V66">
        <f t="shared" si="21"/>
        <v>17.882454746009515</v>
      </c>
    </row>
    <row r="67" spans="1:22" ht="12.75">
      <c r="A67" t="s">
        <v>57</v>
      </c>
      <c r="B67" t="s">
        <v>55</v>
      </c>
      <c r="C67">
        <f aca="true" t="shared" si="38" ref="C67:R67">C45/C$25</f>
        <v>0.0021785846060284678</v>
      </c>
      <c r="D67">
        <f t="shared" si="38"/>
        <v>0.7106883916738129</v>
      </c>
      <c r="E67">
        <f t="shared" si="38"/>
        <v>0</v>
      </c>
      <c r="F67">
        <f t="shared" si="38"/>
        <v>0.07721222393937884</v>
      </c>
      <c r="G67">
        <f t="shared" si="38"/>
        <v>0</v>
      </c>
      <c r="H67">
        <f t="shared" si="38"/>
        <v>0</v>
      </c>
      <c r="I67">
        <f t="shared" si="38"/>
        <v>0</v>
      </c>
      <c r="J67">
        <f t="shared" si="38"/>
        <v>0.545258552859346</v>
      </c>
      <c r="K67">
        <f t="shared" si="38"/>
        <v>0.00864893902766586</v>
      </c>
      <c r="L67">
        <f t="shared" si="38"/>
        <v>0.023768736616702358</v>
      </c>
      <c r="M67">
        <f t="shared" si="38"/>
        <v>5.1113072338627516E-05</v>
      </c>
      <c r="N67">
        <f t="shared" si="38"/>
        <v>0</v>
      </c>
      <c r="O67">
        <f t="shared" si="38"/>
        <v>0</v>
      </c>
      <c r="P67">
        <f t="shared" si="38"/>
        <v>0.07922948789134242</v>
      </c>
      <c r="Q67">
        <f t="shared" si="38"/>
        <v>0</v>
      </c>
      <c r="R67">
        <f t="shared" si="38"/>
        <v>0.14609067017082786</v>
      </c>
      <c r="T67">
        <f t="shared" si="20"/>
        <v>0.8824383081836303</v>
      </c>
      <c r="V67">
        <f t="shared" si="21"/>
        <v>18.131579116203206</v>
      </c>
    </row>
    <row r="70" ht="12.75">
      <c r="A70" s="3" t="s">
        <v>81</v>
      </c>
    </row>
    <row r="71" spans="22:37" ht="12.75">
      <c r="V71" s="11" t="s">
        <v>87</v>
      </c>
      <c r="W71" s="11"/>
      <c r="Z71" s="13" t="s">
        <v>86</v>
      </c>
      <c r="AB71" s="11" t="s">
        <v>85</v>
      </c>
      <c r="AC71" s="11"/>
      <c r="AD71" s="11"/>
      <c r="AE71" s="11"/>
      <c r="AG71" s="11" t="s">
        <v>83</v>
      </c>
      <c r="AH71" s="11"/>
      <c r="AJ71" s="11" t="s">
        <v>82</v>
      </c>
      <c r="AK71" s="11"/>
    </row>
    <row r="72" spans="1:37" ht="12.75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26</v>
      </c>
      <c r="H72" t="s">
        <v>9</v>
      </c>
      <c r="I72" t="s">
        <v>28</v>
      </c>
      <c r="J72" t="s">
        <v>10</v>
      </c>
      <c r="K72" t="s">
        <v>11</v>
      </c>
      <c r="L72" t="s">
        <v>12</v>
      </c>
      <c r="M72" t="s">
        <v>13</v>
      </c>
      <c r="N72" t="s">
        <v>14</v>
      </c>
      <c r="O72" t="s">
        <v>15</v>
      </c>
      <c r="P72" t="s">
        <v>16</v>
      </c>
      <c r="Q72" t="s">
        <v>17</v>
      </c>
      <c r="R72" t="s">
        <v>18</v>
      </c>
      <c r="V72" s="3" t="s">
        <v>5</v>
      </c>
      <c r="W72" s="3" t="s">
        <v>10</v>
      </c>
      <c r="Z72" s="3" t="s">
        <v>10</v>
      </c>
      <c r="AB72" s="3" t="s">
        <v>11</v>
      </c>
      <c r="AC72" s="3" t="s">
        <v>12</v>
      </c>
      <c r="AD72" s="3" t="s">
        <v>8</v>
      </c>
      <c r="AE72" s="3" t="s">
        <v>84</v>
      </c>
      <c r="AG72" s="3" t="s">
        <v>16</v>
      </c>
      <c r="AH72" s="3" t="s">
        <v>18</v>
      </c>
      <c r="AJ72" s="3" t="s">
        <v>6</v>
      </c>
      <c r="AK72" s="3" t="s">
        <v>17</v>
      </c>
    </row>
    <row r="73" spans="1:37" ht="12.75">
      <c r="A73" t="s">
        <v>30</v>
      </c>
      <c r="B73" t="s">
        <v>31</v>
      </c>
      <c r="C73" s="7">
        <f>C49*$V49</f>
        <v>0</v>
      </c>
      <c r="D73" s="7">
        <f aca="true" t="shared" si="39" ref="D73:R73">D49*$V49</f>
        <v>12.999714218607604</v>
      </c>
      <c r="E73" s="7">
        <f t="shared" si="39"/>
        <v>0</v>
      </c>
      <c r="F73" s="7">
        <f t="shared" si="39"/>
        <v>1.8811731665210878</v>
      </c>
      <c r="G73" s="7">
        <f t="shared" si="39"/>
        <v>0</v>
      </c>
      <c r="H73" s="7">
        <f t="shared" si="39"/>
        <v>0</v>
      </c>
      <c r="I73" s="7">
        <f t="shared" si="39"/>
        <v>0</v>
      </c>
      <c r="J73" s="7">
        <f t="shared" si="39"/>
        <v>10.013379778549481</v>
      </c>
      <c r="K73" s="7">
        <f t="shared" si="39"/>
        <v>0.015520641497037666</v>
      </c>
      <c r="L73" s="7">
        <f t="shared" si="39"/>
        <v>0.08838077132681438</v>
      </c>
      <c r="M73" s="7">
        <f t="shared" si="39"/>
        <v>0</v>
      </c>
      <c r="N73" s="7">
        <f t="shared" si="39"/>
        <v>0</v>
      </c>
      <c r="O73" s="7">
        <f t="shared" si="39"/>
        <v>0</v>
      </c>
      <c r="P73" s="7">
        <f t="shared" si="39"/>
        <v>0.11388804338583158</v>
      </c>
      <c r="Q73" s="7">
        <f t="shared" si="39"/>
        <v>0</v>
      </c>
      <c r="R73" s="7">
        <f t="shared" si="39"/>
        <v>3.8876575987197466</v>
      </c>
      <c r="V73" s="7">
        <f>C73</f>
        <v>0</v>
      </c>
      <c r="W73" s="7">
        <f>J73-Z73</f>
        <v>6.013379778549481</v>
      </c>
      <c r="X73" s="12">
        <f>SUM(V73:W73)</f>
        <v>6.013379778549481</v>
      </c>
      <c r="Z73">
        <v>4</v>
      </c>
      <c r="AB73" s="7">
        <f>K73</f>
        <v>0.015520641497037666</v>
      </c>
      <c r="AC73" s="7">
        <f>L73</f>
        <v>0.08838077132681438</v>
      </c>
      <c r="AD73" s="7">
        <f>F73</f>
        <v>1.8811731665210878</v>
      </c>
      <c r="AE73" s="7">
        <f>E73+H73+M73+N73+O73</f>
        <v>0</v>
      </c>
      <c r="AF73" s="12">
        <f>AB73+AC73+AD73+AE73</f>
        <v>1.9850745793449398</v>
      </c>
      <c r="AG73" s="7">
        <f>P73</f>
        <v>0.11388804338583158</v>
      </c>
      <c r="AH73" s="7">
        <f>R73</f>
        <v>3.8876575987197466</v>
      </c>
      <c r="AI73" s="12">
        <f>AG73+AH73</f>
        <v>4.001545642105578</v>
      </c>
      <c r="AJ73" s="7">
        <f>D73</f>
        <v>12.999714218607604</v>
      </c>
      <c r="AK73" s="7">
        <f>Q73</f>
        <v>0</v>
      </c>
    </row>
    <row r="74" spans="1:37" ht="12.75">
      <c r="A74" t="s">
        <v>32</v>
      </c>
      <c r="B74" t="s">
        <v>31</v>
      </c>
      <c r="C74" s="7">
        <f aca="true" t="shared" si="40" ref="C74:R74">C50*$V50</f>
        <v>0</v>
      </c>
      <c r="D74" s="7">
        <f t="shared" si="40"/>
        <v>12.850975032868256</v>
      </c>
      <c r="E74" s="7">
        <f t="shared" si="40"/>
        <v>0</v>
      </c>
      <c r="F74" s="7">
        <f t="shared" si="40"/>
        <v>1.7039749345513757</v>
      </c>
      <c r="G74" s="7">
        <f t="shared" si="40"/>
        <v>0</v>
      </c>
      <c r="H74" s="7">
        <f t="shared" si="40"/>
        <v>0</v>
      </c>
      <c r="I74" s="7">
        <f t="shared" si="40"/>
        <v>0</v>
      </c>
      <c r="J74" s="7">
        <f t="shared" si="40"/>
        <v>9.97757372517855</v>
      </c>
      <c r="K74" s="7">
        <f t="shared" si="40"/>
        <v>0.08842477826375997</v>
      </c>
      <c r="L74" s="7">
        <f t="shared" si="40"/>
        <v>0.23111288218390869</v>
      </c>
      <c r="M74" s="7">
        <f t="shared" si="40"/>
        <v>0.0003151067781523608</v>
      </c>
      <c r="N74" s="7">
        <f t="shared" si="40"/>
        <v>0.009728563560096156</v>
      </c>
      <c r="O74" s="7">
        <f t="shared" si="40"/>
        <v>0</v>
      </c>
      <c r="P74" s="7">
        <f t="shared" si="40"/>
        <v>1.15330135959934</v>
      </c>
      <c r="Q74" s="7">
        <f t="shared" si="40"/>
        <v>0</v>
      </c>
      <c r="R74" s="7">
        <f t="shared" si="40"/>
        <v>2.8355686498848183</v>
      </c>
      <c r="V74" s="7">
        <f>C74</f>
        <v>0</v>
      </c>
      <c r="W74" s="7">
        <f>J74-Z74</f>
        <v>5.97757372517855</v>
      </c>
      <c r="X74" s="12">
        <f aca="true" t="shared" si="41" ref="X74:X91">SUM(V74:W74)</f>
        <v>5.97757372517855</v>
      </c>
      <c r="Z74">
        <v>4</v>
      </c>
      <c r="AB74" s="7">
        <f>K74</f>
        <v>0.08842477826375997</v>
      </c>
      <c r="AC74" s="7">
        <f>L74</f>
        <v>0.23111288218390869</v>
      </c>
      <c r="AD74" s="7">
        <f>F74</f>
        <v>1.7039749345513757</v>
      </c>
      <c r="AE74" s="7">
        <f>E74+H74+M74+N74+O74</f>
        <v>0.010043670338248517</v>
      </c>
      <c r="AF74" s="12">
        <f aca="true" t="shared" si="42" ref="AF74:AF91">AB74+AC74+AD74+AE74</f>
        <v>2.033556265337293</v>
      </c>
      <c r="AG74" s="7">
        <f>P74</f>
        <v>1.15330135959934</v>
      </c>
      <c r="AH74" s="7">
        <f>R74</f>
        <v>2.8355686498848183</v>
      </c>
      <c r="AI74" s="12">
        <f aca="true" t="shared" si="43" ref="AI74:AI91">AG74+AH74</f>
        <v>3.9888700094841583</v>
      </c>
      <c r="AJ74" s="7">
        <f>D74</f>
        <v>12.850975032868256</v>
      </c>
      <c r="AK74" s="7">
        <f>Q74</f>
        <v>0</v>
      </c>
    </row>
    <row r="75" spans="1:37" ht="12.75">
      <c r="A75" t="s">
        <v>20</v>
      </c>
      <c r="B75" t="s">
        <v>34</v>
      </c>
      <c r="C75" s="7">
        <f aca="true" t="shared" si="44" ref="C75:R75">C51*$V51</f>
        <v>0.033124757621111375</v>
      </c>
      <c r="D75" s="7">
        <f t="shared" si="44"/>
        <v>12.945370552096643</v>
      </c>
      <c r="E75" s="7">
        <f t="shared" si="44"/>
        <v>0</v>
      </c>
      <c r="F75" s="7">
        <f t="shared" si="44"/>
        <v>0</v>
      </c>
      <c r="G75" s="7">
        <f t="shared" si="44"/>
        <v>0</v>
      </c>
      <c r="H75" s="7">
        <f t="shared" si="44"/>
        <v>0</v>
      </c>
      <c r="I75" s="7">
        <f t="shared" si="44"/>
        <v>0</v>
      </c>
      <c r="J75" s="7">
        <f t="shared" si="44"/>
        <v>9.923061209858078</v>
      </c>
      <c r="K75" s="7">
        <f t="shared" si="44"/>
        <v>0.16173378009685865</v>
      </c>
      <c r="L75" s="7">
        <f t="shared" si="44"/>
        <v>1.893316495483053</v>
      </c>
      <c r="M75" s="7">
        <f t="shared" si="44"/>
        <v>0</v>
      </c>
      <c r="N75" s="7">
        <f t="shared" si="44"/>
        <v>0</v>
      </c>
      <c r="O75" s="7">
        <f t="shared" si="44"/>
        <v>0</v>
      </c>
      <c r="P75" s="7">
        <f t="shared" si="44"/>
        <v>0.17221855817107617</v>
      </c>
      <c r="Q75" s="7">
        <f t="shared" si="44"/>
        <v>0</v>
      </c>
      <c r="R75" s="7">
        <f t="shared" si="44"/>
        <v>3.8165451987698247</v>
      </c>
      <c r="V75" s="7">
        <f>C75</f>
        <v>0.033124757621111375</v>
      </c>
      <c r="W75" s="7">
        <f>J75-Z75</f>
        <v>5.923061209858078</v>
      </c>
      <c r="X75" s="12">
        <f t="shared" si="41"/>
        <v>5.95618596747919</v>
      </c>
      <c r="Z75">
        <v>4</v>
      </c>
      <c r="AB75" s="7">
        <f>K75</f>
        <v>0.16173378009685865</v>
      </c>
      <c r="AC75" s="7">
        <f>L75</f>
        <v>1.893316495483053</v>
      </c>
      <c r="AD75" s="7">
        <f>F75</f>
        <v>0</v>
      </c>
      <c r="AE75" s="7">
        <f>E75+H75+M75+N75+O75</f>
        <v>0</v>
      </c>
      <c r="AF75" s="12">
        <f t="shared" si="42"/>
        <v>2.055050275579912</v>
      </c>
      <c r="AG75" s="7">
        <f>P75</f>
        <v>0.17221855817107617</v>
      </c>
      <c r="AH75" s="7">
        <f>R75</f>
        <v>3.8165451987698247</v>
      </c>
      <c r="AI75" s="12">
        <f t="shared" si="43"/>
        <v>3.9887637569409007</v>
      </c>
      <c r="AJ75" s="7">
        <f>D75</f>
        <v>12.945370552096643</v>
      </c>
      <c r="AK75" s="7">
        <f>Q75</f>
        <v>0</v>
      </c>
    </row>
    <row r="76" spans="1:37" ht="12.75">
      <c r="A76" t="s">
        <v>35</v>
      </c>
      <c r="B76" t="s">
        <v>34</v>
      </c>
      <c r="C76" s="7">
        <f aca="true" t="shared" si="45" ref="C76:R76">C52*$V52</f>
        <v>0.04084870072334545</v>
      </c>
      <c r="D76" s="7">
        <f t="shared" si="45"/>
        <v>12.881584105263086</v>
      </c>
      <c r="E76" s="7">
        <f t="shared" si="45"/>
        <v>0.0019690564758356446</v>
      </c>
      <c r="F76" s="7">
        <f t="shared" si="45"/>
        <v>0</v>
      </c>
      <c r="G76" s="7">
        <f t="shared" si="45"/>
        <v>0</v>
      </c>
      <c r="H76" s="7">
        <f t="shared" si="45"/>
        <v>0.005661919765835257</v>
      </c>
      <c r="I76" s="7">
        <f t="shared" si="45"/>
        <v>0</v>
      </c>
      <c r="J76" s="7">
        <f t="shared" si="45"/>
        <v>9.902770672674091</v>
      </c>
      <c r="K76" s="7">
        <f t="shared" si="45"/>
        <v>0.2209252805842013</v>
      </c>
      <c r="L76" s="7">
        <f t="shared" si="45"/>
        <v>1.821408441471143</v>
      </c>
      <c r="M76" s="7">
        <f t="shared" si="45"/>
        <v>0</v>
      </c>
      <c r="N76" s="7">
        <f t="shared" si="45"/>
        <v>0</v>
      </c>
      <c r="O76" s="7">
        <f t="shared" si="45"/>
        <v>0</v>
      </c>
      <c r="P76" s="7">
        <f t="shared" si="45"/>
        <v>0.6218805645471697</v>
      </c>
      <c r="Q76" s="7">
        <f t="shared" si="45"/>
        <v>0</v>
      </c>
      <c r="R76" s="7">
        <f t="shared" si="45"/>
        <v>3.3845353637583804</v>
      </c>
      <c r="V76" s="7">
        <f>C76</f>
        <v>0.04084870072334545</v>
      </c>
      <c r="W76" s="7">
        <f>J76-Z76</f>
        <v>5.902770672674091</v>
      </c>
      <c r="X76" s="12">
        <f t="shared" si="41"/>
        <v>5.9436193733974365</v>
      </c>
      <c r="Z76">
        <v>4</v>
      </c>
      <c r="AB76" s="7">
        <f>K76</f>
        <v>0.2209252805842013</v>
      </c>
      <c r="AC76" s="7">
        <f>L76</f>
        <v>1.821408441471143</v>
      </c>
      <c r="AD76" s="7">
        <f>F76</f>
        <v>0</v>
      </c>
      <c r="AE76" s="7">
        <f>E76+H76+M76+N76+O76</f>
        <v>0.007630976241670901</v>
      </c>
      <c r="AF76" s="12">
        <f t="shared" si="42"/>
        <v>2.049964698297015</v>
      </c>
      <c r="AG76" s="7">
        <f>P76</f>
        <v>0.6218805645471697</v>
      </c>
      <c r="AH76" s="7">
        <f>R76</f>
        <v>3.3845353637583804</v>
      </c>
      <c r="AI76" s="12">
        <f t="shared" si="43"/>
        <v>4.00641592830555</v>
      </c>
      <c r="AJ76" s="7">
        <f>D76</f>
        <v>12.881584105263086</v>
      </c>
      <c r="AK76" s="7">
        <f>Q76</f>
        <v>0</v>
      </c>
    </row>
    <row r="77" spans="1:37" ht="12.75">
      <c r="A77" t="s">
        <v>36</v>
      </c>
      <c r="B77" t="s">
        <v>37</v>
      </c>
      <c r="C77" s="7">
        <f aca="true" t="shared" si="46" ref="C77:R77">C53*$V53</f>
        <v>0.03222725969296365</v>
      </c>
      <c r="D77" s="7">
        <f t="shared" si="46"/>
        <v>13.14296518694306</v>
      </c>
      <c r="E77" s="7">
        <f t="shared" si="46"/>
        <v>0</v>
      </c>
      <c r="F77" s="7">
        <f t="shared" si="46"/>
        <v>0.740808135318119</v>
      </c>
      <c r="G77" s="7">
        <f t="shared" si="46"/>
        <v>0.025158733831503133</v>
      </c>
      <c r="H77" s="7">
        <f t="shared" si="46"/>
        <v>0</v>
      </c>
      <c r="I77" s="7">
        <f t="shared" si="46"/>
        <v>0</v>
      </c>
      <c r="J77" s="7">
        <f t="shared" si="46"/>
        <v>10.25082869028229</v>
      </c>
      <c r="K77" s="7">
        <f t="shared" si="46"/>
        <v>0.9572722352061669</v>
      </c>
      <c r="L77" s="7">
        <f t="shared" si="46"/>
        <v>0.0476154992034518</v>
      </c>
      <c r="M77" s="7">
        <f t="shared" si="46"/>
        <v>0</v>
      </c>
      <c r="N77" s="7">
        <f t="shared" si="46"/>
        <v>0</v>
      </c>
      <c r="O77" s="7">
        <f t="shared" si="46"/>
        <v>0</v>
      </c>
      <c r="P77" s="7">
        <f t="shared" si="46"/>
        <v>0.7850916194967383</v>
      </c>
      <c r="Q77" s="7">
        <f t="shared" si="46"/>
        <v>0</v>
      </c>
      <c r="R77" s="7">
        <f t="shared" si="46"/>
        <v>3.160997826968766</v>
      </c>
      <c r="V77" s="7">
        <f>C77</f>
        <v>0.03222725969296365</v>
      </c>
      <c r="W77" s="7">
        <f>J77-Z77</f>
        <v>6.25082869028229</v>
      </c>
      <c r="X77" s="12">
        <f t="shared" si="41"/>
        <v>6.283055949975254</v>
      </c>
      <c r="Z77">
        <v>4</v>
      </c>
      <c r="AB77" s="7">
        <f>K77</f>
        <v>0.9572722352061669</v>
      </c>
      <c r="AC77" s="7">
        <f>L77</f>
        <v>0.0476154992034518</v>
      </c>
      <c r="AD77" s="7">
        <f>F77</f>
        <v>0.740808135318119</v>
      </c>
      <c r="AE77" s="7">
        <f>E77+H77+M77+N77+O77</f>
        <v>0</v>
      </c>
      <c r="AF77" s="12">
        <f t="shared" si="42"/>
        <v>1.7456958697277378</v>
      </c>
      <c r="AG77" s="7">
        <f>P77</f>
        <v>0.7850916194967383</v>
      </c>
      <c r="AH77" s="7">
        <f>R77</f>
        <v>3.160997826968766</v>
      </c>
      <c r="AI77" s="12">
        <f t="shared" si="43"/>
        <v>3.9460894464655043</v>
      </c>
      <c r="AJ77" s="7">
        <f>D77</f>
        <v>13.14296518694306</v>
      </c>
      <c r="AK77" s="7">
        <f>Q77</f>
        <v>0</v>
      </c>
    </row>
    <row r="78" spans="1:37" ht="12.75">
      <c r="A78" t="s">
        <v>38</v>
      </c>
      <c r="B78" t="s">
        <v>37</v>
      </c>
      <c r="C78" s="7">
        <f aca="true" t="shared" si="47" ref="C78:R78">C54*$V54</f>
        <v>0.03712974268883284</v>
      </c>
      <c r="D78" s="7">
        <f t="shared" si="47"/>
        <v>13.117362570622037</v>
      </c>
      <c r="E78" s="7">
        <f t="shared" si="47"/>
        <v>0</v>
      </c>
      <c r="F78" s="7">
        <f t="shared" si="47"/>
        <v>0.7300751645348594</v>
      </c>
      <c r="G78" s="7">
        <f t="shared" si="47"/>
        <v>0.035108377571671456</v>
      </c>
      <c r="H78" s="7">
        <f t="shared" si="47"/>
        <v>0</v>
      </c>
      <c r="I78" s="7">
        <f t="shared" si="47"/>
        <v>0</v>
      </c>
      <c r="J78" s="7">
        <f t="shared" si="47"/>
        <v>10.211201161290857</v>
      </c>
      <c r="K78" s="7">
        <f t="shared" si="47"/>
        <v>0.9549068294278225</v>
      </c>
      <c r="L78" s="7">
        <f t="shared" si="47"/>
        <v>0.045416212894174364</v>
      </c>
      <c r="M78" s="7">
        <f t="shared" si="47"/>
        <v>0</v>
      </c>
      <c r="N78" s="7">
        <f t="shared" si="47"/>
        <v>0</v>
      </c>
      <c r="O78" s="7">
        <f t="shared" si="47"/>
        <v>0</v>
      </c>
      <c r="P78" s="7">
        <f t="shared" si="47"/>
        <v>0.866379540398898</v>
      </c>
      <c r="Q78" s="7">
        <f t="shared" si="47"/>
        <v>0</v>
      </c>
      <c r="R78" s="7">
        <f t="shared" si="47"/>
        <v>3.1197829711928886</v>
      </c>
      <c r="V78" s="7">
        <f>C78</f>
        <v>0.03712974268883284</v>
      </c>
      <c r="W78" s="7">
        <f>J78-Z78</f>
        <v>6.211201161290857</v>
      </c>
      <c r="X78" s="12">
        <f t="shared" si="41"/>
        <v>6.2483309039796895</v>
      </c>
      <c r="Z78">
        <v>4</v>
      </c>
      <c r="AB78" s="7">
        <f>K78</f>
        <v>0.9549068294278225</v>
      </c>
      <c r="AC78" s="7">
        <f>L78</f>
        <v>0.045416212894174364</v>
      </c>
      <c r="AD78" s="7">
        <f>F78</f>
        <v>0.7300751645348594</v>
      </c>
      <c r="AE78" s="7">
        <f>E78+H78+M78+N78+O78</f>
        <v>0</v>
      </c>
      <c r="AF78" s="12">
        <f t="shared" si="42"/>
        <v>1.7303982068568562</v>
      </c>
      <c r="AG78" s="7">
        <f>P78</f>
        <v>0.866379540398898</v>
      </c>
      <c r="AH78" s="7">
        <f>R78</f>
        <v>3.1197829711928886</v>
      </c>
      <c r="AI78" s="12">
        <f t="shared" si="43"/>
        <v>3.9861625115917865</v>
      </c>
      <c r="AJ78" s="7">
        <f>D78</f>
        <v>13.117362570622037</v>
      </c>
      <c r="AK78" s="7">
        <f>Q78</f>
        <v>0</v>
      </c>
    </row>
    <row r="79" spans="1:37" ht="12.75">
      <c r="A79" t="s">
        <v>39</v>
      </c>
      <c r="B79" t="s">
        <v>37</v>
      </c>
      <c r="C79" s="7">
        <f aca="true" t="shared" si="48" ref="C79:R79">C55*$V55</f>
        <v>0.03417884684551578</v>
      </c>
      <c r="D79" s="7">
        <f t="shared" si="48"/>
        <v>13.135763709424324</v>
      </c>
      <c r="E79" s="7">
        <f t="shared" si="48"/>
        <v>0</v>
      </c>
      <c r="F79" s="7">
        <f t="shared" si="48"/>
        <v>0.8012053931885469</v>
      </c>
      <c r="G79" s="7">
        <f t="shared" si="48"/>
        <v>0.028989032593588617</v>
      </c>
      <c r="H79" s="7">
        <f t="shared" si="48"/>
        <v>0</v>
      </c>
      <c r="I79" s="7">
        <f t="shared" si="48"/>
        <v>0</v>
      </c>
      <c r="J79" s="7">
        <f t="shared" si="48"/>
        <v>10.234317556508763</v>
      </c>
      <c r="K79" s="7">
        <f t="shared" si="48"/>
        <v>0.8914065496239814</v>
      </c>
      <c r="L79" s="7">
        <f t="shared" si="48"/>
        <v>0.04156482635328962</v>
      </c>
      <c r="M79" s="7">
        <f t="shared" si="48"/>
        <v>0</v>
      </c>
      <c r="N79" s="7">
        <f t="shared" si="48"/>
        <v>0</v>
      </c>
      <c r="O79" s="7">
        <f t="shared" si="48"/>
        <v>0</v>
      </c>
      <c r="P79" s="7">
        <f t="shared" si="48"/>
        <v>0.9187974513801573</v>
      </c>
      <c r="Q79" s="7">
        <f t="shared" si="48"/>
        <v>0</v>
      </c>
      <c r="R79" s="7">
        <f t="shared" si="48"/>
        <v>3.04954034350616</v>
      </c>
      <c r="V79" s="7">
        <f>C79</f>
        <v>0.03417884684551578</v>
      </c>
      <c r="W79" s="7">
        <f>J79-Z79</f>
        <v>6.234317556508763</v>
      </c>
      <c r="X79" s="12">
        <f t="shared" si="41"/>
        <v>6.26849640335428</v>
      </c>
      <c r="Z79">
        <v>4</v>
      </c>
      <c r="AB79" s="7">
        <f>K79</f>
        <v>0.8914065496239814</v>
      </c>
      <c r="AC79" s="7">
        <f>L79</f>
        <v>0.04156482635328962</v>
      </c>
      <c r="AD79" s="7">
        <f>F79</f>
        <v>0.8012053931885469</v>
      </c>
      <c r="AE79" s="7">
        <f>E79+H79+M79+N79+O79</f>
        <v>0</v>
      </c>
      <c r="AF79" s="12">
        <f t="shared" si="42"/>
        <v>1.7341767691658179</v>
      </c>
      <c r="AG79" s="7">
        <f>P79</f>
        <v>0.9187974513801573</v>
      </c>
      <c r="AH79" s="7">
        <f>R79</f>
        <v>3.04954034350616</v>
      </c>
      <c r="AI79" s="12">
        <f t="shared" si="43"/>
        <v>3.968337794886317</v>
      </c>
      <c r="AJ79" s="7">
        <f>D79</f>
        <v>13.135763709424324</v>
      </c>
      <c r="AK79" s="7">
        <f>Q79</f>
        <v>0</v>
      </c>
    </row>
    <row r="80" spans="1:37" ht="12.75">
      <c r="A80" t="s">
        <v>40</v>
      </c>
      <c r="B80" t="s">
        <v>37</v>
      </c>
      <c r="C80" s="7">
        <f aca="true" t="shared" si="49" ref="C80:R80">C56*$V56</f>
        <v>0.027319576237981064</v>
      </c>
      <c r="D80" s="7">
        <f t="shared" si="49"/>
        <v>13.13643468838628</v>
      </c>
      <c r="E80" s="7">
        <f t="shared" si="49"/>
        <v>0</v>
      </c>
      <c r="F80" s="7">
        <f t="shared" si="49"/>
        <v>0.776215375780862</v>
      </c>
      <c r="G80" s="7">
        <f t="shared" si="49"/>
        <v>0.030027659557222516</v>
      </c>
      <c r="H80" s="7">
        <f t="shared" si="49"/>
        <v>0</v>
      </c>
      <c r="I80" s="7">
        <f t="shared" si="49"/>
        <v>0</v>
      </c>
      <c r="J80" s="7">
        <f t="shared" si="49"/>
        <v>10.22202935713893</v>
      </c>
      <c r="K80" s="7">
        <f t="shared" si="49"/>
        <v>0.8998754194427258</v>
      </c>
      <c r="L80" s="7">
        <f t="shared" si="49"/>
        <v>0.07397377056137937</v>
      </c>
      <c r="M80" s="7">
        <f t="shared" si="49"/>
        <v>0</v>
      </c>
      <c r="N80" s="7">
        <f t="shared" si="49"/>
        <v>0</v>
      </c>
      <c r="O80" s="7">
        <f t="shared" si="49"/>
        <v>0</v>
      </c>
      <c r="P80" s="7">
        <f t="shared" si="49"/>
        <v>0.7862031870692575</v>
      </c>
      <c r="Q80" s="7">
        <f t="shared" si="49"/>
        <v>0.0028540046841438143</v>
      </c>
      <c r="R80" s="7">
        <f t="shared" si="49"/>
        <v>3.1843556542116405</v>
      </c>
      <c r="V80" s="7">
        <f>C80</f>
        <v>0.027319576237981064</v>
      </c>
      <c r="W80" s="7">
        <f>J80-Z80</f>
        <v>6.222029357138929</v>
      </c>
      <c r="X80" s="12">
        <f t="shared" si="41"/>
        <v>6.24934893337691</v>
      </c>
      <c r="Z80">
        <v>4</v>
      </c>
      <c r="AB80" s="7">
        <f>K80</f>
        <v>0.8998754194427258</v>
      </c>
      <c r="AC80" s="7">
        <f>L80</f>
        <v>0.07397377056137937</v>
      </c>
      <c r="AD80" s="7">
        <f>F80</f>
        <v>0.776215375780862</v>
      </c>
      <c r="AE80" s="7">
        <f>E80+H80+M80+N80+O80</f>
        <v>0</v>
      </c>
      <c r="AF80" s="12">
        <f t="shared" si="42"/>
        <v>1.750064565784967</v>
      </c>
      <c r="AG80" s="7">
        <f>P80</f>
        <v>0.7862031870692575</v>
      </c>
      <c r="AH80" s="7">
        <f>R80</f>
        <v>3.1843556542116405</v>
      </c>
      <c r="AI80" s="12">
        <f t="shared" si="43"/>
        <v>3.970558841280898</v>
      </c>
      <c r="AJ80" s="7">
        <f>D80</f>
        <v>13.13643468838628</v>
      </c>
      <c r="AK80" s="7">
        <f>Q80</f>
        <v>0.0028540046841438143</v>
      </c>
    </row>
    <row r="81" spans="1:37" ht="12.75">
      <c r="A81" t="s">
        <v>42</v>
      </c>
      <c r="B81" t="s">
        <v>43</v>
      </c>
      <c r="C81" s="7">
        <f aca="true" t="shared" si="50" ref="C81:R81">C57*$V57</f>
        <v>0.02667475223250856</v>
      </c>
      <c r="D81" s="7">
        <f t="shared" si="50"/>
        <v>12.938497039253466</v>
      </c>
      <c r="E81" s="7">
        <f t="shared" si="50"/>
        <v>0</v>
      </c>
      <c r="F81" s="7">
        <f t="shared" si="50"/>
        <v>0.18704223601744138</v>
      </c>
      <c r="G81" s="7">
        <f t="shared" si="50"/>
        <v>0.013227092110049347</v>
      </c>
      <c r="H81" s="7">
        <f t="shared" si="50"/>
        <v>0</v>
      </c>
      <c r="I81" s="7">
        <f t="shared" si="50"/>
        <v>0</v>
      </c>
      <c r="J81" s="7">
        <f t="shared" si="50"/>
        <v>10.372661985413924</v>
      </c>
      <c r="K81" s="7">
        <f t="shared" si="50"/>
        <v>1.3480182324799912</v>
      </c>
      <c r="L81" s="7">
        <f t="shared" si="50"/>
        <v>0.05043814139193193</v>
      </c>
      <c r="M81" s="7">
        <f t="shared" si="50"/>
        <v>0</v>
      </c>
      <c r="N81" s="7">
        <f t="shared" si="50"/>
        <v>0</v>
      </c>
      <c r="O81" s="7">
        <f t="shared" si="50"/>
        <v>0</v>
      </c>
      <c r="P81" s="7">
        <f t="shared" si="50"/>
        <v>1.3256167626148407</v>
      </c>
      <c r="Q81" s="7">
        <f t="shared" si="50"/>
        <v>0</v>
      </c>
      <c r="R81" s="7">
        <f t="shared" si="50"/>
        <v>2.676320797739313</v>
      </c>
      <c r="V81" s="7">
        <f>C81</f>
        <v>0.02667475223250856</v>
      </c>
      <c r="W81" s="7">
        <f>J81-Z81</f>
        <v>6.372661985413924</v>
      </c>
      <c r="X81" s="12">
        <f t="shared" si="41"/>
        <v>6.399336737646432</v>
      </c>
      <c r="Z81">
        <v>4</v>
      </c>
      <c r="AB81" s="7">
        <f>K81</f>
        <v>1.3480182324799912</v>
      </c>
      <c r="AC81" s="7">
        <f>L81</f>
        <v>0.05043814139193193</v>
      </c>
      <c r="AD81" s="7">
        <f>F81</f>
        <v>0.18704223601744138</v>
      </c>
      <c r="AE81" s="7">
        <f>E81+H81+M81+N81+O81</f>
        <v>0</v>
      </c>
      <c r="AF81" s="12">
        <f t="shared" si="42"/>
        <v>1.5854986098893644</v>
      </c>
      <c r="AG81" s="7">
        <f>P81</f>
        <v>1.3256167626148407</v>
      </c>
      <c r="AH81" s="7">
        <f>R81</f>
        <v>2.676320797739313</v>
      </c>
      <c r="AI81" s="12">
        <f t="shared" si="43"/>
        <v>4.001937560354154</v>
      </c>
      <c r="AJ81" s="7">
        <f>D81</f>
        <v>12.938497039253466</v>
      </c>
      <c r="AK81" s="7">
        <f>Q81</f>
        <v>0</v>
      </c>
    </row>
    <row r="82" spans="1:37" ht="12.75">
      <c r="A82" t="s">
        <v>44</v>
      </c>
      <c r="B82" t="s">
        <v>43</v>
      </c>
      <c r="C82" s="7">
        <f aca="true" t="shared" si="51" ref="C82:R82">C58*$V58</f>
        <v>0.03444471518042992</v>
      </c>
      <c r="D82" s="7">
        <f t="shared" si="51"/>
        <v>12.968276060914757</v>
      </c>
      <c r="E82" s="7">
        <f t="shared" si="51"/>
        <v>0</v>
      </c>
      <c r="F82" s="7">
        <f t="shared" si="51"/>
        <v>0.18055708037700757</v>
      </c>
      <c r="G82" s="7">
        <f t="shared" si="51"/>
        <v>0.014300603514362142</v>
      </c>
      <c r="H82" s="7">
        <f t="shared" si="51"/>
        <v>0</v>
      </c>
      <c r="I82" s="7">
        <f t="shared" si="51"/>
        <v>0</v>
      </c>
      <c r="J82" s="7">
        <f t="shared" si="51"/>
        <v>10.344742474350097</v>
      </c>
      <c r="K82" s="7">
        <f t="shared" si="51"/>
        <v>1.3265937558345606</v>
      </c>
      <c r="L82" s="7">
        <f t="shared" si="51"/>
        <v>0.05287581211974739</v>
      </c>
      <c r="M82" s="7">
        <f t="shared" si="51"/>
        <v>0</v>
      </c>
      <c r="N82" s="7">
        <f t="shared" si="51"/>
        <v>0</v>
      </c>
      <c r="O82" s="7">
        <f t="shared" si="51"/>
        <v>0</v>
      </c>
      <c r="P82" s="7">
        <f t="shared" si="51"/>
        <v>1.2973619656441064</v>
      </c>
      <c r="Q82" s="7">
        <f t="shared" si="51"/>
        <v>0</v>
      </c>
      <c r="R82" s="7">
        <f t="shared" si="51"/>
        <v>2.749123592979686</v>
      </c>
      <c r="V82" s="7">
        <f>C82</f>
        <v>0.03444471518042992</v>
      </c>
      <c r="W82" s="7">
        <f>J82-Z82</f>
        <v>6.344742474350097</v>
      </c>
      <c r="X82" s="12">
        <f t="shared" si="41"/>
        <v>6.379187189530527</v>
      </c>
      <c r="Z82">
        <v>4</v>
      </c>
      <c r="AB82" s="7">
        <f>K82</f>
        <v>1.3265937558345606</v>
      </c>
      <c r="AC82" s="7">
        <f>L82</f>
        <v>0.05287581211974739</v>
      </c>
      <c r="AD82" s="7">
        <f>F82</f>
        <v>0.18055708037700757</v>
      </c>
      <c r="AE82" s="7">
        <f>E82+H82+M82+N82+O82</f>
        <v>0</v>
      </c>
      <c r="AF82" s="12">
        <f t="shared" si="42"/>
        <v>1.5600266483313157</v>
      </c>
      <c r="AG82" s="7">
        <f>P82</f>
        <v>1.2973619656441064</v>
      </c>
      <c r="AH82" s="7">
        <f>R82</f>
        <v>2.749123592979686</v>
      </c>
      <c r="AI82" s="12">
        <f t="shared" si="43"/>
        <v>4.046485558623792</v>
      </c>
      <c r="AJ82" s="7">
        <f>D82</f>
        <v>12.968276060914757</v>
      </c>
      <c r="AK82" s="7">
        <f>Q82</f>
        <v>0</v>
      </c>
    </row>
    <row r="83" spans="1:37" ht="12.75">
      <c r="A83" t="s">
        <v>45</v>
      </c>
      <c r="B83" t="s">
        <v>43</v>
      </c>
      <c r="C83" s="7">
        <f aca="true" t="shared" si="52" ref="C83:R83">C59*$V59</f>
        <v>0.041662371341825086</v>
      </c>
      <c r="D83" s="7">
        <f t="shared" si="52"/>
        <v>12.960994100187852</v>
      </c>
      <c r="E83" s="7">
        <f t="shared" si="52"/>
        <v>0</v>
      </c>
      <c r="F83" s="7">
        <f t="shared" si="52"/>
        <v>0.18782532863592521</v>
      </c>
      <c r="G83" s="7">
        <f t="shared" si="52"/>
        <v>0</v>
      </c>
      <c r="H83" s="7">
        <f t="shared" si="52"/>
        <v>0</v>
      </c>
      <c r="I83" s="7">
        <f t="shared" si="52"/>
        <v>0</v>
      </c>
      <c r="J83" s="7">
        <f t="shared" si="52"/>
        <v>10.356209810177564</v>
      </c>
      <c r="K83" s="7">
        <f t="shared" si="52"/>
        <v>1.3406488440599666</v>
      </c>
      <c r="L83" s="7">
        <f t="shared" si="52"/>
        <v>0.04262205653832661</v>
      </c>
      <c r="M83" s="7">
        <f t="shared" si="52"/>
        <v>0</v>
      </c>
      <c r="N83" s="7">
        <f t="shared" si="52"/>
        <v>0</v>
      </c>
      <c r="O83" s="7">
        <f t="shared" si="52"/>
        <v>0</v>
      </c>
      <c r="P83" s="7">
        <f t="shared" si="52"/>
        <v>1.3828408686336615</v>
      </c>
      <c r="Q83" s="7">
        <f t="shared" si="52"/>
        <v>0</v>
      </c>
      <c r="R83" s="7">
        <f t="shared" si="52"/>
        <v>2.64819072061273</v>
      </c>
      <c r="V83" s="7">
        <f>C83</f>
        <v>0.041662371341825086</v>
      </c>
      <c r="W83" s="7">
        <f>J83-Z83</f>
        <v>6.356209810177564</v>
      </c>
      <c r="X83" s="12">
        <f t="shared" si="41"/>
        <v>6.397872181519389</v>
      </c>
      <c r="Z83">
        <v>4</v>
      </c>
      <c r="AB83" s="7">
        <f>K83</f>
        <v>1.3406488440599666</v>
      </c>
      <c r="AC83" s="7">
        <f>L83</f>
        <v>0.04262205653832661</v>
      </c>
      <c r="AD83" s="7">
        <f>F83</f>
        <v>0.18782532863592521</v>
      </c>
      <c r="AE83" s="7">
        <f>E83+H83+M83+N83+O83</f>
        <v>0</v>
      </c>
      <c r="AF83" s="12">
        <f t="shared" si="42"/>
        <v>1.5710962292342185</v>
      </c>
      <c r="AG83" s="7">
        <f>P83</f>
        <v>1.3828408686336615</v>
      </c>
      <c r="AH83" s="7">
        <f>R83</f>
        <v>2.64819072061273</v>
      </c>
      <c r="AI83" s="12">
        <f t="shared" si="43"/>
        <v>4.031031589246392</v>
      </c>
      <c r="AJ83" s="7">
        <f>D83</f>
        <v>12.960994100187852</v>
      </c>
      <c r="AK83" s="7">
        <f>Q83</f>
        <v>0</v>
      </c>
    </row>
    <row r="84" spans="1:37" ht="12.75">
      <c r="A84" t="s">
        <v>46</v>
      </c>
      <c r="B84" t="s">
        <v>43</v>
      </c>
      <c r="C84" s="7">
        <f aca="true" t="shared" si="53" ref="C84:R84">C60*$V60</f>
        <v>0.029124799793295415</v>
      </c>
      <c r="D84" s="7">
        <f t="shared" si="53"/>
        <v>12.967840324350064</v>
      </c>
      <c r="E84" s="7">
        <f t="shared" si="53"/>
        <v>0</v>
      </c>
      <c r="F84" s="7">
        <f t="shared" si="53"/>
        <v>0.19464469985633231</v>
      </c>
      <c r="G84" s="7">
        <f t="shared" si="53"/>
        <v>0.011856063731154564</v>
      </c>
      <c r="H84" s="7">
        <f t="shared" si="53"/>
        <v>0</v>
      </c>
      <c r="I84" s="7">
        <f t="shared" si="53"/>
        <v>0</v>
      </c>
      <c r="J84" s="7">
        <f t="shared" si="53"/>
        <v>10.37017631636654</v>
      </c>
      <c r="K84" s="7">
        <f t="shared" si="53"/>
        <v>1.3205759430007005</v>
      </c>
      <c r="L84" s="7">
        <f t="shared" si="53"/>
        <v>0.0371536078815578</v>
      </c>
      <c r="M84" s="7">
        <f t="shared" si="53"/>
        <v>0</v>
      </c>
      <c r="N84" s="7">
        <f t="shared" si="53"/>
        <v>0</v>
      </c>
      <c r="O84" s="7">
        <f t="shared" si="53"/>
        <v>0</v>
      </c>
      <c r="P84" s="7">
        <f t="shared" si="53"/>
        <v>1.308116809189775</v>
      </c>
      <c r="Q84" s="7">
        <f t="shared" si="53"/>
        <v>0</v>
      </c>
      <c r="R84" s="7">
        <f t="shared" si="53"/>
        <v>2.7283517601806415</v>
      </c>
      <c r="V84" s="7">
        <f>C84</f>
        <v>0.029124799793295415</v>
      </c>
      <c r="W84" s="7">
        <f>J84-Z84</f>
        <v>6.370176316366541</v>
      </c>
      <c r="X84" s="12">
        <f t="shared" si="41"/>
        <v>6.399301116159836</v>
      </c>
      <c r="Z84">
        <v>4</v>
      </c>
      <c r="AB84" s="7">
        <f>K84</f>
        <v>1.3205759430007005</v>
      </c>
      <c r="AC84" s="7">
        <f>L84</f>
        <v>0.0371536078815578</v>
      </c>
      <c r="AD84" s="7">
        <f>F84</f>
        <v>0.19464469985633231</v>
      </c>
      <c r="AE84" s="7">
        <f>E84+H84+M84+N84+O84</f>
        <v>0</v>
      </c>
      <c r="AF84" s="12">
        <f t="shared" si="42"/>
        <v>1.5523742507385905</v>
      </c>
      <c r="AG84" s="7">
        <f>P84</f>
        <v>1.308116809189775</v>
      </c>
      <c r="AH84" s="7">
        <f>R84</f>
        <v>2.7283517601806415</v>
      </c>
      <c r="AI84" s="12">
        <f t="shared" si="43"/>
        <v>4.036468569370417</v>
      </c>
      <c r="AJ84" s="7">
        <f>D84</f>
        <v>12.967840324350064</v>
      </c>
      <c r="AK84" s="7">
        <f>Q84</f>
        <v>0</v>
      </c>
    </row>
    <row r="85" spans="1:37" ht="12.75">
      <c r="A85" t="s">
        <v>47</v>
      </c>
      <c r="B85" t="s">
        <v>43</v>
      </c>
      <c r="C85" s="7">
        <f aca="true" t="shared" si="54" ref="C85:R85">C61*$V61</f>
        <v>0.035623176204536144</v>
      </c>
      <c r="D85" s="7">
        <f t="shared" si="54"/>
        <v>13.038579605885523</v>
      </c>
      <c r="E85" s="7">
        <f t="shared" si="54"/>
        <v>0</v>
      </c>
      <c r="F85" s="7">
        <f t="shared" si="54"/>
        <v>0.18348235411670913</v>
      </c>
      <c r="G85" s="7">
        <f t="shared" si="54"/>
        <v>0</v>
      </c>
      <c r="H85" s="7">
        <f t="shared" si="54"/>
        <v>0</v>
      </c>
      <c r="I85" s="7">
        <f t="shared" si="54"/>
        <v>0</v>
      </c>
      <c r="J85" s="7">
        <f t="shared" si="54"/>
        <v>10.366344549427968</v>
      </c>
      <c r="K85" s="7">
        <f t="shared" si="54"/>
        <v>1.3117155169704608</v>
      </c>
      <c r="L85" s="7">
        <f t="shared" si="54"/>
        <v>0.03918229729240488</v>
      </c>
      <c r="M85" s="7">
        <f t="shared" si="54"/>
        <v>0</v>
      </c>
      <c r="N85" s="7">
        <f t="shared" si="54"/>
        <v>0</v>
      </c>
      <c r="O85" s="7">
        <f t="shared" si="54"/>
        <v>0</v>
      </c>
      <c r="P85" s="7">
        <f t="shared" si="54"/>
        <v>1.290865902538253</v>
      </c>
      <c r="Q85" s="7">
        <f t="shared" si="54"/>
        <v>0</v>
      </c>
      <c r="R85" s="7">
        <f t="shared" si="54"/>
        <v>2.772786203449671</v>
      </c>
      <c r="V85" s="7">
        <f>C85</f>
        <v>0.035623176204536144</v>
      </c>
      <c r="W85" s="7">
        <f>J85-Z85</f>
        <v>6.366344549427968</v>
      </c>
      <c r="X85" s="12">
        <f t="shared" si="41"/>
        <v>6.401967725632504</v>
      </c>
      <c r="Z85">
        <v>4</v>
      </c>
      <c r="AB85" s="7">
        <f>K85</f>
        <v>1.3117155169704608</v>
      </c>
      <c r="AC85" s="7">
        <f>L85</f>
        <v>0.03918229729240488</v>
      </c>
      <c r="AD85" s="7">
        <f>F85</f>
        <v>0.18348235411670913</v>
      </c>
      <c r="AE85" s="7">
        <f>E85+H85+M85+N85+O85</f>
        <v>0</v>
      </c>
      <c r="AF85" s="12">
        <f t="shared" si="42"/>
        <v>1.534380168379575</v>
      </c>
      <c r="AG85" s="7">
        <f>P85</f>
        <v>1.290865902538253</v>
      </c>
      <c r="AH85" s="7">
        <f>R85</f>
        <v>2.772786203449671</v>
      </c>
      <c r="AI85" s="12">
        <f t="shared" si="43"/>
        <v>4.063652105987924</v>
      </c>
      <c r="AJ85" s="7">
        <f>D85</f>
        <v>13.038579605885523</v>
      </c>
      <c r="AK85" s="7">
        <f>Q85</f>
        <v>0</v>
      </c>
    </row>
    <row r="86" spans="1:37" ht="12.75">
      <c r="A86" t="s">
        <v>48</v>
      </c>
      <c r="B86" t="s">
        <v>49</v>
      </c>
      <c r="C86" s="7">
        <f aca="true" t="shared" si="55" ref="C86:R86">C62*$V62</f>
        <v>0</v>
      </c>
      <c r="D86" s="7">
        <f t="shared" si="55"/>
        <v>12.976158106793411</v>
      </c>
      <c r="E86" s="7">
        <f t="shared" si="55"/>
        <v>0</v>
      </c>
      <c r="F86" s="7">
        <f t="shared" si="55"/>
        <v>0.4985256258283161</v>
      </c>
      <c r="G86" s="7">
        <f t="shared" si="55"/>
        <v>0.09300575791909516</v>
      </c>
      <c r="H86" s="7">
        <f t="shared" si="55"/>
        <v>0</v>
      </c>
      <c r="I86" s="7">
        <f t="shared" si="55"/>
        <v>0</v>
      </c>
      <c r="J86" s="7">
        <f t="shared" si="55"/>
        <v>10.120402415364497</v>
      </c>
      <c r="K86" s="7">
        <f t="shared" si="55"/>
        <v>1.0279087435467333</v>
      </c>
      <c r="L86" s="7">
        <f t="shared" si="55"/>
        <v>0.30190027108211864</v>
      </c>
      <c r="M86" s="7">
        <f t="shared" si="55"/>
        <v>0</v>
      </c>
      <c r="N86" s="7">
        <f t="shared" si="55"/>
        <v>0</v>
      </c>
      <c r="O86" s="7">
        <f t="shared" si="55"/>
        <v>0</v>
      </c>
      <c r="P86" s="7">
        <f t="shared" si="55"/>
        <v>1.1272250576945793</v>
      </c>
      <c r="Q86" s="7">
        <f t="shared" si="55"/>
        <v>0</v>
      </c>
      <c r="R86" s="7">
        <f t="shared" si="55"/>
        <v>2.8310321285646607</v>
      </c>
      <c r="V86" s="7">
        <f>C86</f>
        <v>0</v>
      </c>
      <c r="W86" s="7">
        <f>J86-Z86</f>
        <v>6.120402415364497</v>
      </c>
      <c r="X86" s="12">
        <f t="shared" si="41"/>
        <v>6.120402415364497</v>
      </c>
      <c r="Z86">
        <v>4</v>
      </c>
      <c r="AB86" s="7">
        <f>K86</f>
        <v>1.0279087435467333</v>
      </c>
      <c r="AC86" s="7">
        <f>L86</f>
        <v>0.30190027108211864</v>
      </c>
      <c r="AD86" s="7">
        <f>F86</f>
        <v>0.4985256258283161</v>
      </c>
      <c r="AE86" s="7">
        <f>E86+H86+M86+N86+O86</f>
        <v>0</v>
      </c>
      <c r="AF86" s="12">
        <f t="shared" si="42"/>
        <v>1.828334640457168</v>
      </c>
      <c r="AG86" s="7">
        <f>P86</f>
        <v>1.1272250576945793</v>
      </c>
      <c r="AH86" s="7">
        <f>R86</f>
        <v>2.8310321285646607</v>
      </c>
      <c r="AI86" s="12">
        <f t="shared" si="43"/>
        <v>3.9582571862592397</v>
      </c>
      <c r="AJ86" s="7">
        <f>D86</f>
        <v>12.976158106793411</v>
      </c>
      <c r="AK86" s="7">
        <f>Q86</f>
        <v>0</v>
      </c>
    </row>
    <row r="87" spans="1:37" ht="12.75">
      <c r="A87" t="s">
        <v>50</v>
      </c>
      <c r="B87" t="s">
        <v>49</v>
      </c>
      <c r="C87" s="7">
        <f aca="true" t="shared" si="56" ref="C87:R87">C63*$V63</f>
        <v>0</v>
      </c>
      <c r="D87" s="7">
        <f t="shared" si="56"/>
        <v>12.921634495185305</v>
      </c>
      <c r="E87" s="7">
        <f t="shared" si="56"/>
        <v>0</v>
      </c>
      <c r="F87" s="7">
        <f t="shared" si="56"/>
        <v>0.45621784795568227</v>
      </c>
      <c r="G87" s="7">
        <f t="shared" si="56"/>
        <v>0.07444872380014966</v>
      </c>
      <c r="H87" s="7">
        <f t="shared" si="56"/>
        <v>0.0002944802304924122</v>
      </c>
      <c r="I87" s="7">
        <f t="shared" si="56"/>
        <v>0.0065365224352377385</v>
      </c>
      <c r="J87" s="7">
        <f t="shared" si="56"/>
        <v>10.119524859639606</v>
      </c>
      <c r="K87" s="7">
        <f t="shared" si="56"/>
        <v>1.0983887591163464</v>
      </c>
      <c r="L87" s="7">
        <f t="shared" si="56"/>
        <v>0.28429537858854476</v>
      </c>
      <c r="M87" s="7">
        <f t="shared" si="56"/>
        <v>0.0014099889080323577</v>
      </c>
      <c r="N87" s="7">
        <f t="shared" si="56"/>
        <v>0.0002808503525889149</v>
      </c>
      <c r="O87" s="7">
        <f t="shared" si="56"/>
        <v>0.00030127407327547377</v>
      </c>
      <c r="P87" s="7">
        <f t="shared" si="56"/>
        <v>1.467989339701565</v>
      </c>
      <c r="Q87" s="7">
        <f t="shared" si="56"/>
        <v>0</v>
      </c>
      <c r="R87" s="7">
        <f t="shared" si="56"/>
        <v>2.4968484976337164</v>
      </c>
      <c r="V87" s="7">
        <f>C87</f>
        <v>0</v>
      </c>
      <c r="W87" s="7">
        <f>J87-Z87</f>
        <v>6.119524859639606</v>
      </c>
      <c r="X87" s="12">
        <f t="shared" si="41"/>
        <v>6.119524859639606</v>
      </c>
      <c r="Z87">
        <v>4</v>
      </c>
      <c r="AB87" s="7">
        <f>K87</f>
        <v>1.0983887591163464</v>
      </c>
      <c r="AC87" s="7">
        <f>L87</f>
        <v>0.28429537858854476</v>
      </c>
      <c r="AD87" s="7">
        <f>F87</f>
        <v>0.45621784795568227</v>
      </c>
      <c r="AE87" s="7">
        <f>E87+H87+M87+N87+O87</f>
        <v>0.002286593564389158</v>
      </c>
      <c r="AF87" s="12">
        <f t="shared" si="42"/>
        <v>1.8411885792249625</v>
      </c>
      <c r="AG87" s="7">
        <f>P87</f>
        <v>1.467989339701565</v>
      </c>
      <c r="AH87" s="7">
        <f>R87</f>
        <v>2.4968484976337164</v>
      </c>
      <c r="AI87" s="12">
        <f t="shared" si="43"/>
        <v>3.9648378373352813</v>
      </c>
      <c r="AJ87" s="7">
        <f>D87</f>
        <v>12.921634495185305</v>
      </c>
      <c r="AK87" s="7">
        <f>Q87</f>
        <v>0</v>
      </c>
    </row>
    <row r="88" spans="1:37" ht="12.75">
      <c r="A88" t="s">
        <v>52</v>
      </c>
      <c r="B88" t="s">
        <v>53</v>
      </c>
      <c r="C88" s="7">
        <f aca="true" t="shared" si="57" ref="C88:R88">C64*$V64</f>
        <v>0.07247748182362247</v>
      </c>
      <c r="D88" s="7">
        <f t="shared" si="57"/>
        <v>12.79639231027455</v>
      </c>
      <c r="E88" s="7">
        <f t="shared" si="57"/>
        <v>0</v>
      </c>
      <c r="F88" s="7">
        <f t="shared" si="57"/>
        <v>1.059132902722512</v>
      </c>
      <c r="G88" s="7">
        <f t="shared" si="57"/>
        <v>0</v>
      </c>
      <c r="H88" s="7">
        <f t="shared" si="57"/>
        <v>0</v>
      </c>
      <c r="I88" s="7">
        <f t="shared" si="57"/>
        <v>0</v>
      </c>
      <c r="J88" s="7">
        <f t="shared" si="57"/>
        <v>9.940817649842483</v>
      </c>
      <c r="K88" s="7">
        <f t="shared" si="57"/>
        <v>0.4806174311160554</v>
      </c>
      <c r="L88" s="7">
        <f t="shared" si="57"/>
        <v>0.3722918756543729</v>
      </c>
      <c r="M88" s="7">
        <f t="shared" si="57"/>
        <v>0</v>
      </c>
      <c r="N88" s="7">
        <f t="shared" si="57"/>
        <v>0</v>
      </c>
      <c r="O88" s="7">
        <f t="shared" si="57"/>
        <v>0</v>
      </c>
      <c r="P88" s="7">
        <f t="shared" si="57"/>
        <v>0.6660844479601361</v>
      </c>
      <c r="Q88" s="7">
        <f t="shared" si="57"/>
        <v>0</v>
      </c>
      <c r="R88" s="7">
        <f t="shared" si="57"/>
        <v>3.4085782108808185</v>
      </c>
      <c r="V88" s="7">
        <f>C88</f>
        <v>0.07247748182362247</v>
      </c>
      <c r="W88" s="7">
        <f>J88-Z88</f>
        <v>5.940817649842483</v>
      </c>
      <c r="X88" s="12">
        <f t="shared" si="41"/>
        <v>6.013295131666106</v>
      </c>
      <c r="Z88">
        <v>4</v>
      </c>
      <c r="AB88" s="7">
        <f>K88</f>
        <v>0.4806174311160554</v>
      </c>
      <c r="AC88" s="7">
        <f>L88</f>
        <v>0.3722918756543729</v>
      </c>
      <c r="AD88" s="7">
        <f>F88</f>
        <v>1.059132902722512</v>
      </c>
      <c r="AE88" s="7">
        <f>E88+H88+M88+N88+O88</f>
        <v>0</v>
      </c>
      <c r="AF88" s="12">
        <f t="shared" si="42"/>
        <v>1.9120422094929403</v>
      </c>
      <c r="AG88" s="7">
        <f>P88</f>
        <v>0.6660844479601361</v>
      </c>
      <c r="AH88" s="7">
        <f>R88</f>
        <v>3.4085782108808185</v>
      </c>
      <c r="AI88" s="12">
        <f t="shared" si="43"/>
        <v>4.074662658840954</v>
      </c>
      <c r="AJ88" s="7">
        <f>D88</f>
        <v>12.79639231027455</v>
      </c>
      <c r="AK88" s="7">
        <f>Q88</f>
        <v>0</v>
      </c>
    </row>
    <row r="89" spans="1:37" ht="12.75">
      <c r="A89" t="s">
        <v>54</v>
      </c>
      <c r="B89" t="s">
        <v>53</v>
      </c>
      <c r="C89" s="7">
        <f aca="true" t="shared" si="58" ref="C89:R89">C65*$V65</f>
        <v>0.06219702212552542</v>
      </c>
      <c r="D89" s="7">
        <f t="shared" si="58"/>
        <v>12.797413447340126</v>
      </c>
      <c r="E89" s="7">
        <f t="shared" si="58"/>
        <v>0</v>
      </c>
      <c r="F89" s="7">
        <f t="shared" si="58"/>
        <v>1.149854196224437</v>
      </c>
      <c r="G89" s="7">
        <f t="shared" si="58"/>
        <v>0.005307840811438359</v>
      </c>
      <c r="H89" s="7">
        <f t="shared" si="58"/>
        <v>0</v>
      </c>
      <c r="I89" s="7">
        <f t="shared" si="58"/>
        <v>0</v>
      </c>
      <c r="J89" s="7">
        <f t="shared" si="58"/>
        <v>9.937032810412324</v>
      </c>
      <c r="K89" s="7">
        <f t="shared" si="58"/>
        <v>0.4286507363782052</v>
      </c>
      <c r="L89" s="7">
        <f t="shared" si="58"/>
        <v>0.3494441199039808</v>
      </c>
      <c r="M89" s="7">
        <f t="shared" si="58"/>
        <v>0.000914457955687093</v>
      </c>
      <c r="N89" s="7">
        <f t="shared" si="58"/>
        <v>0</v>
      </c>
      <c r="O89" s="7">
        <f t="shared" si="58"/>
        <v>0</v>
      </c>
      <c r="P89" s="7">
        <f t="shared" si="58"/>
        <v>0.6230154139688753</v>
      </c>
      <c r="Q89" s="7">
        <f t="shared" si="58"/>
        <v>0.004984794937010917</v>
      </c>
      <c r="R89" s="7">
        <f t="shared" si="58"/>
        <v>3.443583402219526</v>
      </c>
      <c r="V89" s="7">
        <f>C89</f>
        <v>0.06219702212552542</v>
      </c>
      <c r="W89" s="7">
        <f>J89-Z89</f>
        <v>5.937032810412324</v>
      </c>
      <c r="X89" s="12">
        <f t="shared" si="41"/>
        <v>5.99922983253785</v>
      </c>
      <c r="Z89">
        <v>4</v>
      </c>
      <c r="AB89" s="7">
        <f>K89</f>
        <v>0.4286507363782052</v>
      </c>
      <c r="AC89" s="7">
        <f>L89</f>
        <v>0.3494441199039808</v>
      </c>
      <c r="AD89" s="7">
        <f>F89</f>
        <v>1.149854196224437</v>
      </c>
      <c r="AE89" s="7">
        <f>E89+H89+M89+N89+O89</f>
        <v>0.000914457955687093</v>
      </c>
      <c r="AF89" s="12">
        <f t="shared" si="42"/>
        <v>1.92886351046231</v>
      </c>
      <c r="AG89" s="7">
        <f>P89</f>
        <v>0.6230154139688753</v>
      </c>
      <c r="AH89" s="7">
        <f>R89</f>
        <v>3.443583402219526</v>
      </c>
      <c r="AI89" s="12">
        <f t="shared" si="43"/>
        <v>4.066598816188401</v>
      </c>
      <c r="AJ89" s="7">
        <f>D89</f>
        <v>12.797413447340126</v>
      </c>
      <c r="AK89" s="7">
        <f>Q89</f>
        <v>0.004984794937010917</v>
      </c>
    </row>
    <row r="90" spans="1:37" ht="12.75">
      <c r="A90" t="s">
        <v>56</v>
      </c>
      <c r="B90" t="s">
        <v>55</v>
      </c>
      <c r="C90" s="7">
        <f aca="true" t="shared" si="59" ref="C90:R90">C66*$V66</f>
        <v>0.044263419776955026</v>
      </c>
      <c r="D90" s="7">
        <f t="shared" si="59"/>
        <v>12.823171338098971</v>
      </c>
      <c r="E90" s="7">
        <f t="shared" si="59"/>
        <v>0</v>
      </c>
      <c r="F90" s="7">
        <f t="shared" si="59"/>
        <v>1.3449060885303332</v>
      </c>
      <c r="G90" s="7">
        <f t="shared" si="59"/>
        <v>0</v>
      </c>
      <c r="H90" s="7">
        <f t="shared" si="59"/>
        <v>0</v>
      </c>
      <c r="I90" s="7">
        <f t="shared" si="59"/>
        <v>0</v>
      </c>
      <c r="J90" s="7">
        <f t="shared" si="59"/>
        <v>9.944734023687253</v>
      </c>
      <c r="K90" s="7">
        <f t="shared" si="59"/>
        <v>0.20333707160383277</v>
      </c>
      <c r="L90" s="7">
        <f t="shared" si="59"/>
        <v>0.44911273620293096</v>
      </c>
      <c r="M90" s="7">
        <f t="shared" si="59"/>
        <v>0</v>
      </c>
      <c r="N90" s="7">
        <f t="shared" si="59"/>
        <v>0</v>
      </c>
      <c r="O90" s="7">
        <f t="shared" si="59"/>
        <v>0</v>
      </c>
      <c r="P90" s="7">
        <f t="shared" si="59"/>
        <v>1.518973727250947</v>
      </c>
      <c r="Q90" s="7">
        <f t="shared" si="59"/>
        <v>0</v>
      </c>
      <c r="R90" s="7">
        <f t="shared" si="59"/>
        <v>2.4946729329477466</v>
      </c>
      <c r="V90" s="7">
        <f>C90</f>
        <v>0.044263419776955026</v>
      </c>
      <c r="W90" s="7">
        <f>J90-Z90</f>
        <v>5.9447340236872535</v>
      </c>
      <c r="X90" s="12">
        <f t="shared" si="41"/>
        <v>5.988997443464209</v>
      </c>
      <c r="Z90">
        <v>4</v>
      </c>
      <c r="AB90" s="7">
        <f>K90</f>
        <v>0.20333707160383277</v>
      </c>
      <c r="AC90" s="7">
        <f>L90</f>
        <v>0.44911273620293096</v>
      </c>
      <c r="AD90" s="7">
        <f>F90</f>
        <v>1.3449060885303332</v>
      </c>
      <c r="AE90" s="7">
        <f>E90+H90+M90+N90+O90</f>
        <v>0</v>
      </c>
      <c r="AF90" s="12">
        <f t="shared" si="42"/>
        <v>1.997355896337097</v>
      </c>
      <c r="AG90" s="7">
        <f>P90</f>
        <v>1.518973727250947</v>
      </c>
      <c r="AH90" s="7">
        <f>R90</f>
        <v>2.4946729329477466</v>
      </c>
      <c r="AI90" s="12">
        <f t="shared" si="43"/>
        <v>4.0136466601986935</v>
      </c>
      <c r="AJ90" s="7">
        <f>D90</f>
        <v>12.823171338098971</v>
      </c>
      <c r="AK90" s="7">
        <f>Q90</f>
        <v>0</v>
      </c>
    </row>
    <row r="91" spans="1:37" ht="12.75">
      <c r="A91" t="s">
        <v>57</v>
      </c>
      <c r="B91" t="s">
        <v>55</v>
      </c>
      <c r="C91" s="7">
        <f aca="true" t="shared" si="60" ref="C91:R91">C67*$V67</f>
        <v>0.03950117914554756</v>
      </c>
      <c r="D91" s="7">
        <f t="shared" si="60"/>
        <v>12.88590280060095</v>
      </c>
      <c r="E91" s="7">
        <f t="shared" si="60"/>
        <v>0</v>
      </c>
      <c r="F91" s="7">
        <f t="shared" si="60"/>
        <v>1.3999795470948464</v>
      </c>
      <c r="G91" s="7">
        <f t="shared" si="60"/>
        <v>0</v>
      </c>
      <c r="H91" s="7">
        <f t="shared" si="60"/>
        <v>0</v>
      </c>
      <c r="I91" s="7">
        <f t="shared" si="60"/>
        <v>0</v>
      </c>
      <c r="J91" s="7">
        <f t="shared" si="60"/>
        <v>9.8863985899557</v>
      </c>
      <c r="K91" s="7">
        <f t="shared" si="60"/>
        <v>0.15681892225134117</v>
      </c>
      <c r="L91" s="7">
        <f t="shared" si="60"/>
        <v>0.43096472845793493</v>
      </c>
      <c r="M91" s="7">
        <f t="shared" si="60"/>
        <v>0.0009267607149800424</v>
      </c>
      <c r="N91" s="7">
        <f t="shared" si="60"/>
        <v>0</v>
      </c>
      <c r="O91" s="7">
        <f t="shared" si="60"/>
        <v>0</v>
      </c>
      <c r="P91" s="7">
        <f t="shared" si="60"/>
        <v>1.436555728038139</v>
      </c>
      <c r="Q91" s="7">
        <f t="shared" si="60"/>
        <v>0</v>
      </c>
      <c r="R91" s="7">
        <f t="shared" si="60"/>
        <v>2.648854544341513</v>
      </c>
      <c r="V91" s="7">
        <f>C91</f>
        <v>0.03950117914554756</v>
      </c>
      <c r="W91" s="7">
        <f>J91-Z91</f>
        <v>5.8863985899557</v>
      </c>
      <c r="X91" s="12">
        <f t="shared" si="41"/>
        <v>5.925899769101248</v>
      </c>
      <c r="Z91">
        <v>4</v>
      </c>
      <c r="AB91" s="7">
        <f>K91</f>
        <v>0.15681892225134117</v>
      </c>
      <c r="AC91" s="7">
        <f>L91</f>
        <v>0.43096472845793493</v>
      </c>
      <c r="AD91" s="7">
        <f>F91</f>
        <v>1.3999795470948464</v>
      </c>
      <c r="AE91" s="7">
        <f>E91+H91+M91+N91+O91</f>
        <v>0.0009267607149800424</v>
      </c>
      <c r="AF91" s="12">
        <f t="shared" si="42"/>
        <v>1.9886899585191027</v>
      </c>
      <c r="AG91" s="7">
        <f>P91</f>
        <v>1.436555728038139</v>
      </c>
      <c r="AH91" s="7">
        <f>R91</f>
        <v>2.648854544341513</v>
      </c>
      <c r="AI91" s="12">
        <f t="shared" si="43"/>
        <v>4.085410272379652</v>
      </c>
      <c r="AJ91" s="7">
        <f>D91</f>
        <v>12.88590280060095</v>
      </c>
      <c r="AK91" s="7">
        <f>Q91</f>
        <v>0</v>
      </c>
    </row>
    <row r="92" ht="12.75">
      <c r="AA92" s="7"/>
    </row>
    <row r="121" ht="12.75">
      <c r="S121" s="1"/>
    </row>
    <row r="122" ht="12.75">
      <c r="S122" s="1"/>
    </row>
    <row r="123" ht="12.75">
      <c r="S123" s="1"/>
    </row>
    <row r="124" ht="12.75">
      <c r="S124" s="1"/>
    </row>
    <row r="125" ht="12.75">
      <c r="S125" s="1"/>
    </row>
    <row r="126" ht="12.75">
      <c r="S126" s="1"/>
    </row>
    <row r="127" ht="12.75">
      <c r="S127" s="1"/>
    </row>
    <row r="128" ht="12.75">
      <c r="S128" s="1"/>
    </row>
    <row r="129" ht="12.75">
      <c r="S129" s="1"/>
    </row>
    <row r="130" ht="12.75">
      <c r="S130" s="1"/>
    </row>
    <row r="131" ht="12.75">
      <c r="S131" s="1"/>
    </row>
    <row r="132" ht="12.75">
      <c r="S132" s="1"/>
    </row>
    <row r="133" ht="12.75">
      <c r="S133" s="1"/>
    </row>
    <row r="134" ht="12.75">
      <c r="S134" s="1"/>
    </row>
    <row r="135" ht="12.75">
      <c r="S135" s="1"/>
    </row>
    <row r="136" ht="12.75">
      <c r="S136" s="1"/>
    </row>
    <row r="137" ht="12.75">
      <c r="S137" s="1"/>
    </row>
    <row r="138" ht="12.75">
      <c r="S138" s="1"/>
    </row>
    <row r="139" ht="12.75">
      <c r="S139" s="1"/>
    </row>
    <row r="140" ht="12.75">
      <c r="S140" s="1"/>
    </row>
    <row r="141" ht="12.75">
      <c r="S141" s="1"/>
    </row>
    <row r="142" ht="12.75">
      <c r="S142" s="1"/>
    </row>
    <row r="143" ht="12.75">
      <c r="S143" s="1"/>
    </row>
    <row r="144" ht="12.75">
      <c r="S144" s="1"/>
    </row>
    <row r="145" ht="12.75">
      <c r="S145" s="1"/>
    </row>
    <row r="146" ht="12.75">
      <c r="S146" s="1"/>
    </row>
    <row r="147" ht="12.75">
      <c r="S147" s="1"/>
    </row>
    <row r="148" ht="12.75">
      <c r="S148" s="1"/>
    </row>
    <row r="149" ht="12.75">
      <c r="S149" s="1"/>
    </row>
    <row r="150" ht="12.75">
      <c r="S150" s="1"/>
    </row>
    <row r="151" ht="12.75">
      <c r="S151" s="1"/>
    </row>
    <row r="152" ht="12.75">
      <c r="S152" s="1"/>
    </row>
    <row r="153" ht="12.75">
      <c r="S153" s="1"/>
    </row>
    <row r="154" ht="12.75">
      <c r="S154" s="1"/>
    </row>
    <row r="155" ht="12.75">
      <c r="S155" s="1"/>
    </row>
    <row r="156" ht="12.75">
      <c r="S156" s="1"/>
    </row>
    <row r="157" ht="12.75">
      <c r="S157" s="1"/>
    </row>
    <row r="158" ht="12.75">
      <c r="S158" s="1"/>
    </row>
    <row r="159" ht="12.75">
      <c r="S159" s="1"/>
    </row>
    <row r="160" ht="12.75">
      <c r="S160" s="1"/>
    </row>
    <row r="161" ht="12.75">
      <c r="S161" s="1"/>
    </row>
    <row r="162" ht="12.75">
      <c r="S162" s="1"/>
    </row>
    <row r="163" ht="12.75">
      <c r="S163" s="1"/>
    </row>
    <row r="164" ht="12.75">
      <c r="S164" s="1"/>
    </row>
    <row r="165" ht="12.75">
      <c r="S165" s="1"/>
    </row>
    <row r="166" ht="12.75">
      <c r="S166" s="1"/>
    </row>
    <row r="167" ht="12.75">
      <c r="S167" s="1"/>
    </row>
    <row r="168" ht="12.75">
      <c r="S168" s="1"/>
    </row>
    <row r="169" ht="12.75">
      <c r="S169" s="1"/>
    </row>
    <row r="170" ht="12.75">
      <c r="S170" s="1"/>
    </row>
    <row r="171" ht="12.75">
      <c r="S171" s="1"/>
    </row>
    <row r="172" ht="12.75">
      <c r="S172" s="1"/>
    </row>
    <row r="173" ht="12.75">
      <c r="S173" s="1"/>
    </row>
    <row r="174" ht="12.75">
      <c r="S174" s="1"/>
    </row>
    <row r="175" ht="12.75">
      <c r="S175" s="1"/>
    </row>
    <row r="176" ht="12.75">
      <c r="S176" s="1"/>
    </row>
    <row r="177" ht="12.75">
      <c r="S177" s="1"/>
    </row>
    <row r="178" ht="12.75">
      <c r="S178" s="1"/>
    </row>
    <row r="179" ht="12.75">
      <c r="S179" s="1"/>
    </row>
    <row r="180" ht="12.75">
      <c r="S180" s="1"/>
    </row>
    <row r="181" ht="12.75">
      <c r="S181" s="1"/>
    </row>
    <row r="182" ht="12.75">
      <c r="S182" s="1"/>
    </row>
    <row r="183" ht="12.75">
      <c r="S183" s="1"/>
    </row>
    <row r="184" ht="12.75">
      <c r="S184" s="1"/>
    </row>
    <row r="185" ht="12.75">
      <c r="S185" s="1"/>
    </row>
    <row r="186" ht="12.75">
      <c r="S186" s="1"/>
    </row>
    <row r="187" ht="12.75">
      <c r="S187" s="1"/>
    </row>
    <row r="188" ht="12.75">
      <c r="S188" s="1"/>
    </row>
    <row r="189" ht="12.75">
      <c r="S189" s="1"/>
    </row>
    <row r="190" ht="12.75">
      <c r="S190" s="1"/>
    </row>
    <row r="191" ht="12.75">
      <c r="S191" s="1"/>
    </row>
    <row r="192" ht="12.75">
      <c r="S192" s="1"/>
    </row>
    <row r="193" ht="12.75">
      <c r="S193" s="1"/>
    </row>
    <row r="194" ht="12.75">
      <c r="S194" s="1"/>
    </row>
    <row r="195" ht="12.75">
      <c r="S195" s="1"/>
    </row>
    <row r="196" ht="12.75">
      <c r="S196" s="1"/>
    </row>
    <row r="197" ht="12.75">
      <c r="S197" s="1"/>
    </row>
    <row r="198" ht="12.75">
      <c r="S198" s="1"/>
    </row>
    <row r="199" ht="12.75">
      <c r="S199" s="1"/>
    </row>
    <row r="200" ht="12.75">
      <c r="S200" s="1"/>
    </row>
    <row r="201" ht="12.75">
      <c r="S201" s="1"/>
    </row>
    <row r="202" ht="12.75">
      <c r="S202" s="1"/>
    </row>
    <row r="203" ht="12.75">
      <c r="S203" s="1"/>
    </row>
    <row r="204" ht="12.75">
      <c r="S204" s="1"/>
    </row>
    <row r="205" ht="12.75">
      <c r="S205" s="1"/>
    </row>
    <row r="206" ht="12.75">
      <c r="S206" s="1"/>
    </row>
    <row r="207" ht="12.75">
      <c r="S207" s="1"/>
    </row>
    <row r="208" ht="12.75">
      <c r="S208" s="1"/>
    </row>
    <row r="209" ht="12.75">
      <c r="S209" s="1"/>
    </row>
    <row r="210" ht="12.75">
      <c r="S210" s="1"/>
    </row>
    <row r="211" ht="12.75">
      <c r="S211" s="1"/>
    </row>
    <row r="212" ht="12.75">
      <c r="S212" s="1"/>
    </row>
    <row r="213" ht="12.75">
      <c r="S213" s="1"/>
    </row>
  </sheetData>
  <sheetProtection/>
  <mergeCells count="4">
    <mergeCell ref="AJ71:AK71"/>
    <mergeCell ref="AG71:AH71"/>
    <mergeCell ref="AB71:AE71"/>
    <mergeCell ref="V71:W71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Skoda</dc:creator>
  <cp:keywords/>
  <dc:description/>
  <cp:lastModifiedBy>Radek Škoda</cp:lastModifiedBy>
  <dcterms:created xsi:type="dcterms:W3CDTF">2010-04-13T06:23:14Z</dcterms:created>
  <dcterms:modified xsi:type="dcterms:W3CDTF">2023-02-21T12:35:04Z</dcterms:modified>
  <cp:category/>
  <cp:version/>
  <cp:contentType/>
  <cp:contentStatus/>
</cp:coreProperties>
</file>