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Data\Vyuka\Prednasky\GA921 Geochemie zivotniho prostredi\2025\GA921 Geochemie zivotniho prostredi\Dynamika cyklu\"/>
    </mc:Choice>
  </mc:AlternateContent>
  <xr:revisionPtr revIDLastSave="0" documentId="13_ncr:1_{82AABDF0-7265-48BD-9E39-9DBA2B99B073}" xr6:coauthVersionLast="47" xr6:coauthVersionMax="47" xr10:uidLastSave="{00000000-0000-0000-0000-000000000000}"/>
  <bookViews>
    <workbookView xWindow="4050" yWindow="1305" windowWidth="33990" windowHeight="19185" xr2:uid="{EA03C2A1-3BDC-453A-A809-A146FB10912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6" i="1" l="1"/>
  <c r="I95" i="1"/>
  <c r="I92" i="1"/>
  <c r="I94" i="1"/>
  <c r="I91" i="1"/>
  <c r="R106" i="1"/>
  <c r="R105" i="1"/>
  <c r="O105" i="1"/>
  <c r="M105" i="1"/>
  <c r="J101" i="1"/>
  <c r="A102" i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O106" i="1" s="1"/>
  <c r="H101" i="1"/>
  <c r="F101" i="1"/>
  <c r="D101" i="1"/>
  <c r="B101" i="1"/>
  <c r="C79" i="1"/>
  <c r="B56" i="1"/>
  <c r="J47" i="1"/>
  <c r="J46" i="1"/>
  <c r="C50" i="1"/>
  <c r="C59" i="1"/>
  <c r="G59" i="1" s="1"/>
  <c r="B59" i="1"/>
  <c r="F59" i="1" s="1"/>
  <c r="C58" i="1"/>
  <c r="G58" i="1" s="1"/>
  <c r="B58" i="1"/>
  <c r="F58" i="1" s="1"/>
  <c r="C57" i="1"/>
  <c r="G57" i="1" s="1"/>
  <c r="B57" i="1"/>
  <c r="F57" i="1" s="1"/>
  <c r="C56" i="1"/>
  <c r="G56" i="1" s="1"/>
  <c r="F56" i="1"/>
  <c r="J49" i="1"/>
  <c r="E66" i="1" s="1"/>
  <c r="J48" i="1"/>
  <c r="I93" i="1" s="1"/>
  <c r="E101" i="1" l="1"/>
  <c r="D102" i="1" s="1"/>
  <c r="C101" i="1"/>
  <c r="B102" i="1" s="1"/>
  <c r="I101" i="1"/>
  <c r="H102" i="1" s="1"/>
  <c r="G101" i="1"/>
  <c r="F102" i="1" s="1"/>
  <c r="E63" i="1"/>
  <c r="E64" i="1"/>
  <c r="B76" i="1"/>
  <c r="B77" i="1"/>
  <c r="C76" i="1"/>
  <c r="E65" i="1"/>
  <c r="D56" i="1"/>
  <c r="D57" i="1"/>
  <c r="D58" i="1"/>
  <c r="D59" i="1"/>
  <c r="E102" i="1" l="1"/>
  <c r="D103" i="1" s="1"/>
  <c r="B78" i="1"/>
  <c r="M107" i="1" s="1"/>
  <c r="M106" i="1"/>
  <c r="G102" i="1"/>
  <c r="F103" i="1" s="1"/>
  <c r="I103" i="1" s="1"/>
  <c r="C102" i="1"/>
  <c r="B103" i="1" s="1"/>
  <c r="J102" i="1"/>
  <c r="I102" i="1"/>
  <c r="H103" i="1" s="1"/>
  <c r="C77" i="1"/>
  <c r="D77" i="1" s="1"/>
  <c r="D76" i="1"/>
  <c r="C78" i="1" l="1"/>
  <c r="D78" i="1" s="1"/>
  <c r="B79" i="1"/>
  <c r="B80" i="1" s="1"/>
  <c r="Q105" i="1"/>
  <c r="Q106" i="1"/>
  <c r="P105" i="1"/>
  <c r="P106" i="1"/>
  <c r="E103" i="1"/>
  <c r="D104" i="1" s="1"/>
  <c r="C103" i="1"/>
  <c r="B104" i="1" s="1"/>
  <c r="G103" i="1"/>
  <c r="F104" i="1" s="1"/>
  <c r="I104" i="1" s="1"/>
  <c r="J103" i="1"/>
  <c r="H104" i="1"/>
  <c r="M108" i="1" l="1"/>
  <c r="S106" i="1" s="1"/>
  <c r="E104" i="1"/>
  <c r="D105" i="1" s="1"/>
  <c r="D79" i="1"/>
  <c r="H105" i="1"/>
  <c r="C104" i="1"/>
  <c r="B105" i="1" s="1"/>
  <c r="G104" i="1"/>
  <c r="F105" i="1" s="1"/>
  <c r="J104" i="1"/>
  <c r="E105" i="1" l="1"/>
  <c r="D106" i="1" s="1"/>
  <c r="C105" i="1"/>
  <c r="B106" i="1" s="1"/>
  <c r="S105" i="1"/>
  <c r="G105" i="1"/>
  <c r="F106" i="1" s="1"/>
  <c r="I105" i="1"/>
  <c r="H106" i="1" s="1"/>
  <c r="J105" i="1"/>
  <c r="E106" i="1" l="1"/>
  <c r="D107" i="1" s="1"/>
  <c r="C106" i="1"/>
  <c r="B107" i="1" s="1"/>
  <c r="G106" i="1"/>
  <c r="F107" i="1" s="1"/>
  <c r="I106" i="1"/>
  <c r="H107" i="1" s="1"/>
  <c r="J106" i="1"/>
  <c r="E107" i="1" l="1"/>
  <c r="D108" i="1" s="1"/>
  <c r="C107" i="1"/>
  <c r="B108" i="1" s="1"/>
  <c r="E108" i="1" s="1"/>
  <c r="D109" i="1" s="1"/>
  <c r="G107" i="1"/>
  <c r="F108" i="1" s="1"/>
  <c r="I107" i="1"/>
  <c r="H108" i="1" s="1"/>
  <c r="J107" i="1"/>
  <c r="C108" i="1"/>
  <c r="B109" i="1" s="1"/>
  <c r="I108" i="1" l="1"/>
  <c r="H109" i="1" s="1"/>
  <c r="J108" i="1"/>
  <c r="G108" i="1"/>
  <c r="F109" i="1" s="1"/>
  <c r="G109" i="1" s="1"/>
  <c r="F110" i="1" s="1"/>
  <c r="E109" i="1"/>
  <c r="D110" i="1" s="1"/>
  <c r="I109" i="1"/>
  <c r="C109" i="1"/>
  <c r="B110" i="1" s="1"/>
  <c r="J109" i="1" l="1"/>
  <c r="H110" i="1"/>
  <c r="I110" i="1"/>
  <c r="H111" i="1" s="1"/>
  <c r="G110" i="1"/>
  <c r="F111" i="1" s="1"/>
  <c r="J110" i="1"/>
  <c r="C110" i="1"/>
  <c r="E110" i="1"/>
  <c r="D111" i="1" s="1"/>
  <c r="G111" i="1" s="1"/>
  <c r="F112" i="1" s="1"/>
  <c r="B111" i="1"/>
  <c r="I111" i="1"/>
  <c r="E111" i="1" l="1"/>
  <c r="D112" i="1" s="1"/>
  <c r="G112" i="1" s="1"/>
  <c r="F113" i="1" s="1"/>
  <c r="C111" i="1"/>
  <c r="B112" i="1" s="1"/>
  <c r="H112" i="1"/>
  <c r="J111" i="1"/>
  <c r="I112" i="1"/>
  <c r="H113" i="1" s="1"/>
  <c r="J112" i="1" l="1"/>
  <c r="E112" i="1"/>
  <c r="D113" i="1" s="1"/>
  <c r="C112" i="1"/>
  <c r="B113" i="1" s="1"/>
  <c r="G113" i="1"/>
  <c r="F114" i="1" s="1"/>
  <c r="I113" i="1"/>
  <c r="H114" i="1" s="1"/>
  <c r="J113" i="1" l="1"/>
  <c r="E113" i="1"/>
  <c r="D114" i="1" s="1"/>
  <c r="G114" i="1" s="1"/>
  <c r="F115" i="1" s="1"/>
  <c r="C113" i="1"/>
  <c r="B114" i="1" s="1"/>
  <c r="I114" i="1"/>
  <c r="H115" i="1" s="1"/>
  <c r="E114" i="1" l="1"/>
  <c r="D115" i="1" s="1"/>
  <c r="J114" i="1"/>
  <c r="C114" i="1"/>
  <c r="B115" i="1"/>
  <c r="J115" i="1" s="1"/>
  <c r="G115" i="1"/>
  <c r="C115" i="1"/>
  <c r="B116" i="1" s="1"/>
  <c r="E115" i="1"/>
  <c r="D116" i="1" s="1"/>
  <c r="I115" i="1"/>
  <c r="H116" i="1" s="1"/>
  <c r="F116" i="1"/>
  <c r="J116" i="1" l="1"/>
  <c r="G116" i="1"/>
  <c r="F117" i="1" s="1"/>
  <c r="C116" i="1"/>
  <c r="I116" i="1"/>
  <c r="H117" i="1" s="1"/>
  <c r="E116" i="1"/>
  <c r="D117" i="1" s="1"/>
  <c r="B117" i="1"/>
  <c r="J117" i="1" l="1"/>
  <c r="C117" i="1"/>
  <c r="B118" i="1" s="1"/>
  <c r="G117" i="1"/>
  <c r="F118" i="1" s="1"/>
  <c r="E117" i="1"/>
  <c r="D118" i="1" s="1"/>
  <c r="I117" i="1"/>
  <c r="H118" i="1" s="1"/>
  <c r="J118" i="1" l="1"/>
  <c r="G118" i="1"/>
  <c r="F119" i="1" s="1"/>
  <c r="C118" i="1"/>
  <c r="I118" i="1"/>
  <c r="H119" i="1" s="1"/>
  <c r="E118" i="1"/>
  <c r="D119" i="1" s="1"/>
  <c r="B119" i="1"/>
  <c r="J119" i="1" l="1"/>
  <c r="C119" i="1"/>
  <c r="G119" i="1"/>
  <c r="F120" i="1" s="1"/>
  <c r="E119" i="1"/>
  <c r="D120" i="1" s="1"/>
  <c r="B120" i="1"/>
  <c r="I119" i="1"/>
  <c r="H120" i="1" s="1"/>
  <c r="J120" i="1" l="1"/>
  <c r="C120" i="1"/>
  <c r="B121" i="1" s="1"/>
  <c r="G120" i="1"/>
  <c r="F121" i="1" s="1"/>
  <c r="I120" i="1"/>
  <c r="H121" i="1" s="1"/>
  <c r="E120" i="1"/>
  <c r="D121" i="1" s="1"/>
  <c r="J121" i="1" l="1"/>
  <c r="C121" i="1"/>
  <c r="G121" i="1"/>
  <c r="B122" i="1"/>
  <c r="E121" i="1"/>
  <c r="D122" i="1" s="1"/>
  <c r="I121" i="1"/>
  <c r="H122" i="1" s="1"/>
  <c r="F122" i="1"/>
  <c r="J122" i="1" l="1"/>
  <c r="C122" i="1"/>
  <c r="B123" i="1" s="1"/>
  <c r="G122" i="1"/>
  <c r="F123" i="1" s="1"/>
  <c r="I122" i="1"/>
  <c r="H123" i="1" s="1"/>
  <c r="E122" i="1"/>
  <c r="D123" i="1" s="1"/>
  <c r="J123" i="1" l="1"/>
  <c r="G123" i="1"/>
  <c r="C123" i="1"/>
  <c r="B124" i="1" s="1"/>
  <c r="E123" i="1"/>
  <c r="D124" i="1" s="1"/>
  <c r="F124" i="1"/>
  <c r="I123" i="1"/>
  <c r="H124" i="1" s="1"/>
  <c r="J124" i="1" l="1"/>
  <c r="C124" i="1"/>
  <c r="B125" i="1" s="1"/>
  <c r="G124" i="1"/>
  <c r="F125" i="1" s="1"/>
  <c r="I124" i="1"/>
  <c r="H125" i="1" s="1"/>
  <c r="E124" i="1"/>
  <c r="D125" i="1" s="1"/>
  <c r="J125" i="1" l="1"/>
  <c r="C125" i="1"/>
  <c r="G125" i="1"/>
  <c r="F126" i="1" s="1"/>
  <c r="B126" i="1"/>
  <c r="E125" i="1"/>
  <c r="D126" i="1" s="1"/>
  <c r="I125" i="1"/>
  <c r="H126" i="1" s="1"/>
  <c r="J126" i="1" l="1"/>
  <c r="C126" i="1"/>
  <c r="G126" i="1"/>
  <c r="F127" i="1" s="1"/>
  <c r="I126" i="1"/>
  <c r="H127" i="1" s="1"/>
  <c r="E126" i="1"/>
  <c r="D127" i="1" s="1"/>
  <c r="B127" i="1"/>
  <c r="J127" i="1" l="1"/>
  <c r="C127" i="1"/>
  <c r="B128" i="1" s="1"/>
  <c r="G127" i="1"/>
  <c r="F128" i="1" s="1"/>
  <c r="E127" i="1"/>
  <c r="D128" i="1" s="1"/>
  <c r="I127" i="1"/>
  <c r="H128" i="1" s="1"/>
  <c r="J128" i="1" l="1"/>
  <c r="G128" i="1"/>
  <c r="C128" i="1"/>
  <c r="I128" i="1"/>
  <c r="H129" i="1" s="1"/>
  <c r="F129" i="1"/>
  <c r="B129" i="1"/>
  <c r="E128" i="1"/>
  <c r="D129" i="1" s="1"/>
  <c r="J129" i="1" l="1"/>
  <c r="C129" i="1"/>
  <c r="B130" i="1" s="1"/>
  <c r="G129" i="1"/>
  <c r="E129" i="1"/>
  <c r="D130" i="1" s="1"/>
  <c r="I129" i="1"/>
  <c r="H130" i="1" s="1"/>
  <c r="F130" i="1"/>
  <c r="J130" i="1" l="1"/>
  <c r="E130" i="1"/>
  <c r="G130" i="1"/>
  <c r="D131" i="1"/>
  <c r="C130" i="1"/>
  <c r="B131" i="1" s="1"/>
  <c r="I130" i="1"/>
  <c r="H131" i="1" s="1"/>
  <c r="F131" i="1"/>
  <c r="J131" i="1" l="1"/>
  <c r="E131" i="1"/>
  <c r="I131" i="1"/>
  <c r="H132" i="1" s="1"/>
  <c r="C131" i="1"/>
  <c r="B132" i="1" s="1"/>
  <c r="D132" i="1"/>
  <c r="G131" i="1"/>
  <c r="F132" i="1" s="1"/>
  <c r="J132" i="1" l="1"/>
  <c r="I132" i="1"/>
  <c r="E132" i="1"/>
  <c r="D133" i="1" s="1"/>
  <c r="H133" i="1"/>
  <c r="C132" i="1"/>
  <c r="B133" i="1" s="1"/>
  <c r="G132" i="1"/>
  <c r="F133" i="1" s="1"/>
  <c r="J133" i="1" l="1"/>
  <c r="E133" i="1"/>
  <c r="D134" i="1"/>
  <c r="C133" i="1"/>
  <c r="B134" i="1" s="1"/>
  <c r="G133" i="1"/>
  <c r="F134" i="1" s="1"/>
  <c r="I133" i="1"/>
  <c r="H134" i="1" s="1"/>
  <c r="J134" i="1" l="1"/>
  <c r="E134" i="1"/>
  <c r="I134" i="1"/>
  <c r="H135" i="1" s="1"/>
  <c r="C134" i="1"/>
  <c r="B135" i="1" s="1"/>
  <c r="D135" i="1"/>
  <c r="G134" i="1"/>
  <c r="F135" i="1" s="1"/>
  <c r="J135" i="1" l="1"/>
  <c r="I135" i="1"/>
  <c r="H136" i="1" s="1"/>
  <c r="E135" i="1"/>
  <c r="D136" i="1" s="1"/>
  <c r="G135" i="1"/>
  <c r="F136" i="1" s="1"/>
  <c r="C135" i="1"/>
  <c r="B136" i="1" s="1"/>
  <c r="J136" i="1" l="1"/>
  <c r="E136" i="1"/>
  <c r="I136" i="1"/>
  <c r="D137" i="1"/>
  <c r="G136" i="1"/>
  <c r="F137" i="1" s="1"/>
  <c r="C136" i="1"/>
  <c r="B137" i="1" s="1"/>
  <c r="H137" i="1"/>
  <c r="J137" i="1" l="1"/>
  <c r="E137" i="1"/>
  <c r="I137" i="1"/>
  <c r="H138" i="1" s="1"/>
  <c r="G137" i="1"/>
  <c r="F138" i="1" s="1"/>
  <c r="C137" i="1"/>
  <c r="B138" i="1" s="1"/>
  <c r="D138" i="1"/>
  <c r="J138" i="1" l="1"/>
  <c r="E138" i="1"/>
  <c r="I138" i="1"/>
  <c r="H139" i="1" s="1"/>
  <c r="C138" i="1"/>
  <c r="B139" i="1" s="1"/>
  <c r="D139" i="1"/>
  <c r="G138" i="1"/>
  <c r="F139" i="1" s="1"/>
  <c r="J139" i="1" l="1"/>
  <c r="I139" i="1"/>
  <c r="E139" i="1"/>
  <c r="H140" i="1"/>
  <c r="D140" i="1"/>
  <c r="C139" i="1"/>
  <c r="B140" i="1" s="1"/>
  <c r="G139" i="1"/>
  <c r="F140" i="1" s="1"/>
  <c r="J140" i="1" l="1"/>
  <c r="I140" i="1"/>
  <c r="H141" i="1" s="1"/>
  <c r="E140" i="1"/>
  <c r="D141" i="1" s="1"/>
  <c r="G140" i="1"/>
  <c r="F141" i="1" s="1"/>
  <c r="C140" i="1"/>
  <c r="B141" i="1" s="1"/>
  <c r="J141" i="1" l="1"/>
  <c r="E141" i="1"/>
  <c r="D142" i="1" s="1"/>
  <c r="I141" i="1"/>
  <c r="G141" i="1"/>
  <c r="F142" i="1" s="1"/>
  <c r="C141" i="1"/>
  <c r="B142" i="1" s="1"/>
  <c r="H142" i="1"/>
  <c r="J142" i="1" l="1"/>
  <c r="E142" i="1"/>
  <c r="D143" i="1" s="1"/>
  <c r="I142" i="1"/>
  <c r="H143" i="1" s="1"/>
  <c r="C142" i="1"/>
  <c r="B143" i="1" s="1"/>
  <c r="G142" i="1"/>
  <c r="F143" i="1" s="1"/>
  <c r="J143" i="1" l="1"/>
  <c r="I143" i="1"/>
  <c r="E143" i="1"/>
  <c r="G143" i="1"/>
  <c r="F144" i="1" s="1"/>
  <c r="D144" i="1"/>
  <c r="C143" i="1"/>
  <c r="B144" i="1" s="1"/>
  <c r="H144" i="1"/>
  <c r="J144" i="1" l="1"/>
  <c r="E144" i="1"/>
  <c r="I144" i="1"/>
  <c r="H145" i="1" s="1"/>
  <c r="G144" i="1"/>
  <c r="F145" i="1" s="1"/>
  <c r="C144" i="1"/>
  <c r="B145" i="1" s="1"/>
  <c r="D145" i="1"/>
  <c r="J145" i="1" l="1"/>
  <c r="E145" i="1"/>
  <c r="D146" i="1" s="1"/>
  <c r="I145" i="1"/>
  <c r="G145" i="1"/>
  <c r="F146" i="1" s="1"/>
  <c r="C145" i="1"/>
  <c r="B146" i="1" s="1"/>
  <c r="H146" i="1"/>
  <c r="J146" i="1" l="1"/>
  <c r="E146" i="1"/>
  <c r="I146" i="1"/>
  <c r="H147" i="1" s="1"/>
  <c r="G146" i="1"/>
  <c r="F147" i="1" s="1"/>
  <c r="C146" i="1"/>
  <c r="B147" i="1" s="1"/>
  <c r="D147" i="1"/>
  <c r="J147" i="1" l="1"/>
  <c r="E147" i="1"/>
  <c r="I147" i="1"/>
  <c r="G147" i="1"/>
  <c r="F148" i="1" s="1"/>
  <c r="D148" i="1"/>
  <c r="C147" i="1"/>
  <c r="B148" i="1" s="1"/>
  <c r="H148" i="1"/>
  <c r="J148" i="1" l="1"/>
  <c r="E148" i="1"/>
  <c r="I148" i="1"/>
  <c r="H149" i="1" s="1"/>
  <c r="C148" i="1"/>
  <c r="B149" i="1" s="1"/>
  <c r="D149" i="1"/>
  <c r="G148" i="1"/>
  <c r="F149" i="1" s="1"/>
  <c r="J149" i="1" l="1"/>
  <c r="I149" i="1"/>
  <c r="E149" i="1"/>
  <c r="C149" i="1"/>
  <c r="B150" i="1" s="1"/>
  <c r="D150" i="1"/>
  <c r="G149" i="1"/>
  <c r="F150" i="1" s="1"/>
  <c r="H150" i="1"/>
  <c r="J150" i="1" l="1"/>
  <c r="I150" i="1"/>
  <c r="E150" i="1"/>
  <c r="D151" i="1" s="1"/>
  <c r="C150" i="1"/>
  <c r="B151" i="1" s="1"/>
  <c r="G150" i="1"/>
  <c r="F151" i="1" s="1"/>
  <c r="H151" i="1"/>
  <c r="J151" i="1" l="1"/>
  <c r="I151" i="1"/>
  <c r="E151" i="1"/>
  <c r="D152" i="1" s="1"/>
  <c r="H152" i="1"/>
  <c r="G151" i="1"/>
  <c r="F152" i="1" s="1"/>
  <c r="C151" i="1"/>
  <c r="B152" i="1" s="1"/>
  <c r="J152" i="1" l="1"/>
  <c r="E152" i="1"/>
  <c r="I152" i="1"/>
  <c r="H153" i="1" s="1"/>
  <c r="D153" i="1"/>
  <c r="C152" i="1"/>
  <c r="B153" i="1" s="1"/>
  <c r="G152" i="1"/>
  <c r="F153" i="1" s="1"/>
  <c r="J153" i="1" l="1"/>
  <c r="I153" i="1"/>
  <c r="E153" i="1"/>
  <c r="H154" i="1"/>
  <c r="D154" i="1"/>
  <c r="C153" i="1"/>
  <c r="B154" i="1" s="1"/>
  <c r="G153" i="1"/>
  <c r="F154" i="1" s="1"/>
  <c r="J154" i="1" l="1"/>
  <c r="I154" i="1"/>
  <c r="E154" i="1"/>
  <c r="D155" i="1"/>
  <c r="C154" i="1"/>
  <c r="B155" i="1" s="1"/>
  <c r="G154" i="1"/>
  <c r="F155" i="1" s="1"/>
  <c r="H155" i="1"/>
  <c r="J155" i="1" l="1"/>
  <c r="I155" i="1"/>
  <c r="E155" i="1"/>
  <c r="D156" i="1" s="1"/>
  <c r="H156" i="1"/>
  <c r="C155" i="1"/>
  <c r="B156" i="1" s="1"/>
  <c r="G155" i="1"/>
  <c r="F156" i="1" s="1"/>
  <c r="J156" i="1" l="1"/>
  <c r="I156" i="1"/>
  <c r="E156" i="1"/>
  <c r="D157" i="1" s="1"/>
  <c r="C156" i="1"/>
  <c r="B157" i="1" s="1"/>
  <c r="G156" i="1"/>
  <c r="F157" i="1" s="1"/>
  <c r="H157" i="1"/>
  <c r="J157" i="1" l="1"/>
  <c r="I157" i="1"/>
  <c r="E157" i="1"/>
  <c r="H158" i="1"/>
  <c r="C157" i="1"/>
  <c r="B158" i="1" s="1"/>
  <c r="D158" i="1"/>
  <c r="G157" i="1"/>
  <c r="F158" i="1" s="1"/>
  <c r="J158" i="1" l="1"/>
  <c r="I158" i="1"/>
  <c r="E158" i="1"/>
  <c r="G158" i="1"/>
  <c r="F159" i="1" s="1"/>
  <c r="C158" i="1"/>
  <c r="B159" i="1" s="1"/>
  <c r="D159" i="1"/>
  <c r="H159" i="1"/>
  <c r="J159" i="1" l="1"/>
  <c r="E159" i="1"/>
  <c r="I159" i="1"/>
  <c r="H160" i="1" s="1"/>
  <c r="C159" i="1"/>
  <c r="B160" i="1" s="1"/>
  <c r="D160" i="1"/>
  <c r="G159" i="1"/>
  <c r="F160" i="1" s="1"/>
  <c r="J160" i="1" l="1"/>
  <c r="I160" i="1"/>
  <c r="E160" i="1"/>
  <c r="D161" i="1" s="1"/>
  <c r="H161" i="1"/>
  <c r="C160" i="1"/>
  <c r="B161" i="1" s="1"/>
  <c r="G160" i="1"/>
  <c r="F161" i="1" s="1"/>
  <c r="J161" i="1" l="1"/>
  <c r="I161" i="1"/>
  <c r="E161" i="1"/>
  <c r="D162" i="1" s="1"/>
  <c r="C161" i="1"/>
  <c r="B162" i="1" s="1"/>
  <c r="G161" i="1"/>
  <c r="F162" i="1" s="1"/>
  <c r="H162" i="1"/>
  <c r="J162" i="1" l="1"/>
  <c r="I162" i="1"/>
  <c r="E162" i="1"/>
  <c r="C162" i="1"/>
  <c r="B163" i="1" s="1"/>
  <c r="D163" i="1"/>
  <c r="G162" i="1"/>
  <c r="F163" i="1" s="1"/>
  <c r="H163" i="1"/>
  <c r="J163" i="1" l="1"/>
  <c r="I163" i="1"/>
  <c r="H164" i="1" s="1"/>
  <c r="E163" i="1"/>
  <c r="G163" i="1"/>
  <c r="F164" i="1" s="1"/>
  <c r="D164" i="1"/>
  <c r="C163" i="1"/>
  <c r="B164" i="1" s="1"/>
  <c r="J164" i="1" l="1"/>
  <c r="E164" i="1"/>
  <c r="D165" i="1" s="1"/>
  <c r="I164" i="1"/>
  <c r="C164" i="1"/>
  <c r="B165" i="1" s="1"/>
  <c r="G164" i="1"/>
  <c r="F165" i="1" s="1"/>
  <c r="H165" i="1"/>
  <c r="J165" i="1" l="1"/>
  <c r="I165" i="1"/>
  <c r="H166" i="1" s="1"/>
  <c r="E165" i="1"/>
  <c r="G165" i="1"/>
  <c r="F166" i="1" s="1"/>
  <c r="C165" i="1"/>
  <c r="B166" i="1" s="1"/>
  <c r="D166" i="1"/>
  <c r="J166" i="1" l="1"/>
  <c r="E166" i="1"/>
  <c r="D167" i="1" s="1"/>
  <c r="I166" i="1"/>
  <c r="C166" i="1"/>
  <c r="B167" i="1" s="1"/>
  <c r="G166" i="1"/>
  <c r="F167" i="1" s="1"/>
  <c r="H167" i="1"/>
  <c r="J167" i="1" l="1"/>
  <c r="I167" i="1"/>
  <c r="H168" i="1" s="1"/>
  <c r="E167" i="1"/>
  <c r="D168" i="1" s="1"/>
  <c r="C167" i="1"/>
  <c r="B168" i="1" s="1"/>
  <c r="G167" i="1"/>
  <c r="F168" i="1" s="1"/>
  <c r="J168" i="1" l="1"/>
  <c r="I168" i="1"/>
  <c r="E168" i="1"/>
  <c r="C168" i="1"/>
  <c r="B169" i="1" s="1"/>
  <c r="G168" i="1"/>
  <c r="F169" i="1" s="1"/>
  <c r="D169" i="1"/>
  <c r="H169" i="1"/>
  <c r="J169" i="1" l="1"/>
  <c r="I169" i="1"/>
  <c r="E169" i="1"/>
  <c r="D170" i="1" s="1"/>
  <c r="H170" i="1"/>
  <c r="G169" i="1"/>
  <c r="F170" i="1" s="1"/>
  <c r="C169" i="1"/>
  <c r="B170" i="1" s="1"/>
  <c r="J170" i="1" l="1"/>
  <c r="E170" i="1"/>
  <c r="I170" i="1"/>
  <c r="D171" i="1"/>
  <c r="C170" i="1"/>
  <c r="B171" i="1" s="1"/>
  <c r="G170" i="1"/>
  <c r="F171" i="1" s="1"/>
  <c r="H171" i="1"/>
  <c r="J171" i="1" l="1"/>
  <c r="I171" i="1"/>
  <c r="E171" i="1"/>
  <c r="H172" i="1"/>
  <c r="G171" i="1"/>
  <c r="F172" i="1" s="1"/>
  <c r="C171" i="1"/>
  <c r="B172" i="1" s="1"/>
  <c r="D172" i="1"/>
  <c r="J172" i="1" l="1"/>
  <c r="E172" i="1"/>
  <c r="I172" i="1"/>
  <c r="H173" i="1" s="1"/>
  <c r="G172" i="1"/>
  <c r="F173" i="1" s="1"/>
  <c r="D173" i="1"/>
  <c r="C172" i="1"/>
  <c r="B173" i="1" s="1"/>
  <c r="J173" i="1" l="1"/>
  <c r="E173" i="1"/>
  <c r="D174" i="1" s="1"/>
  <c r="I173" i="1"/>
  <c r="H174" i="1" s="1"/>
  <c r="C173" i="1"/>
  <c r="B174" i="1" s="1"/>
  <c r="G173" i="1"/>
  <c r="F174" i="1" s="1"/>
  <c r="J174" i="1" l="1"/>
  <c r="I174" i="1"/>
  <c r="H175" i="1" s="1"/>
  <c r="E174" i="1"/>
  <c r="G174" i="1"/>
  <c r="F175" i="1" s="1"/>
  <c r="D175" i="1"/>
  <c r="C174" i="1"/>
  <c r="B175" i="1" s="1"/>
  <c r="J175" i="1" l="1"/>
  <c r="E175" i="1"/>
  <c r="I175" i="1"/>
  <c r="C175" i="1"/>
  <c r="B176" i="1" s="1"/>
  <c r="G175" i="1"/>
  <c r="F176" i="1" s="1"/>
  <c r="D176" i="1"/>
  <c r="H176" i="1"/>
  <c r="J176" i="1" l="1"/>
  <c r="I176" i="1"/>
  <c r="H177" i="1" s="1"/>
  <c r="E176" i="1"/>
  <c r="C176" i="1"/>
  <c r="B177" i="1" s="1"/>
  <c r="D177" i="1"/>
  <c r="G176" i="1"/>
  <c r="F177" i="1" s="1"/>
  <c r="J177" i="1" l="1"/>
  <c r="I177" i="1"/>
  <c r="H178" i="1" s="1"/>
  <c r="E177" i="1"/>
  <c r="D178" i="1" s="1"/>
  <c r="G177" i="1"/>
  <c r="F178" i="1" s="1"/>
  <c r="C177" i="1"/>
  <c r="B178" i="1" s="1"/>
  <c r="J178" i="1" l="1"/>
  <c r="E178" i="1"/>
  <c r="D179" i="1" s="1"/>
  <c r="I178" i="1"/>
  <c r="H179" i="1" s="1"/>
  <c r="G178" i="1"/>
  <c r="F179" i="1" s="1"/>
  <c r="C178" i="1"/>
  <c r="B179" i="1" s="1"/>
  <c r="J179" i="1" l="1"/>
  <c r="E179" i="1"/>
  <c r="I179" i="1"/>
  <c r="D180" i="1"/>
  <c r="G179" i="1"/>
  <c r="F180" i="1" s="1"/>
  <c r="C179" i="1"/>
  <c r="B180" i="1" s="1"/>
  <c r="H180" i="1"/>
  <c r="J180" i="1" l="1"/>
  <c r="E180" i="1"/>
  <c r="I180" i="1"/>
  <c r="H181" i="1" s="1"/>
  <c r="C180" i="1"/>
  <c r="B181" i="1" s="1"/>
  <c r="G180" i="1"/>
  <c r="F181" i="1" s="1"/>
  <c r="D181" i="1"/>
  <c r="J181" i="1" l="1"/>
  <c r="I181" i="1"/>
  <c r="E181" i="1"/>
  <c r="D182" i="1" s="1"/>
  <c r="H182" i="1"/>
  <c r="G181" i="1"/>
  <c r="F182" i="1" s="1"/>
  <c r="C181" i="1"/>
  <c r="B182" i="1" s="1"/>
  <c r="J182" i="1" l="1"/>
  <c r="E182" i="1"/>
  <c r="I182" i="1"/>
  <c r="H183" i="1"/>
  <c r="D183" i="1"/>
  <c r="C182" i="1"/>
  <c r="B183" i="1" s="1"/>
  <c r="G182" i="1"/>
  <c r="F183" i="1" s="1"/>
  <c r="J183" i="1" l="1"/>
  <c r="I183" i="1"/>
  <c r="E183" i="1"/>
  <c r="D184" i="1" s="1"/>
  <c r="G183" i="1"/>
  <c r="F184" i="1" s="1"/>
  <c r="C183" i="1"/>
  <c r="B184" i="1" s="1"/>
  <c r="H184" i="1"/>
  <c r="J184" i="1" l="1"/>
  <c r="E184" i="1"/>
  <c r="D185" i="1" s="1"/>
  <c r="I184" i="1"/>
  <c r="H185" i="1" s="1"/>
  <c r="C184" i="1"/>
  <c r="B185" i="1" s="1"/>
  <c r="G184" i="1"/>
  <c r="F185" i="1" s="1"/>
  <c r="J185" i="1" l="1"/>
  <c r="I185" i="1"/>
  <c r="E185" i="1"/>
  <c r="H186" i="1"/>
  <c r="C185" i="1"/>
  <c r="B186" i="1" s="1"/>
  <c r="G185" i="1"/>
  <c r="F186" i="1" s="1"/>
  <c r="D186" i="1"/>
  <c r="J186" i="1" l="1"/>
  <c r="I186" i="1"/>
  <c r="E186" i="1"/>
  <c r="C186" i="1"/>
  <c r="B187" i="1" s="1"/>
  <c r="G186" i="1"/>
  <c r="F187" i="1" s="1"/>
  <c r="D187" i="1"/>
  <c r="H187" i="1"/>
  <c r="J187" i="1" l="1"/>
  <c r="I187" i="1"/>
  <c r="E187" i="1"/>
  <c r="D188" i="1" s="1"/>
  <c r="H188" i="1"/>
  <c r="C187" i="1"/>
  <c r="B188" i="1" s="1"/>
  <c r="G187" i="1"/>
  <c r="F188" i="1" s="1"/>
  <c r="J188" i="1" l="1"/>
  <c r="I188" i="1"/>
  <c r="E188" i="1"/>
  <c r="C188" i="1"/>
  <c r="B189" i="1" s="1"/>
  <c r="G188" i="1"/>
  <c r="F189" i="1" s="1"/>
  <c r="D189" i="1"/>
  <c r="H189" i="1"/>
  <c r="J189" i="1" l="1"/>
  <c r="I189" i="1"/>
  <c r="E189" i="1"/>
  <c r="D190" i="1" s="1"/>
  <c r="H190" i="1"/>
  <c r="C189" i="1"/>
  <c r="B190" i="1" s="1"/>
  <c r="G189" i="1"/>
  <c r="F190" i="1" s="1"/>
  <c r="J190" i="1" l="1"/>
  <c r="I190" i="1"/>
  <c r="E190" i="1"/>
  <c r="C190" i="1"/>
  <c r="B191" i="1" s="1"/>
  <c r="D191" i="1"/>
  <c r="G190" i="1"/>
  <c r="F191" i="1" s="1"/>
  <c r="H191" i="1"/>
  <c r="J191" i="1" l="1"/>
  <c r="I191" i="1"/>
  <c r="E191" i="1"/>
  <c r="H192" i="1"/>
  <c r="C191" i="1"/>
  <c r="B192" i="1" s="1"/>
  <c r="G191" i="1"/>
  <c r="F192" i="1" s="1"/>
  <c r="D192" i="1"/>
  <c r="J192" i="1" l="1"/>
  <c r="I192" i="1"/>
  <c r="E192" i="1"/>
  <c r="D193" i="1" s="1"/>
  <c r="C192" i="1"/>
  <c r="B193" i="1" s="1"/>
  <c r="G192" i="1"/>
  <c r="F193" i="1" s="1"/>
  <c r="H193" i="1"/>
  <c r="J193" i="1" l="1"/>
  <c r="I193" i="1"/>
  <c r="H194" i="1" s="1"/>
  <c r="E193" i="1"/>
  <c r="D194" i="1" s="1"/>
  <c r="C193" i="1"/>
  <c r="B194" i="1" s="1"/>
  <c r="G193" i="1"/>
  <c r="F194" i="1" s="1"/>
  <c r="J194" i="1" l="1"/>
  <c r="I194" i="1"/>
  <c r="H195" i="1" s="1"/>
  <c r="E194" i="1"/>
  <c r="D195" i="1" s="1"/>
  <c r="C194" i="1"/>
  <c r="B195" i="1" s="1"/>
  <c r="G194" i="1"/>
  <c r="F195" i="1" s="1"/>
  <c r="J195" i="1" l="1"/>
  <c r="I195" i="1"/>
  <c r="E195" i="1"/>
  <c r="C195" i="1"/>
  <c r="B196" i="1" s="1"/>
  <c r="D196" i="1"/>
  <c r="G195" i="1"/>
  <c r="F196" i="1" s="1"/>
  <c r="H196" i="1"/>
  <c r="J196" i="1" l="1"/>
  <c r="I196" i="1"/>
  <c r="E196" i="1"/>
  <c r="D197" i="1" s="1"/>
  <c r="H197" i="1"/>
  <c r="G196" i="1"/>
  <c r="F197" i="1" s="1"/>
  <c r="C196" i="1"/>
  <c r="B197" i="1" s="1"/>
  <c r="J197" i="1" l="1"/>
  <c r="E197" i="1"/>
  <c r="D198" i="1" s="1"/>
  <c r="I197" i="1"/>
  <c r="H198" i="1"/>
  <c r="G197" i="1"/>
  <c r="F198" i="1" s="1"/>
  <c r="C197" i="1"/>
  <c r="B198" i="1" s="1"/>
  <c r="J198" i="1" l="1"/>
  <c r="E198" i="1"/>
  <c r="I198" i="1"/>
  <c r="H199" i="1" s="1"/>
  <c r="G198" i="1"/>
  <c r="F199" i="1" s="1"/>
  <c r="D199" i="1"/>
  <c r="C198" i="1"/>
  <c r="B199" i="1" s="1"/>
  <c r="J199" i="1" l="1"/>
  <c r="E199" i="1"/>
  <c r="D200" i="1" s="1"/>
  <c r="I199" i="1"/>
  <c r="H200" i="1"/>
  <c r="G199" i="1"/>
  <c r="F200" i="1" s="1"/>
  <c r="C199" i="1"/>
  <c r="B200" i="1" s="1"/>
  <c r="J200" i="1" l="1"/>
  <c r="E200" i="1"/>
  <c r="I200" i="1"/>
  <c r="G200" i="1"/>
  <c r="F201" i="1" s="1"/>
  <c r="C200" i="1"/>
  <c r="B201" i="1" s="1"/>
  <c r="D201" i="1"/>
  <c r="H201" i="1"/>
  <c r="J201" i="1" l="1"/>
  <c r="E201" i="1"/>
  <c r="I201" i="1"/>
  <c r="H202" i="1" s="1"/>
  <c r="D202" i="1"/>
  <c r="C201" i="1"/>
  <c r="B202" i="1" s="1"/>
  <c r="G201" i="1"/>
  <c r="F202" i="1" s="1"/>
  <c r="J202" i="1" l="1"/>
  <c r="I202" i="1"/>
  <c r="H203" i="1" s="1"/>
  <c r="E202" i="1"/>
  <c r="D203" i="1" s="1"/>
  <c r="G202" i="1"/>
  <c r="F203" i="1" s="1"/>
  <c r="C202" i="1"/>
  <c r="B203" i="1" s="1"/>
  <c r="J203" i="1" l="1"/>
  <c r="E203" i="1"/>
  <c r="I203" i="1"/>
  <c r="D204" i="1"/>
  <c r="C203" i="1"/>
  <c r="B204" i="1" s="1"/>
  <c r="G203" i="1"/>
  <c r="F204" i="1" s="1"/>
  <c r="H204" i="1"/>
  <c r="J204" i="1" l="1"/>
  <c r="I204" i="1"/>
  <c r="E204" i="1"/>
  <c r="H205" i="1"/>
  <c r="C204" i="1"/>
  <c r="B205" i="1" s="1"/>
  <c r="G204" i="1"/>
  <c r="F205" i="1" s="1"/>
  <c r="D205" i="1"/>
  <c r="J205" i="1" l="1"/>
  <c r="I205" i="1"/>
  <c r="H206" i="1" s="1"/>
  <c r="E205" i="1"/>
  <c r="D206" i="1" s="1"/>
  <c r="G205" i="1"/>
  <c r="F206" i="1" s="1"/>
  <c r="C205" i="1"/>
  <c r="B206" i="1" s="1"/>
  <c r="J206" i="1" l="1"/>
  <c r="E206" i="1"/>
  <c r="I206" i="1"/>
  <c r="H207" i="1"/>
  <c r="C206" i="1"/>
  <c r="B207" i="1" s="1"/>
  <c r="D207" i="1"/>
  <c r="G206" i="1"/>
  <c r="F207" i="1" s="1"/>
  <c r="J207" i="1" l="1"/>
  <c r="I207" i="1"/>
  <c r="H208" i="1" s="1"/>
  <c r="E207" i="1"/>
  <c r="D208" i="1" s="1"/>
  <c r="G207" i="1"/>
  <c r="F208" i="1" s="1"/>
  <c r="C207" i="1"/>
  <c r="B208" i="1" s="1"/>
  <c r="J208" i="1" l="1"/>
  <c r="E208" i="1"/>
  <c r="I208" i="1"/>
  <c r="H209" i="1"/>
  <c r="C208" i="1"/>
  <c r="B209" i="1" s="1"/>
  <c r="G208" i="1"/>
  <c r="F209" i="1" s="1"/>
  <c r="D209" i="1"/>
  <c r="J209" i="1" l="1"/>
  <c r="I209" i="1"/>
  <c r="H210" i="1" s="1"/>
  <c r="E209" i="1"/>
  <c r="D210" i="1" s="1"/>
  <c r="G209" i="1"/>
  <c r="F210" i="1" s="1"/>
  <c r="C209" i="1"/>
  <c r="B210" i="1" s="1"/>
  <c r="J210" i="1" l="1"/>
  <c r="E210" i="1"/>
  <c r="I210" i="1"/>
  <c r="H211" i="1" s="1"/>
  <c r="C210" i="1"/>
  <c r="B211" i="1" s="1"/>
  <c r="G210" i="1"/>
  <c r="F211" i="1" s="1"/>
  <c r="D211" i="1"/>
  <c r="J211" i="1" l="1"/>
  <c r="I211" i="1"/>
  <c r="H212" i="1" s="1"/>
  <c r="E211" i="1"/>
  <c r="D212" i="1" s="1"/>
  <c r="C211" i="1"/>
  <c r="B212" i="1" s="1"/>
  <c r="G211" i="1"/>
  <c r="F212" i="1" s="1"/>
  <c r="J212" i="1" l="1"/>
  <c r="I212" i="1"/>
  <c r="E212" i="1"/>
  <c r="D213" i="1" s="1"/>
  <c r="C212" i="1"/>
  <c r="B213" i="1" s="1"/>
  <c r="G212" i="1"/>
  <c r="F213" i="1" s="1"/>
  <c r="H213" i="1"/>
  <c r="J213" i="1" l="1"/>
  <c r="I213" i="1"/>
  <c r="E213" i="1"/>
  <c r="D214" i="1" s="1"/>
  <c r="H214" i="1"/>
  <c r="C213" i="1"/>
  <c r="B214" i="1" s="1"/>
  <c r="G213" i="1"/>
  <c r="F214" i="1" s="1"/>
  <c r="J214" i="1" l="1"/>
  <c r="I214" i="1"/>
  <c r="H215" i="1" s="1"/>
  <c r="E214" i="1"/>
  <c r="D215" i="1" s="1"/>
  <c r="G214" i="1"/>
  <c r="F215" i="1" s="1"/>
  <c r="C214" i="1"/>
  <c r="B215" i="1" s="1"/>
  <c r="J215" i="1" l="1"/>
  <c r="I215" i="1"/>
  <c r="H216" i="1" s="1"/>
  <c r="E215" i="1"/>
  <c r="D216" i="1" s="1"/>
  <c r="C215" i="1"/>
  <c r="B216" i="1" s="1"/>
  <c r="G215" i="1"/>
  <c r="F216" i="1" s="1"/>
  <c r="J216" i="1" l="1"/>
  <c r="I216" i="1"/>
  <c r="H217" i="1" s="1"/>
  <c r="E216" i="1"/>
  <c r="D217" i="1" s="1"/>
  <c r="C216" i="1"/>
  <c r="B217" i="1" s="1"/>
  <c r="G216" i="1"/>
  <c r="F217" i="1" s="1"/>
  <c r="J217" i="1" l="1"/>
  <c r="I217" i="1"/>
  <c r="E217" i="1"/>
  <c r="D218" i="1" s="1"/>
  <c r="C217" i="1"/>
  <c r="B218" i="1" s="1"/>
  <c r="G217" i="1"/>
  <c r="F218" i="1" s="1"/>
  <c r="H218" i="1"/>
  <c r="J218" i="1" l="1"/>
  <c r="I218" i="1"/>
  <c r="E218" i="1"/>
  <c r="H219" i="1"/>
  <c r="C218" i="1"/>
  <c r="B219" i="1" s="1"/>
  <c r="D219" i="1"/>
  <c r="G218" i="1"/>
  <c r="F219" i="1" s="1"/>
  <c r="J219" i="1" l="1"/>
  <c r="I219" i="1"/>
  <c r="H220" i="1" s="1"/>
  <c r="E219" i="1"/>
  <c r="D220" i="1"/>
  <c r="G219" i="1"/>
  <c r="F220" i="1" s="1"/>
  <c r="C219" i="1"/>
  <c r="B220" i="1" s="1"/>
  <c r="J220" i="1" l="1"/>
  <c r="E220" i="1"/>
  <c r="I220" i="1"/>
  <c r="H221" i="1" s="1"/>
  <c r="D221" i="1"/>
  <c r="G220" i="1"/>
  <c r="F221" i="1" s="1"/>
  <c r="C220" i="1"/>
  <c r="B221" i="1" s="1"/>
  <c r="J221" i="1" l="1"/>
  <c r="E221" i="1"/>
  <c r="D222" i="1" s="1"/>
  <c r="I221" i="1"/>
  <c r="G221" i="1"/>
  <c r="F222" i="1" s="1"/>
  <c r="C221" i="1"/>
  <c r="B222" i="1" s="1"/>
  <c r="H222" i="1"/>
  <c r="J222" i="1" l="1"/>
  <c r="E222" i="1"/>
  <c r="I222" i="1"/>
  <c r="H223" i="1" s="1"/>
  <c r="G222" i="1"/>
  <c r="F223" i="1" s="1"/>
  <c r="D223" i="1"/>
  <c r="C222" i="1"/>
  <c r="B223" i="1" s="1"/>
  <c r="J223" i="1" l="1"/>
  <c r="I223" i="1"/>
  <c r="H224" i="1" s="1"/>
  <c r="E223" i="1"/>
  <c r="D224" i="1"/>
  <c r="G223" i="1"/>
  <c r="F224" i="1" s="1"/>
  <c r="C223" i="1"/>
  <c r="B224" i="1" s="1"/>
  <c r="J224" i="1" l="1"/>
  <c r="E224" i="1"/>
  <c r="D225" i="1" s="1"/>
  <c r="I224" i="1"/>
  <c r="G224" i="1"/>
  <c r="F225" i="1" s="1"/>
  <c r="C224" i="1"/>
  <c r="B225" i="1" s="1"/>
  <c r="H225" i="1"/>
  <c r="E225" i="1" l="1"/>
  <c r="D226" i="1" s="1"/>
  <c r="J225" i="1"/>
  <c r="I225" i="1"/>
  <c r="H226" i="1" s="1"/>
  <c r="G225" i="1"/>
  <c r="F226" i="1" s="1"/>
  <c r="C225" i="1"/>
  <c r="B226" i="1" s="1"/>
  <c r="E226" i="1" l="1"/>
  <c r="D227" i="1" s="1"/>
  <c r="J226" i="1"/>
  <c r="I226" i="1"/>
  <c r="H227" i="1" s="1"/>
  <c r="C226" i="1"/>
  <c r="B227" i="1" s="1"/>
  <c r="G226" i="1"/>
  <c r="F227" i="1" s="1"/>
  <c r="C227" i="1" l="1"/>
  <c r="B228" i="1" s="1"/>
  <c r="G227" i="1"/>
  <c r="I227" i="1"/>
  <c r="H228" i="1" s="1"/>
  <c r="F228" i="1"/>
  <c r="I228" i="1" s="1"/>
  <c r="J227" i="1"/>
  <c r="E227" i="1"/>
  <c r="D228" i="1" s="1"/>
  <c r="H229" i="1" l="1"/>
  <c r="G228" i="1"/>
  <c r="F229" i="1" s="1"/>
  <c r="I229" i="1" s="1"/>
  <c r="H230" i="1" s="1"/>
  <c r="C228" i="1"/>
  <c r="B229" i="1" s="1"/>
  <c r="J228" i="1"/>
  <c r="E228" i="1"/>
  <c r="D229" i="1" s="1"/>
  <c r="C229" i="1" l="1"/>
  <c r="B230" i="1" s="1"/>
  <c r="G229" i="1"/>
  <c r="F230" i="1" s="1"/>
  <c r="E229" i="1"/>
  <c r="D230" i="1" s="1"/>
  <c r="J229" i="1"/>
  <c r="J230" i="1" l="1"/>
  <c r="E230" i="1"/>
  <c r="D231" i="1" s="1"/>
  <c r="C230" i="1"/>
  <c r="B231" i="1" s="1"/>
  <c r="G230" i="1"/>
  <c r="I230" i="1"/>
  <c r="H231" i="1" s="1"/>
  <c r="F231" i="1"/>
  <c r="I231" i="1" l="1"/>
  <c r="H232" i="1" s="1"/>
  <c r="J231" i="1"/>
  <c r="E231" i="1"/>
  <c r="D232" i="1" s="1"/>
  <c r="G231" i="1"/>
  <c r="F232" i="1" s="1"/>
  <c r="I232" i="1" s="1"/>
  <c r="C231" i="1"/>
  <c r="B232" i="1" s="1"/>
  <c r="H233" i="1" l="1"/>
  <c r="J232" i="1"/>
  <c r="E232" i="1"/>
  <c r="D233" i="1" s="1"/>
  <c r="C232" i="1"/>
  <c r="B233" i="1" s="1"/>
  <c r="G232" i="1"/>
  <c r="F233" i="1" s="1"/>
  <c r="J233" i="1" l="1"/>
  <c r="E233" i="1"/>
  <c r="D234" i="1" s="1"/>
  <c r="I233" i="1"/>
  <c r="H234" i="1" s="1"/>
  <c r="C233" i="1"/>
  <c r="B234" i="1" s="1"/>
  <c r="G233" i="1"/>
  <c r="F234" i="1" s="1"/>
  <c r="E234" i="1" l="1"/>
  <c r="D235" i="1" s="1"/>
  <c r="J234" i="1"/>
  <c r="I234" i="1"/>
  <c r="H235" i="1" s="1"/>
  <c r="G234" i="1"/>
  <c r="F235" i="1" s="1"/>
  <c r="C234" i="1"/>
  <c r="B235" i="1" s="1"/>
  <c r="J235" i="1" l="1"/>
  <c r="E235" i="1"/>
  <c r="D236" i="1" s="1"/>
  <c r="I235" i="1"/>
  <c r="H236" i="1" s="1"/>
  <c r="C235" i="1"/>
  <c r="B236" i="1" s="1"/>
  <c r="G235" i="1"/>
  <c r="F236" i="1" s="1"/>
  <c r="I236" i="1" l="1"/>
  <c r="H237" i="1" s="1"/>
  <c r="E236" i="1"/>
  <c r="D237" i="1" s="1"/>
  <c r="J236" i="1"/>
  <c r="C236" i="1"/>
  <c r="B237" i="1" s="1"/>
  <c r="G236" i="1"/>
  <c r="F237" i="1" s="1"/>
  <c r="J237" i="1" l="1"/>
  <c r="E237" i="1"/>
  <c r="D238" i="1" s="1"/>
  <c r="I237" i="1"/>
  <c r="H238" i="1" s="1"/>
  <c r="C237" i="1"/>
  <c r="B238" i="1" s="1"/>
  <c r="G237" i="1"/>
  <c r="F238" i="1" s="1"/>
  <c r="I238" i="1" l="1"/>
  <c r="H239" i="1" s="1"/>
  <c r="E238" i="1"/>
  <c r="D239" i="1" s="1"/>
  <c r="J238" i="1"/>
  <c r="C238" i="1"/>
  <c r="B239" i="1" s="1"/>
  <c r="G238" i="1"/>
  <c r="F239" i="1" s="1"/>
  <c r="I239" i="1" l="1"/>
  <c r="H240" i="1" s="1"/>
  <c r="E239" i="1"/>
  <c r="D240" i="1" s="1"/>
  <c r="J239" i="1"/>
  <c r="C239" i="1"/>
  <c r="B240" i="1" s="1"/>
  <c r="G239" i="1"/>
  <c r="F240" i="1" s="1"/>
  <c r="I240" i="1" l="1"/>
  <c r="H241" i="1" s="1"/>
  <c r="E240" i="1"/>
  <c r="D241" i="1" s="1"/>
  <c r="J240" i="1"/>
  <c r="C240" i="1"/>
  <c r="B241" i="1" s="1"/>
  <c r="G240" i="1"/>
  <c r="F241" i="1" s="1"/>
  <c r="I241" i="1" l="1"/>
  <c r="H242" i="1" s="1"/>
  <c r="E241" i="1"/>
  <c r="D242" i="1" s="1"/>
  <c r="J241" i="1"/>
  <c r="C241" i="1"/>
  <c r="B242" i="1" s="1"/>
  <c r="G241" i="1"/>
  <c r="F242" i="1" s="1"/>
  <c r="J242" i="1" l="1"/>
  <c r="E242" i="1"/>
  <c r="D243" i="1" s="1"/>
  <c r="I242" i="1"/>
  <c r="H243" i="1" s="1"/>
  <c r="C242" i="1"/>
  <c r="B243" i="1" s="1"/>
  <c r="G242" i="1"/>
  <c r="F243" i="1" s="1"/>
  <c r="I243" i="1" l="1"/>
  <c r="H244" i="1" s="1"/>
  <c r="E243" i="1"/>
  <c r="D244" i="1" s="1"/>
  <c r="J243" i="1"/>
  <c r="C243" i="1"/>
  <c r="B244" i="1" s="1"/>
  <c r="G243" i="1"/>
  <c r="F244" i="1" s="1"/>
  <c r="I244" i="1" l="1"/>
  <c r="H245" i="1" s="1"/>
  <c r="J244" i="1"/>
  <c r="E244" i="1"/>
  <c r="D245" i="1" s="1"/>
  <c r="G244" i="1"/>
  <c r="F245" i="1" s="1"/>
  <c r="C244" i="1"/>
  <c r="B245" i="1" s="1"/>
  <c r="J245" i="1" l="1"/>
  <c r="E245" i="1"/>
  <c r="D246" i="1" s="1"/>
  <c r="I245" i="1"/>
  <c r="H246" i="1" s="1"/>
  <c r="C245" i="1"/>
  <c r="B246" i="1" s="1"/>
  <c r="G245" i="1"/>
  <c r="F246" i="1" s="1"/>
  <c r="I246" i="1" l="1"/>
  <c r="H247" i="1" s="1"/>
  <c r="J246" i="1"/>
  <c r="E246" i="1"/>
  <c r="D247" i="1" s="1"/>
  <c r="C246" i="1"/>
  <c r="B247" i="1" s="1"/>
  <c r="G246" i="1"/>
  <c r="F247" i="1" s="1"/>
  <c r="I247" i="1" l="1"/>
  <c r="H248" i="1" s="1"/>
  <c r="E247" i="1"/>
  <c r="D248" i="1" s="1"/>
  <c r="J247" i="1"/>
  <c r="G247" i="1"/>
  <c r="F248" i="1" s="1"/>
  <c r="C247" i="1"/>
  <c r="B248" i="1" s="1"/>
  <c r="E248" i="1" l="1"/>
  <c r="D249" i="1" s="1"/>
  <c r="J248" i="1"/>
  <c r="I248" i="1"/>
  <c r="H249" i="1" s="1"/>
  <c r="G248" i="1"/>
  <c r="F249" i="1" s="1"/>
  <c r="C248" i="1"/>
  <c r="B249" i="1" s="1"/>
  <c r="J249" i="1" l="1"/>
  <c r="E249" i="1"/>
  <c r="D250" i="1" s="1"/>
  <c r="I249" i="1"/>
  <c r="H250" i="1" s="1"/>
  <c r="C249" i="1"/>
  <c r="B250" i="1" s="1"/>
  <c r="G249" i="1"/>
  <c r="F250" i="1" s="1"/>
  <c r="I250" i="1" l="1"/>
  <c r="H251" i="1" s="1"/>
  <c r="J250" i="1"/>
  <c r="E250" i="1"/>
  <c r="D251" i="1" s="1"/>
  <c r="C250" i="1"/>
  <c r="B251" i="1" s="1"/>
  <c r="G250" i="1"/>
  <c r="F251" i="1" s="1"/>
  <c r="E251" i="1" l="1"/>
  <c r="D252" i="1" s="1"/>
  <c r="J251" i="1"/>
  <c r="I251" i="1"/>
  <c r="H252" i="1" s="1"/>
  <c r="G251" i="1"/>
  <c r="F252" i="1" s="1"/>
  <c r="C251" i="1"/>
  <c r="B252" i="1" s="1"/>
  <c r="I252" i="1" l="1"/>
  <c r="H253" i="1" s="1"/>
  <c r="E252" i="1"/>
  <c r="D253" i="1" s="1"/>
  <c r="J252" i="1"/>
  <c r="G252" i="1"/>
  <c r="F253" i="1" s="1"/>
  <c r="C252" i="1"/>
  <c r="B253" i="1" s="1"/>
  <c r="I253" i="1" l="1"/>
  <c r="H254" i="1" s="1"/>
  <c r="E253" i="1"/>
  <c r="D254" i="1" s="1"/>
  <c r="J253" i="1"/>
  <c r="C253" i="1"/>
  <c r="B254" i="1" s="1"/>
  <c r="G253" i="1"/>
  <c r="F254" i="1" s="1"/>
  <c r="I254" i="1" l="1"/>
  <c r="H255" i="1" s="1"/>
  <c r="E254" i="1"/>
  <c r="D255" i="1" s="1"/>
  <c r="J254" i="1"/>
  <c r="C254" i="1"/>
  <c r="B255" i="1" s="1"/>
  <c r="G254" i="1"/>
  <c r="F255" i="1" s="1"/>
  <c r="I255" i="1" l="1"/>
  <c r="H256" i="1" s="1"/>
  <c r="J255" i="1"/>
  <c r="E255" i="1"/>
  <c r="D256" i="1" s="1"/>
  <c r="C255" i="1"/>
  <c r="B256" i="1" s="1"/>
  <c r="G255" i="1"/>
  <c r="F256" i="1" s="1"/>
  <c r="I256" i="1" l="1"/>
  <c r="H257" i="1" s="1"/>
  <c r="J256" i="1"/>
  <c r="E256" i="1"/>
  <c r="D257" i="1" s="1"/>
  <c r="C256" i="1"/>
  <c r="B257" i="1" s="1"/>
  <c r="G256" i="1"/>
  <c r="F257" i="1" s="1"/>
  <c r="I257" i="1" l="1"/>
  <c r="H258" i="1" s="1"/>
  <c r="E257" i="1"/>
  <c r="D258" i="1" s="1"/>
  <c r="J257" i="1"/>
  <c r="C257" i="1"/>
  <c r="B258" i="1" s="1"/>
  <c r="G257" i="1"/>
  <c r="F258" i="1" s="1"/>
  <c r="I258" i="1" l="1"/>
  <c r="H259" i="1" s="1"/>
  <c r="J258" i="1"/>
  <c r="E258" i="1"/>
  <c r="D259" i="1" s="1"/>
  <c r="G258" i="1"/>
  <c r="F259" i="1" s="1"/>
  <c r="C258" i="1"/>
  <c r="B259" i="1" s="1"/>
  <c r="J259" i="1" l="1"/>
  <c r="E259" i="1"/>
  <c r="D260" i="1" s="1"/>
  <c r="I259" i="1"/>
  <c r="H260" i="1" s="1"/>
  <c r="G259" i="1"/>
  <c r="F260" i="1" s="1"/>
  <c r="C259" i="1"/>
  <c r="B260" i="1" s="1"/>
  <c r="I260" i="1" l="1"/>
  <c r="H261" i="1" s="1"/>
  <c r="E260" i="1"/>
  <c r="D261" i="1" s="1"/>
  <c r="J260" i="1"/>
  <c r="C260" i="1"/>
  <c r="B261" i="1" s="1"/>
  <c r="G260" i="1"/>
  <c r="F261" i="1" s="1"/>
  <c r="I261" i="1" l="1"/>
  <c r="H262" i="1"/>
  <c r="J261" i="1"/>
  <c r="E261" i="1"/>
  <c r="D262" i="1" s="1"/>
  <c r="C261" i="1"/>
  <c r="B262" i="1" s="1"/>
  <c r="G261" i="1"/>
  <c r="F262" i="1" s="1"/>
  <c r="I262" i="1" s="1"/>
  <c r="J262" i="1" l="1"/>
  <c r="E262" i="1"/>
  <c r="D263" i="1" s="1"/>
  <c r="C262" i="1"/>
  <c r="B263" i="1" s="1"/>
  <c r="G262" i="1"/>
  <c r="F263" i="1" s="1"/>
  <c r="H263" i="1"/>
  <c r="I263" i="1" l="1"/>
  <c r="H264" i="1" s="1"/>
  <c r="J263" i="1"/>
  <c r="E263" i="1"/>
  <c r="D264" i="1" s="1"/>
  <c r="C263" i="1"/>
  <c r="B264" i="1" s="1"/>
  <c r="G263" i="1"/>
  <c r="F264" i="1" s="1"/>
  <c r="I264" i="1" l="1"/>
  <c r="C264" i="1"/>
  <c r="G264" i="1"/>
  <c r="F265" i="1" s="1"/>
  <c r="E264" i="1"/>
  <c r="D265" i="1" s="1"/>
  <c r="B265" i="1"/>
  <c r="J264" i="1"/>
  <c r="H265" i="1"/>
  <c r="I265" i="1" l="1"/>
  <c r="H266" i="1" s="1"/>
  <c r="E265" i="1"/>
  <c r="D266" i="1" s="1"/>
  <c r="J265" i="1"/>
  <c r="C265" i="1"/>
  <c r="B266" i="1" s="1"/>
  <c r="G265" i="1"/>
  <c r="F266" i="1" s="1"/>
  <c r="I266" i="1" l="1"/>
  <c r="H267" i="1" s="1"/>
  <c r="E266" i="1"/>
  <c r="D267" i="1" s="1"/>
  <c r="J266" i="1"/>
  <c r="C266" i="1"/>
  <c r="B267" i="1" s="1"/>
  <c r="G266" i="1"/>
  <c r="F267" i="1" s="1"/>
  <c r="I267" i="1" l="1"/>
  <c r="H268" i="1" s="1"/>
  <c r="E267" i="1"/>
  <c r="D268" i="1" s="1"/>
  <c r="J267" i="1"/>
  <c r="C267" i="1"/>
  <c r="B268" i="1" s="1"/>
  <c r="G267" i="1"/>
  <c r="F268" i="1" s="1"/>
  <c r="I268" i="1" l="1"/>
  <c r="H269" i="1" s="1"/>
  <c r="E268" i="1"/>
  <c r="D269" i="1" s="1"/>
  <c r="J268" i="1"/>
  <c r="G268" i="1"/>
  <c r="F269" i="1" s="1"/>
  <c r="C268" i="1"/>
  <c r="B269" i="1" s="1"/>
  <c r="E269" i="1" l="1"/>
  <c r="D270" i="1" s="1"/>
  <c r="J269" i="1"/>
  <c r="I269" i="1"/>
  <c r="H270" i="1" s="1"/>
  <c r="C269" i="1"/>
  <c r="B270" i="1" s="1"/>
  <c r="G269" i="1"/>
  <c r="F270" i="1" s="1"/>
  <c r="I270" i="1" l="1"/>
  <c r="H271" i="1" s="1"/>
  <c r="E270" i="1"/>
  <c r="D271" i="1" s="1"/>
  <c r="J270" i="1"/>
  <c r="C270" i="1"/>
  <c r="B271" i="1" s="1"/>
  <c r="G270" i="1"/>
  <c r="F271" i="1" s="1"/>
  <c r="I271" i="1" l="1"/>
  <c r="H272" i="1" s="1"/>
  <c r="E271" i="1"/>
  <c r="D272" i="1" s="1"/>
  <c r="J271" i="1"/>
  <c r="G271" i="1"/>
  <c r="F272" i="1" s="1"/>
  <c r="C271" i="1"/>
  <c r="B272" i="1" s="1"/>
  <c r="E272" i="1" l="1"/>
  <c r="D273" i="1" s="1"/>
  <c r="J272" i="1"/>
  <c r="I272" i="1"/>
  <c r="H273" i="1" s="1"/>
  <c r="C272" i="1"/>
  <c r="B273" i="1" s="1"/>
  <c r="G272" i="1"/>
  <c r="F273" i="1" s="1"/>
  <c r="I273" i="1" l="1"/>
  <c r="H274" i="1" s="1"/>
  <c r="J273" i="1"/>
  <c r="E273" i="1"/>
  <c r="D274" i="1" s="1"/>
  <c r="G273" i="1"/>
  <c r="F274" i="1" s="1"/>
  <c r="C273" i="1"/>
  <c r="B274" i="1" s="1"/>
  <c r="J274" i="1" l="1"/>
  <c r="E274" i="1"/>
  <c r="D275" i="1" s="1"/>
  <c r="I274" i="1"/>
  <c r="H275" i="1" s="1"/>
  <c r="G274" i="1"/>
  <c r="F275" i="1" s="1"/>
  <c r="C274" i="1"/>
  <c r="B275" i="1" s="1"/>
  <c r="E275" i="1" l="1"/>
  <c r="D276" i="1" s="1"/>
  <c r="J275" i="1"/>
  <c r="I275" i="1"/>
  <c r="H276" i="1" s="1"/>
  <c r="G275" i="1"/>
  <c r="F276" i="1" s="1"/>
  <c r="C275" i="1"/>
  <c r="B276" i="1" s="1"/>
  <c r="E276" i="1" l="1"/>
  <c r="D277" i="1" s="1"/>
  <c r="J276" i="1"/>
  <c r="I276" i="1"/>
  <c r="H277" i="1" s="1"/>
  <c r="C276" i="1"/>
  <c r="B277" i="1" s="1"/>
  <c r="G276" i="1"/>
  <c r="F277" i="1" s="1"/>
  <c r="I277" i="1" l="1"/>
  <c r="H278" i="1" s="1"/>
  <c r="J277" i="1"/>
  <c r="E277" i="1"/>
  <c r="D278" i="1" s="1"/>
  <c r="G277" i="1"/>
  <c r="F278" i="1" s="1"/>
  <c r="C277" i="1"/>
  <c r="B278" i="1" s="1"/>
  <c r="E278" i="1" l="1"/>
  <c r="D279" i="1" s="1"/>
  <c r="J278" i="1"/>
  <c r="I278" i="1"/>
  <c r="H279" i="1" s="1"/>
  <c r="G278" i="1"/>
  <c r="F279" i="1" s="1"/>
  <c r="C278" i="1"/>
  <c r="B279" i="1" s="1"/>
  <c r="J279" i="1" l="1"/>
  <c r="E279" i="1"/>
  <c r="D280" i="1" s="1"/>
  <c r="I279" i="1"/>
  <c r="H280" i="1" s="1"/>
  <c r="G279" i="1"/>
  <c r="F280" i="1" s="1"/>
  <c r="C279" i="1"/>
  <c r="B280" i="1" s="1"/>
  <c r="E280" i="1" l="1"/>
  <c r="D281" i="1" s="1"/>
  <c r="J280" i="1"/>
  <c r="I280" i="1"/>
  <c r="H281" i="1" s="1"/>
  <c r="C280" i="1"/>
  <c r="B281" i="1" s="1"/>
  <c r="G280" i="1"/>
  <c r="F281" i="1" s="1"/>
  <c r="I281" i="1" l="1"/>
  <c r="H282" i="1" s="1"/>
  <c r="J281" i="1"/>
  <c r="E281" i="1"/>
  <c r="D282" i="1" s="1"/>
  <c r="C281" i="1"/>
  <c r="B282" i="1" s="1"/>
  <c r="G281" i="1"/>
  <c r="F282" i="1" s="1"/>
  <c r="I282" i="1" l="1"/>
  <c r="E282" i="1"/>
  <c r="D283" i="1" s="1"/>
  <c r="J282" i="1"/>
  <c r="C282" i="1"/>
  <c r="B283" i="1" s="1"/>
  <c r="G282" i="1"/>
  <c r="F283" i="1" s="1"/>
  <c r="H283" i="1"/>
  <c r="I283" i="1" l="1"/>
  <c r="H284" i="1" s="1"/>
  <c r="J283" i="1"/>
  <c r="E283" i="1"/>
  <c r="D284" i="1" s="1"/>
  <c r="C283" i="1"/>
  <c r="B284" i="1" s="1"/>
  <c r="G283" i="1"/>
  <c r="F284" i="1" s="1"/>
  <c r="I284" i="1" l="1"/>
  <c r="H285" i="1" s="1"/>
  <c r="J284" i="1"/>
  <c r="E284" i="1"/>
  <c r="D285" i="1" s="1"/>
  <c r="C284" i="1"/>
  <c r="B285" i="1" s="1"/>
  <c r="G284" i="1"/>
  <c r="F285" i="1" s="1"/>
  <c r="I285" i="1" l="1"/>
  <c r="H286" i="1" s="1"/>
  <c r="J285" i="1"/>
  <c r="E285" i="1"/>
  <c r="D286" i="1" s="1"/>
  <c r="C285" i="1"/>
  <c r="B286" i="1" s="1"/>
  <c r="G285" i="1"/>
  <c r="F286" i="1" s="1"/>
  <c r="I286" i="1" l="1"/>
  <c r="H287" i="1" s="1"/>
  <c r="J286" i="1"/>
  <c r="E286" i="1"/>
  <c r="D287" i="1" s="1"/>
  <c r="C286" i="1"/>
  <c r="B287" i="1" s="1"/>
  <c r="G286" i="1"/>
  <c r="F287" i="1" s="1"/>
  <c r="I287" i="1" l="1"/>
  <c r="H288" i="1" s="1"/>
  <c r="E287" i="1"/>
  <c r="D288" i="1" s="1"/>
  <c r="J287" i="1"/>
  <c r="C287" i="1"/>
  <c r="B288" i="1" s="1"/>
  <c r="G287" i="1"/>
  <c r="F288" i="1" s="1"/>
  <c r="I288" i="1" l="1"/>
  <c r="H289" i="1" s="1"/>
  <c r="J288" i="1"/>
  <c r="E288" i="1"/>
  <c r="D289" i="1" s="1"/>
  <c r="G288" i="1"/>
  <c r="F289" i="1" s="1"/>
  <c r="C288" i="1"/>
  <c r="B289" i="1" s="1"/>
  <c r="J289" i="1" l="1"/>
  <c r="E289" i="1"/>
  <c r="D290" i="1" s="1"/>
  <c r="I289" i="1"/>
  <c r="H290" i="1" s="1"/>
  <c r="G289" i="1"/>
  <c r="F290" i="1" s="1"/>
  <c r="C289" i="1"/>
  <c r="B290" i="1" s="1"/>
  <c r="E290" i="1" l="1"/>
  <c r="D291" i="1" s="1"/>
  <c r="J290" i="1"/>
  <c r="I290" i="1"/>
  <c r="H291" i="1" s="1"/>
  <c r="C290" i="1"/>
  <c r="B291" i="1" s="1"/>
  <c r="G290" i="1"/>
  <c r="F291" i="1" s="1"/>
  <c r="I291" i="1" l="1"/>
  <c r="H292" i="1" s="1"/>
  <c r="E291" i="1"/>
  <c r="D292" i="1" s="1"/>
  <c r="J291" i="1"/>
  <c r="C291" i="1"/>
  <c r="B292" i="1" s="1"/>
  <c r="G291" i="1"/>
  <c r="F292" i="1" s="1"/>
  <c r="I292" i="1" l="1"/>
  <c r="H293" i="1" s="1"/>
  <c r="J292" i="1"/>
  <c r="E292" i="1"/>
  <c r="D293" i="1" s="1"/>
  <c r="C292" i="1"/>
  <c r="B293" i="1" s="1"/>
  <c r="G292" i="1"/>
  <c r="F293" i="1" s="1"/>
  <c r="I293" i="1" l="1"/>
  <c r="H294" i="1" s="1"/>
  <c r="E293" i="1"/>
  <c r="D294" i="1" s="1"/>
  <c r="J293" i="1"/>
  <c r="C293" i="1"/>
  <c r="B294" i="1" s="1"/>
  <c r="G293" i="1"/>
  <c r="F294" i="1" s="1"/>
  <c r="I294" i="1" l="1"/>
  <c r="H295" i="1" s="1"/>
  <c r="E294" i="1"/>
  <c r="D295" i="1" s="1"/>
  <c r="J294" i="1"/>
  <c r="C294" i="1"/>
  <c r="B295" i="1" s="1"/>
  <c r="G294" i="1"/>
  <c r="F295" i="1" s="1"/>
  <c r="I295" i="1" l="1"/>
  <c r="H296" i="1" s="1"/>
  <c r="E295" i="1"/>
  <c r="D296" i="1" s="1"/>
  <c r="J295" i="1"/>
  <c r="C295" i="1"/>
  <c r="B296" i="1" s="1"/>
  <c r="G295" i="1"/>
  <c r="F296" i="1" s="1"/>
  <c r="I296" i="1" l="1"/>
  <c r="H297" i="1" s="1"/>
  <c r="E296" i="1"/>
  <c r="D297" i="1" s="1"/>
  <c r="J296" i="1"/>
  <c r="G296" i="1"/>
  <c r="F297" i="1" s="1"/>
  <c r="C296" i="1"/>
  <c r="B297" i="1" s="1"/>
  <c r="E297" i="1" l="1"/>
  <c r="D298" i="1" s="1"/>
  <c r="J297" i="1"/>
  <c r="I297" i="1"/>
  <c r="H298" i="1" s="1"/>
  <c r="C297" i="1"/>
  <c r="B298" i="1" s="1"/>
  <c r="G297" i="1"/>
  <c r="F298" i="1" s="1"/>
  <c r="I298" i="1" l="1"/>
  <c r="H299" i="1" s="1"/>
  <c r="J298" i="1"/>
  <c r="E298" i="1"/>
  <c r="D299" i="1" s="1"/>
  <c r="G298" i="1"/>
  <c r="F299" i="1" s="1"/>
  <c r="C298" i="1"/>
  <c r="B299" i="1" s="1"/>
  <c r="E299" i="1" l="1"/>
  <c r="D300" i="1" s="1"/>
  <c r="J299" i="1"/>
  <c r="I299" i="1"/>
  <c r="H300" i="1" s="1"/>
  <c r="G299" i="1"/>
  <c r="F300" i="1" s="1"/>
  <c r="C299" i="1"/>
  <c r="B300" i="1" s="1"/>
  <c r="E300" i="1" l="1"/>
  <c r="D301" i="1" s="1"/>
  <c r="J300" i="1"/>
  <c r="I300" i="1"/>
  <c r="H301" i="1" s="1"/>
  <c r="C300" i="1"/>
  <c r="B301" i="1" s="1"/>
  <c r="G300" i="1"/>
  <c r="F301" i="1" s="1"/>
  <c r="I301" i="1" s="1"/>
  <c r="E301" i="1" l="1"/>
  <c r="J301" i="1"/>
  <c r="C301" i="1"/>
  <c r="G301" i="1"/>
</calcChain>
</file>

<file path=xl/sharedStrings.xml><?xml version="1.0" encoding="utf-8"?>
<sst xmlns="http://schemas.openxmlformats.org/spreadsheetml/2006/main" count="183" uniqueCount="115">
  <si>
    <t>Dynamika systému ostrova - voda</t>
  </si>
  <si>
    <t>(detailní popis viz samostaný text)</t>
  </si>
  <si>
    <t>Systém barevného značení buněk</t>
  </si>
  <si>
    <t xml:space="preserve">buňky s naměřenými hodnotami </t>
  </si>
  <si>
    <t>buňky, které obsahují hodnoty vypočítané z naměřených hodnot</t>
  </si>
  <si>
    <t>buňky, do kterých se zadávají hodnoty pro simulaci</t>
  </si>
  <si>
    <t>Výchozí stav</t>
  </si>
  <si>
    <t>Naměřené hodnoty nebo jejich odhady</t>
  </si>
  <si>
    <t>Obsahy rezervoárů</t>
  </si>
  <si>
    <t>Toky</t>
  </si>
  <si>
    <t>Rychlostní konstanty</t>
  </si>
  <si>
    <t>rezervoár</t>
  </si>
  <si>
    <t>označení</t>
  </si>
  <si>
    <t>obsah</t>
  </si>
  <si>
    <t>tok</t>
  </si>
  <si>
    <t>tun/den</t>
  </si>
  <si>
    <t>tun</t>
  </si>
  <si>
    <t>konstanta</t>
  </si>
  <si>
    <t>1/den</t>
  </si>
  <si>
    <t>atmosféra</t>
  </si>
  <si>
    <t>krajina</t>
  </si>
  <si>
    <t>jezera</t>
  </si>
  <si>
    <t>oceán</t>
  </si>
  <si>
    <t>celkem</t>
  </si>
  <si>
    <t>Látková bilance rezervoárů v době měření</t>
  </si>
  <si>
    <t>Doby zdržení</t>
  </si>
  <si>
    <t>Toky vzhledem k rezervoárům</t>
  </si>
  <si>
    <t>z rezervoáru</t>
  </si>
  <si>
    <t>do rezervoáru</t>
  </si>
  <si>
    <t>rozdíl</t>
  </si>
  <si>
    <t>t/den</t>
  </si>
  <si>
    <t>den</t>
  </si>
  <si>
    <r>
      <t>j</t>
    </r>
    <r>
      <rPr>
        <vertAlign val="subscript"/>
        <sz val="9"/>
        <rFont val="Aptos Narrow"/>
        <family val="2"/>
      </rPr>
      <t>XY</t>
    </r>
    <r>
      <rPr>
        <sz val="9"/>
        <rFont val="Aptos Narrow"/>
        <family val="2"/>
      </rPr>
      <t xml:space="preserve"> = k</t>
    </r>
    <r>
      <rPr>
        <vertAlign val="subscript"/>
        <sz val="9"/>
        <rFont val="Aptos Narrow"/>
        <family val="2"/>
      </rPr>
      <t>XY</t>
    </r>
    <r>
      <rPr>
        <sz val="9"/>
        <rFont val="Aptos Narrow"/>
        <family val="2"/>
      </rPr>
      <t xml:space="preserve"> × m</t>
    </r>
    <r>
      <rPr>
        <vertAlign val="subscript"/>
        <sz val="9"/>
        <rFont val="Aptos Narrow"/>
        <family val="2"/>
      </rPr>
      <t>X</t>
    </r>
    <r>
      <rPr>
        <sz val="9"/>
        <rFont val="Aptos Narrow"/>
        <family val="2"/>
      </rPr>
      <t xml:space="preserve">  →  k</t>
    </r>
    <r>
      <rPr>
        <vertAlign val="subscript"/>
        <sz val="9"/>
        <rFont val="Aptos Narrow"/>
        <family val="2"/>
      </rPr>
      <t>XY</t>
    </r>
    <r>
      <rPr>
        <sz val="9"/>
        <rFont val="Aptos Narrow"/>
        <family val="2"/>
      </rPr>
      <t xml:space="preserve"> = j</t>
    </r>
    <r>
      <rPr>
        <vertAlign val="subscript"/>
        <sz val="9"/>
        <rFont val="Aptos Narrow"/>
        <family val="2"/>
      </rPr>
      <t>XY</t>
    </r>
    <r>
      <rPr>
        <sz val="9"/>
        <rFont val="Aptos Narrow"/>
        <family val="2"/>
      </rPr>
      <t xml:space="preserve"> / m</t>
    </r>
    <r>
      <rPr>
        <vertAlign val="subscript"/>
        <sz val="9"/>
        <rFont val="Aptos Narrow"/>
        <family val="2"/>
      </rPr>
      <t>X</t>
    </r>
  </si>
  <si>
    <r>
      <t>τ =  m</t>
    </r>
    <r>
      <rPr>
        <vertAlign val="subscript"/>
        <sz val="9"/>
        <rFont val="Aptos Narrow"/>
        <family val="2"/>
      </rPr>
      <t>X</t>
    </r>
    <r>
      <rPr>
        <sz val="9"/>
        <rFont val="Aptos Narrow"/>
        <family val="2"/>
      </rPr>
      <t xml:space="preserve"> / ∑ j</t>
    </r>
    <r>
      <rPr>
        <vertAlign val="subscript"/>
        <sz val="9"/>
        <rFont val="Aptos Narrow"/>
        <family val="2"/>
      </rPr>
      <t>z</t>
    </r>
  </si>
  <si>
    <r>
      <t>τ =  m</t>
    </r>
    <r>
      <rPr>
        <vertAlign val="subscript"/>
        <sz val="9"/>
        <rFont val="Aptos Narrow"/>
        <family val="2"/>
      </rPr>
      <t>X</t>
    </r>
    <r>
      <rPr>
        <sz val="9"/>
        <rFont val="Aptos Narrow"/>
        <family val="2"/>
      </rPr>
      <t xml:space="preserve"> / ∑ j</t>
    </r>
    <r>
      <rPr>
        <vertAlign val="subscript"/>
        <sz val="9"/>
        <rFont val="Aptos Narrow"/>
        <family val="2"/>
      </rPr>
      <t>do</t>
    </r>
  </si>
  <si>
    <t>konstantní</t>
  </si>
  <si>
    <t>toky z rez.</t>
  </si>
  <si>
    <t>toky do rez.</t>
  </si>
  <si>
    <t>Modelování dynamiky</t>
  </si>
  <si>
    <t>Změny obsahu vody v rezervoárech</t>
  </si>
  <si>
    <r>
      <t>∆m</t>
    </r>
    <r>
      <rPr>
        <vertAlign val="subscript"/>
        <sz val="9"/>
        <rFont val="Aptos Narrow"/>
        <family val="2"/>
        <scheme val="minor"/>
      </rPr>
      <t>A</t>
    </r>
    <r>
      <rPr>
        <sz val="9"/>
        <rFont val="Aptos Narrow"/>
        <family val="2"/>
        <scheme val="minor"/>
      </rPr>
      <t>/∆t = k</t>
    </r>
    <r>
      <rPr>
        <vertAlign val="subscript"/>
        <sz val="9"/>
        <rFont val="Aptos Narrow"/>
        <family val="2"/>
        <scheme val="minor"/>
      </rPr>
      <t>K-A</t>
    </r>
    <r>
      <rPr>
        <sz val="9"/>
        <rFont val="Aptos Narrow"/>
        <family val="2"/>
        <scheme val="minor"/>
      </rPr>
      <t xml:space="preserve"> × m</t>
    </r>
    <r>
      <rPr>
        <vertAlign val="subscript"/>
        <sz val="9"/>
        <rFont val="Aptos Narrow"/>
        <family val="2"/>
        <scheme val="minor"/>
      </rPr>
      <t>K</t>
    </r>
    <r>
      <rPr>
        <sz val="9"/>
        <rFont val="Aptos Narrow"/>
        <family val="2"/>
        <scheme val="minor"/>
      </rPr>
      <t xml:space="preserve"> – k</t>
    </r>
    <r>
      <rPr>
        <vertAlign val="subscript"/>
        <sz val="9"/>
        <rFont val="Aptos Narrow"/>
        <family val="2"/>
        <scheme val="minor"/>
      </rPr>
      <t>A-K</t>
    </r>
    <r>
      <rPr>
        <sz val="9"/>
        <rFont val="Aptos Narrow"/>
        <family val="2"/>
        <scheme val="minor"/>
      </rPr>
      <t xml:space="preserve"> × m</t>
    </r>
    <r>
      <rPr>
        <vertAlign val="subscript"/>
        <sz val="9"/>
        <rFont val="Aptos Narrow"/>
        <family val="2"/>
        <scheme val="minor"/>
      </rPr>
      <t>A</t>
    </r>
    <r>
      <rPr>
        <sz val="9"/>
        <rFont val="Aptos Narrow"/>
        <family val="2"/>
        <scheme val="minor"/>
      </rPr>
      <t xml:space="preserve"> + j</t>
    </r>
    <r>
      <rPr>
        <vertAlign val="subscript"/>
        <sz val="9"/>
        <rFont val="Aptos Narrow"/>
        <family val="2"/>
        <scheme val="minor"/>
      </rPr>
      <t>JA</t>
    </r>
    <r>
      <rPr>
        <sz val="9"/>
        <rFont val="Aptos Narrow"/>
        <family val="2"/>
        <scheme val="minor"/>
      </rPr>
      <t xml:space="preserve"> + j</t>
    </r>
    <r>
      <rPr>
        <vertAlign val="subscript"/>
        <sz val="9"/>
        <rFont val="Aptos Narrow"/>
        <family val="2"/>
        <scheme val="minor"/>
      </rPr>
      <t>OA</t>
    </r>
  </si>
  <si>
    <r>
      <t>∆m</t>
    </r>
    <r>
      <rPr>
        <vertAlign val="subscript"/>
        <sz val="9"/>
        <rFont val="Aptos Narrow"/>
        <family val="2"/>
        <scheme val="minor"/>
      </rPr>
      <t>K</t>
    </r>
    <r>
      <rPr>
        <sz val="9"/>
        <rFont val="Aptos Narrow"/>
        <family val="2"/>
        <scheme val="minor"/>
      </rPr>
      <t>/∆t = k</t>
    </r>
    <r>
      <rPr>
        <vertAlign val="subscript"/>
        <sz val="9"/>
        <rFont val="Aptos Narrow"/>
        <family val="2"/>
        <scheme val="minor"/>
      </rPr>
      <t>A-K</t>
    </r>
    <r>
      <rPr>
        <sz val="9"/>
        <rFont val="Aptos Narrow"/>
        <family val="2"/>
        <scheme val="minor"/>
      </rPr>
      <t xml:space="preserve"> × m</t>
    </r>
    <r>
      <rPr>
        <vertAlign val="subscript"/>
        <sz val="9"/>
        <rFont val="Aptos Narrow"/>
        <family val="2"/>
        <scheme val="minor"/>
      </rPr>
      <t>A</t>
    </r>
    <r>
      <rPr>
        <sz val="9"/>
        <rFont val="Aptos Narrow"/>
        <family val="2"/>
        <scheme val="minor"/>
      </rPr>
      <t xml:space="preserve"> – k</t>
    </r>
    <r>
      <rPr>
        <vertAlign val="subscript"/>
        <sz val="9"/>
        <rFont val="Aptos Narrow"/>
        <family val="2"/>
        <scheme val="minor"/>
      </rPr>
      <t>K-A</t>
    </r>
    <r>
      <rPr>
        <sz val="9"/>
        <rFont val="Aptos Narrow"/>
        <family val="2"/>
        <scheme val="minor"/>
      </rPr>
      <t xml:space="preserve"> × m</t>
    </r>
    <r>
      <rPr>
        <vertAlign val="subscript"/>
        <sz val="9"/>
        <rFont val="Aptos Narrow"/>
        <family val="2"/>
        <scheme val="minor"/>
      </rPr>
      <t>K</t>
    </r>
    <r>
      <rPr>
        <sz val="9"/>
        <rFont val="Aptos Narrow"/>
        <family val="2"/>
        <scheme val="minor"/>
      </rPr>
      <t xml:space="preserve"> – k</t>
    </r>
    <r>
      <rPr>
        <vertAlign val="subscript"/>
        <sz val="9"/>
        <rFont val="Aptos Narrow"/>
        <family val="2"/>
        <scheme val="minor"/>
      </rPr>
      <t>K-J</t>
    </r>
    <r>
      <rPr>
        <sz val="9"/>
        <rFont val="Aptos Narrow"/>
        <family val="2"/>
        <scheme val="minor"/>
      </rPr>
      <t xml:space="preserve"> × m</t>
    </r>
    <r>
      <rPr>
        <vertAlign val="subscript"/>
        <sz val="9"/>
        <rFont val="Aptos Narrow"/>
        <family val="2"/>
        <scheme val="minor"/>
      </rPr>
      <t>K</t>
    </r>
  </si>
  <si>
    <r>
      <t>∆m</t>
    </r>
    <r>
      <rPr>
        <vertAlign val="subscript"/>
        <sz val="9"/>
        <rFont val="Aptos Narrow"/>
        <family val="2"/>
        <scheme val="minor"/>
      </rPr>
      <t>J</t>
    </r>
    <r>
      <rPr>
        <sz val="9"/>
        <rFont val="Aptos Narrow"/>
        <family val="2"/>
        <scheme val="minor"/>
      </rPr>
      <t>/∆t = k</t>
    </r>
    <r>
      <rPr>
        <vertAlign val="subscript"/>
        <sz val="9"/>
        <rFont val="Aptos Narrow"/>
        <family val="2"/>
        <scheme val="minor"/>
      </rPr>
      <t>K-J</t>
    </r>
    <r>
      <rPr>
        <sz val="9"/>
        <rFont val="Aptos Narrow"/>
        <family val="2"/>
        <scheme val="minor"/>
      </rPr>
      <t xml:space="preserve"> × m</t>
    </r>
    <r>
      <rPr>
        <vertAlign val="subscript"/>
        <sz val="9"/>
        <rFont val="Aptos Narrow"/>
        <family val="2"/>
        <scheme val="minor"/>
      </rPr>
      <t>K</t>
    </r>
    <r>
      <rPr>
        <sz val="9"/>
        <rFont val="Aptos Narrow"/>
        <family val="2"/>
        <scheme val="minor"/>
      </rPr>
      <t xml:space="preserve"> – k</t>
    </r>
    <r>
      <rPr>
        <vertAlign val="subscript"/>
        <sz val="9"/>
        <rFont val="Aptos Narrow"/>
        <family val="2"/>
        <scheme val="minor"/>
      </rPr>
      <t>J-O</t>
    </r>
    <r>
      <rPr>
        <sz val="9"/>
        <rFont val="Aptos Narrow"/>
        <family val="2"/>
        <scheme val="minor"/>
      </rPr>
      <t xml:space="preserve"> × m</t>
    </r>
    <r>
      <rPr>
        <vertAlign val="subscript"/>
        <sz val="9"/>
        <rFont val="Aptos Narrow"/>
        <family val="2"/>
        <scheme val="minor"/>
      </rPr>
      <t>J</t>
    </r>
    <r>
      <rPr>
        <sz val="9"/>
        <rFont val="Aptos Narrow"/>
        <family val="2"/>
        <scheme val="minor"/>
      </rPr>
      <t xml:space="preserve"> – j</t>
    </r>
    <r>
      <rPr>
        <vertAlign val="subscript"/>
        <sz val="9"/>
        <rFont val="Aptos Narrow"/>
        <family val="2"/>
        <scheme val="minor"/>
      </rPr>
      <t>JA</t>
    </r>
  </si>
  <si>
    <r>
      <t>∆m</t>
    </r>
    <r>
      <rPr>
        <vertAlign val="subscript"/>
        <sz val="9"/>
        <rFont val="Aptos Narrow"/>
        <family val="2"/>
        <scheme val="minor"/>
      </rPr>
      <t>O</t>
    </r>
    <r>
      <rPr>
        <sz val="9"/>
        <rFont val="Aptos Narrow"/>
        <family val="2"/>
        <scheme val="minor"/>
      </rPr>
      <t>/∆t = k</t>
    </r>
    <r>
      <rPr>
        <vertAlign val="subscript"/>
        <sz val="9"/>
        <rFont val="Aptos Narrow"/>
        <family val="2"/>
        <scheme val="minor"/>
      </rPr>
      <t>J-O</t>
    </r>
    <r>
      <rPr>
        <sz val="9"/>
        <rFont val="Aptos Narrow"/>
        <family val="2"/>
        <scheme val="minor"/>
      </rPr>
      <t xml:space="preserve"> × m</t>
    </r>
    <r>
      <rPr>
        <vertAlign val="subscript"/>
        <sz val="9"/>
        <rFont val="Aptos Narrow"/>
        <family val="2"/>
        <scheme val="minor"/>
      </rPr>
      <t>J</t>
    </r>
    <r>
      <rPr>
        <sz val="9"/>
        <rFont val="Aptos Narrow"/>
        <family val="2"/>
        <scheme val="minor"/>
      </rPr>
      <t xml:space="preserve"> – j</t>
    </r>
    <r>
      <rPr>
        <vertAlign val="subscript"/>
        <sz val="9"/>
        <rFont val="Aptos Narrow"/>
        <family val="2"/>
        <scheme val="minor"/>
      </rPr>
      <t>OA</t>
    </r>
  </si>
  <si>
    <t>Okamžitá bilance – změna za den</t>
  </si>
  <si>
    <r>
      <t>m</t>
    </r>
    <r>
      <rPr>
        <vertAlign val="subscript"/>
        <sz val="9"/>
        <color theme="1"/>
        <rFont val="Aptos Narrow"/>
        <family val="2"/>
      </rPr>
      <t>A</t>
    </r>
  </si>
  <si>
    <r>
      <t>m</t>
    </r>
    <r>
      <rPr>
        <vertAlign val="subscript"/>
        <sz val="9"/>
        <color theme="1"/>
        <rFont val="Aptos Narrow"/>
        <family val="2"/>
      </rPr>
      <t>K</t>
    </r>
  </si>
  <si>
    <r>
      <t>m</t>
    </r>
    <r>
      <rPr>
        <vertAlign val="subscript"/>
        <sz val="9"/>
        <color theme="1"/>
        <rFont val="Aptos Narrow"/>
        <family val="2"/>
      </rPr>
      <t>J</t>
    </r>
  </si>
  <si>
    <r>
      <t>m</t>
    </r>
    <r>
      <rPr>
        <vertAlign val="subscript"/>
        <sz val="9"/>
        <color theme="1"/>
        <rFont val="Aptos Narrow"/>
        <family val="2"/>
      </rPr>
      <t>O</t>
    </r>
  </si>
  <si>
    <t>Stacionární stav</t>
  </si>
  <si>
    <r>
      <t>k</t>
    </r>
    <r>
      <rPr>
        <vertAlign val="subscript"/>
        <sz val="9"/>
        <rFont val="Aptos Narrow"/>
        <family val="2"/>
      </rPr>
      <t>A-K</t>
    </r>
    <r>
      <rPr>
        <sz val="9"/>
        <rFont val="Aptos Narrow"/>
        <family val="2"/>
      </rPr>
      <t xml:space="preserve"> =</t>
    </r>
  </si>
  <si>
    <r>
      <t>k</t>
    </r>
    <r>
      <rPr>
        <vertAlign val="subscript"/>
        <sz val="9"/>
        <rFont val="Aptos Narrow"/>
        <family val="2"/>
      </rPr>
      <t>K-A</t>
    </r>
    <r>
      <rPr>
        <sz val="9"/>
        <rFont val="Aptos Narrow"/>
        <family val="2"/>
      </rPr>
      <t xml:space="preserve"> =</t>
    </r>
  </si>
  <si>
    <r>
      <t>k</t>
    </r>
    <r>
      <rPr>
        <vertAlign val="subscript"/>
        <sz val="9"/>
        <rFont val="Aptos Narrow"/>
        <family val="2"/>
      </rPr>
      <t>K-J</t>
    </r>
    <r>
      <rPr>
        <sz val="9"/>
        <rFont val="Aptos Narrow"/>
        <family val="2"/>
      </rPr>
      <t xml:space="preserve"> =</t>
    </r>
  </si>
  <si>
    <r>
      <t>k</t>
    </r>
    <r>
      <rPr>
        <vertAlign val="subscript"/>
        <sz val="9"/>
        <rFont val="Aptos Narrow"/>
        <family val="2"/>
      </rPr>
      <t>J-O</t>
    </r>
    <r>
      <rPr>
        <sz val="9"/>
        <rFont val="Aptos Narrow"/>
        <family val="2"/>
      </rPr>
      <t xml:space="preserve"> =</t>
    </r>
  </si>
  <si>
    <r>
      <t>m</t>
    </r>
    <r>
      <rPr>
        <vertAlign val="subscript"/>
        <sz val="9"/>
        <rFont val="Arial"/>
        <family val="2"/>
        <charset val="238"/>
      </rPr>
      <t>As</t>
    </r>
    <r>
      <rPr>
        <sz val="9"/>
        <rFont val="Arial"/>
        <family val="2"/>
        <charset val="238"/>
      </rPr>
      <t xml:space="preserve"> = (k</t>
    </r>
    <r>
      <rPr>
        <vertAlign val="subscript"/>
        <sz val="9"/>
        <rFont val="Arial"/>
        <family val="2"/>
        <charset val="238"/>
      </rPr>
      <t>K-A</t>
    </r>
    <r>
      <rPr>
        <sz val="9"/>
        <rFont val="Arial"/>
        <family val="2"/>
        <charset val="238"/>
      </rPr>
      <t xml:space="preserve"> + k</t>
    </r>
    <r>
      <rPr>
        <vertAlign val="subscript"/>
        <sz val="9"/>
        <rFont val="Arial"/>
        <family val="2"/>
        <charset val="238"/>
      </rPr>
      <t>K-J</t>
    </r>
    <r>
      <rPr>
        <sz val="9"/>
        <rFont val="Arial"/>
        <family val="2"/>
        <charset val="238"/>
      </rPr>
      <t>)×m</t>
    </r>
    <r>
      <rPr>
        <vertAlign val="subscript"/>
        <sz val="9"/>
        <rFont val="Arial"/>
        <family val="2"/>
        <charset val="238"/>
      </rPr>
      <t>Ks</t>
    </r>
    <r>
      <rPr>
        <sz val="9"/>
        <rFont val="Arial"/>
        <family val="2"/>
        <charset val="238"/>
      </rPr>
      <t xml:space="preserve"> / k</t>
    </r>
    <r>
      <rPr>
        <vertAlign val="subscript"/>
        <sz val="9"/>
        <rFont val="Arial"/>
        <family val="2"/>
        <charset val="238"/>
      </rPr>
      <t>A-K</t>
    </r>
  </si>
  <si>
    <r>
      <t>m</t>
    </r>
    <r>
      <rPr>
        <vertAlign val="subscript"/>
        <sz val="9"/>
        <rFont val="Arial"/>
        <family val="2"/>
        <charset val="238"/>
      </rPr>
      <t>Ks</t>
    </r>
    <r>
      <rPr>
        <sz val="9"/>
        <rFont val="Arial"/>
        <family val="2"/>
        <charset val="238"/>
      </rPr>
      <t xml:space="preserve"> = (k</t>
    </r>
    <r>
      <rPr>
        <vertAlign val="subscript"/>
        <sz val="9"/>
        <rFont val="Arial"/>
        <family val="2"/>
        <charset val="238"/>
      </rPr>
      <t>J-O</t>
    </r>
    <r>
      <rPr>
        <sz val="9"/>
        <rFont val="Arial"/>
        <family val="2"/>
        <charset val="238"/>
      </rPr>
      <t xml:space="preserve"> × m</t>
    </r>
    <r>
      <rPr>
        <vertAlign val="subscript"/>
        <sz val="9"/>
        <rFont val="Arial"/>
        <family val="2"/>
        <charset val="238"/>
      </rPr>
      <t>Js</t>
    </r>
    <r>
      <rPr>
        <sz val="9"/>
        <rFont val="Arial"/>
        <family val="2"/>
        <charset val="238"/>
      </rPr>
      <t xml:space="preserve"> + j</t>
    </r>
    <r>
      <rPr>
        <vertAlign val="subscript"/>
        <sz val="9"/>
        <rFont val="Arial"/>
        <family val="2"/>
        <charset val="238"/>
      </rPr>
      <t>JA</t>
    </r>
    <r>
      <rPr>
        <sz val="9"/>
        <rFont val="Arial"/>
        <family val="2"/>
        <charset val="238"/>
      </rPr>
      <t>) / k</t>
    </r>
    <r>
      <rPr>
        <vertAlign val="subscript"/>
        <sz val="9"/>
        <rFont val="Arial"/>
        <family val="2"/>
        <charset val="238"/>
      </rPr>
      <t xml:space="preserve">K-J </t>
    </r>
  </si>
  <si>
    <r>
      <t xml:space="preserve">0 </t>
    </r>
    <r>
      <rPr>
        <sz val="9"/>
        <rFont val="Aptos Narrow"/>
        <family val="2"/>
        <scheme val="minor"/>
      </rPr>
      <t>= k</t>
    </r>
    <r>
      <rPr>
        <vertAlign val="subscript"/>
        <sz val="9"/>
        <rFont val="Aptos Narrow"/>
        <family val="2"/>
        <scheme val="minor"/>
      </rPr>
      <t>K-A</t>
    </r>
    <r>
      <rPr>
        <sz val="9"/>
        <rFont val="Aptos Narrow"/>
        <family val="2"/>
        <scheme val="minor"/>
      </rPr>
      <t xml:space="preserve"> × m</t>
    </r>
    <r>
      <rPr>
        <vertAlign val="subscript"/>
        <sz val="9"/>
        <rFont val="Aptos Narrow"/>
        <family val="2"/>
        <scheme val="minor"/>
      </rPr>
      <t>Ks</t>
    </r>
    <r>
      <rPr>
        <sz val="9"/>
        <rFont val="Aptos Narrow"/>
        <family val="2"/>
        <scheme val="minor"/>
      </rPr>
      <t xml:space="preserve"> – k</t>
    </r>
    <r>
      <rPr>
        <vertAlign val="subscript"/>
        <sz val="9"/>
        <rFont val="Aptos Narrow"/>
        <family val="2"/>
        <scheme val="minor"/>
      </rPr>
      <t>A-K</t>
    </r>
    <r>
      <rPr>
        <sz val="9"/>
        <rFont val="Aptos Narrow"/>
        <family val="2"/>
        <scheme val="minor"/>
      </rPr>
      <t xml:space="preserve"> × m</t>
    </r>
    <r>
      <rPr>
        <vertAlign val="subscript"/>
        <sz val="9"/>
        <rFont val="Aptos Narrow"/>
        <family val="2"/>
        <scheme val="minor"/>
      </rPr>
      <t>As</t>
    </r>
    <r>
      <rPr>
        <sz val="9"/>
        <rFont val="Aptos Narrow"/>
        <family val="2"/>
        <scheme val="minor"/>
      </rPr>
      <t xml:space="preserve"> + j</t>
    </r>
    <r>
      <rPr>
        <vertAlign val="subscript"/>
        <sz val="9"/>
        <rFont val="Aptos Narrow"/>
        <family val="2"/>
        <scheme val="minor"/>
      </rPr>
      <t>JA</t>
    </r>
    <r>
      <rPr>
        <sz val="9"/>
        <rFont val="Aptos Narrow"/>
        <family val="2"/>
        <scheme val="minor"/>
      </rPr>
      <t xml:space="preserve"> + j</t>
    </r>
    <r>
      <rPr>
        <vertAlign val="subscript"/>
        <sz val="9"/>
        <rFont val="Aptos Narrow"/>
        <family val="2"/>
        <scheme val="minor"/>
      </rPr>
      <t>OA</t>
    </r>
  </si>
  <si>
    <r>
      <t>0</t>
    </r>
    <r>
      <rPr>
        <sz val="9"/>
        <rFont val="Aptos Narrow"/>
        <family val="2"/>
        <scheme val="minor"/>
      </rPr>
      <t xml:space="preserve"> = k</t>
    </r>
    <r>
      <rPr>
        <vertAlign val="subscript"/>
        <sz val="9"/>
        <rFont val="Aptos Narrow"/>
        <family val="2"/>
        <scheme val="minor"/>
      </rPr>
      <t>A-K</t>
    </r>
    <r>
      <rPr>
        <sz val="9"/>
        <rFont val="Aptos Narrow"/>
        <family val="2"/>
        <scheme val="minor"/>
      </rPr>
      <t xml:space="preserve"> × m</t>
    </r>
    <r>
      <rPr>
        <vertAlign val="subscript"/>
        <sz val="9"/>
        <rFont val="Aptos Narrow"/>
        <family val="2"/>
        <scheme val="minor"/>
      </rPr>
      <t>As</t>
    </r>
    <r>
      <rPr>
        <sz val="9"/>
        <rFont val="Aptos Narrow"/>
        <family val="2"/>
        <scheme val="minor"/>
      </rPr>
      <t xml:space="preserve"> – k</t>
    </r>
    <r>
      <rPr>
        <vertAlign val="subscript"/>
        <sz val="9"/>
        <rFont val="Aptos Narrow"/>
        <family val="2"/>
        <scheme val="minor"/>
      </rPr>
      <t>K-A</t>
    </r>
    <r>
      <rPr>
        <sz val="9"/>
        <rFont val="Aptos Narrow"/>
        <family val="2"/>
        <scheme val="minor"/>
      </rPr>
      <t xml:space="preserve"> × m</t>
    </r>
    <r>
      <rPr>
        <vertAlign val="subscript"/>
        <sz val="9"/>
        <rFont val="Aptos Narrow"/>
        <family val="2"/>
        <scheme val="minor"/>
      </rPr>
      <t>Ks</t>
    </r>
    <r>
      <rPr>
        <sz val="9"/>
        <rFont val="Aptos Narrow"/>
        <family val="2"/>
        <scheme val="minor"/>
      </rPr>
      <t xml:space="preserve"> – k</t>
    </r>
    <r>
      <rPr>
        <vertAlign val="subscript"/>
        <sz val="9"/>
        <rFont val="Aptos Narrow"/>
        <family val="2"/>
        <scheme val="minor"/>
      </rPr>
      <t>K-J</t>
    </r>
    <r>
      <rPr>
        <sz val="9"/>
        <rFont val="Aptos Narrow"/>
        <family val="2"/>
        <scheme val="minor"/>
      </rPr>
      <t xml:space="preserve"> × m</t>
    </r>
    <r>
      <rPr>
        <vertAlign val="subscript"/>
        <sz val="9"/>
        <rFont val="Aptos Narrow"/>
        <family val="2"/>
        <scheme val="minor"/>
      </rPr>
      <t>Ks</t>
    </r>
  </si>
  <si>
    <r>
      <t>0 = k</t>
    </r>
    <r>
      <rPr>
        <vertAlign val="subscript"/>
        <sz val="9"/>
        <rFont val="Aptos Narrow"/>
        <family val="2"/>
        <scheme val="minor"/>
      </rPr>
      <t>K-J</t>
    </r>
    <r>
      <rPr>
        <sz val="9"/>
        <rFont val="Aptos Narrow"/>
        <family val="2"/>
        <scheme val="minor"/>
      </rPr>
      <t xml:space="preserve"> × m</t>
    </r>
    <r>
      <rPr>
        <vertAlign val="subscript"/>
        <sz val="9"/>
        <rFont val="Aptos Narrow"/>
        <family val="2"/>
        <scheme val="minor"/>
      </rPr>
      <t>Ks</t>
    </r>
    <r>
      <rPr>
        <sz val="9"/>
        <rFont val="Aptos Narrow"/>
        <family val="2"/>
        <scheme val="minor"/>
      </rPr>
      <t xml:space="preserve"> – k</t>
    </r>
    <r>
      <rPr>
        <vertAlign val="subscript"/>
        <sz val="9"/>
        <rFont val="Aptos Narrow"/>
        <family val="2"/>
        <scheme val="minor"/>
      </rPr>
      <t>J-O</t>
    </r>
    <r>
      <rPr>
        <sz val="9"/>
        <rFont val="Aptos Narrow"/>
        <family val="2"/>
        <scheme val="minor"/>
      </rPr>
      <t xml:space="preserve"> × m</t>
    </r>
    <r>
      <rPr>
        <vertAlign val="subscript"/>
        <sz val="9"/>
        <rFont val="Aptos Narrow"/>
        <family val="2"/>
        <scheme val="minor"/>
      </rPr>
      <t>Js</t>
    </r>
    <r>
      <rPr>
        <sz val="9"/>
        <rFont val="Aptos Narrow"/>
        <family val="2"/>
        <scheme val="minor"/>
      </rPr>
      <t xml:space="preserve"> – j</t>
    </r>
    <r>
      <rPr>
        <vertAlign val="subscript"/>
        <sz val="9"/>
        <rFont val="Aptos Narrow"/>
        <family val="2"/>
        <scheme val="minor"/>
      </rPr>
      <t>JA</t>
    </r>
  </si>
  <si>
    <r>
      <t>0</t>
    </r>
    <r>
      <rPr>
        <sz val="9"/>
        <rFont val="Aptos Narrow"/>
        <family val="2"/>
        <scheme val="minor"/>
      </rPr>
      <t xml:space="preserve"> = k</t>
    </r>
    <r>
      <rPr>
        <vertAlign val="subscript"/>
        <sz val="9"/>
        <rFont val="Aptos Narrow"/>
        <family val="2"/>
        <scheme val="minor"/>
      </rPr>
      <t>J-O</t>
    </r>
    <r>
      <rPr>
        <sz val="9"/>
        <rFont val="Aptos Narrow"/>
        <family val="2"/>
        <scheme val="minor"/>
      </rPr>
      <t xml:space="preserve"> × m</t>
    </r>
    <r>
      <rPr>
        <vertAlign val="subscript"/>
        <sz val="9"/>
        <rFont val="Aptos Narrow"/>
        <family val="2"/>
        <scheme val="minor"/>
      </rPr>
      <t>Js</t>
    </r>
    <r>
      <rPr>
        <sz val="9"/>
        <rFont val="Aptos Narrow"/>
        <family val="2"/>
        <scheme val="minor"/>
      </rPr>
      <t xml:space="preserve"> – j</t>
    </r>
    <r>
      <rPr>
        <vertAlign val="subscript"/>
        <sz val="9"/>
        <rFont val="Aptos Narrow"/>
        <family val="2"/>
        <scheme val="minor"/>
      </rPr>
      <t>OA</t>
    </r>
  </si>
  <si>
    <t>↑</t>
  </si>
  <si>
    <r>
      <t>m</t>
    </r>
    <r>
      <rPr>
        <vertAlign val="subscript"/>
        <sz val="9"/>
        <color rgb="FFFF0000"/>
        <rFont val="Arial"/>
        <family val="2"/>
        <charset val="238"/>
      </rPr>
      <t>Js</t>
    </r>
    <r>
      <rPr>
        <sz val="9"/>
        <color rgb="FFFF0000"/>
        <rFont val="Arial"/>
        <family val="2"/>
        <charset val="238"/>
      </rPr>
      <t xml:space="preserve"> = j</t>
    </r>
    <r>
      <rPr>
        <vertAlign val="subscript"/>
        <sz val="9"/>
        <color rgb="FFFF0000"/>
        <rFont val="Arial"/>
        <family val="2"/>
        <charset val="238"/>
      </rPr>
      <t>OA</t>
    </r>
    <r>
      <rPr>
        <sz val="9"/>
        <color rgb="FFFF0000"/>
        <rFont val="Arial"/>
        <family val="2"/>
        <charset val="238"/>
      </rPr>
      <t xml:space="preserve"> / k</t>
    </r>
    <r>
      <rPr>
        <vertAlign val="subscript"/>
        <sz val="9"/>
        <color rgb="FFFF0000"/>
        <rFont val="Arial"/>
        <family val="2"/>
        <charset val="238"/>
      </rPr>
      <t>J-O</t>
    </r>
  </si>
  <si>
    <r>
      <t>m</t>
    </r>
    <r>
      <rPr>
        <vertAlign val="subscript"/>
        <sz val="9"/>
        <rFont val="Arial"/>
        <family val="2"/>
        <charset val="238"/>
      </rPr>
      <t>As</t>
    </r>
  </si>
  <si>
    <r>
      <t>m</t>
    </r>
    <r>
      <rPr>
        <vertAlign val="subscript"/>
        <sz val="9"/>
        <color rgb="FFFF0000"/>
        <rFont val="Arial"/>
        <family val="2"/>
        <charset val="238"/>
      </rPr>
      <t>Js</t>
    </r>
    <r>
      <rPr>
        <sz val="9"/>
        <color rgb="FFFF0000"/>
        <rFont val="Arial"/>
        <family val="2"/>
        <charset val="238"/>
      </rPr>
      <t xml:space="preserve"> =</t>
    </r>
  </si>
  <si>
    <r>
      <t>m</t>
    </r>
    <r>
      <rPr>
        <vertAlign val="subscript"/>
        <sz val="9"/>
        <rFont val="Arial"/>
        <family val="2"/>
        <charset val="238"/>
      </rPr>
      <t>Ks</t>
    </r>
    <r>
      <rPr>
        <sz val="9"/>
        <rFont val="Arial"/>
        <family val="2"/>
        <charset val="238"/>
      </rPr>
      <t xml:space="preserve"> =</t>
    </r>
  </si>
  <si>
    <r>
      <t>m</t>
    </r>
    <r>
      <rPr>
        <vertAlign val="subscript"/>
        <sz val="9"/>
        <rFont val="Arial"/>
        <family val="2"/>
        <charset val="238"/>
      </rPr>
      <t>As</t>
    </r>
    <r>
      <rPr>
        <sz val="9"/>
        <rFont val="Arial"/>
        <family val="2"/>
        <charset val="238"/>
      </rPr>
      <t xml:space="preserve"> =</t>
    </r>
  </si>
  <si>
    <r>
      <t>m</t>
    </r>
    <r>
      <rPr>
        <vertAlign val="subscript"/>
        <sz val="9"/>
        <rFont val="Arial"/>
        <family val="2"/>
        <charset val="238"/>
      </rPr>
      <t>Os</t>
    </r>
    <r>
      <rPr>
        <sz val="9"/>
        <rFont val="Arial"/>
        <family val="2"/>
        <charset val="238"/>
      </rPr>
      <t xml:space="preserve"> =</t>
    </r>
  </si>
  <si>
    <t>t</t>
  </si>
  <si>
    <r>
      <t>m</t>
    </r>
    <r>
      <rPr>
        <vertAlign val="subscript"/>
        <sz val="9"/>
        <rFont val="Arial"/>
        <family val="2"/>
        <charset val="238"/>
      </rPr>
      <t>Os</t>
    </r>
    <r>
      <rPr>
        <sz val="9"/>
        <rFont val="Arial"/>
        <family val="2"/>
        <charset val="238"/>
      </rPr>
      <t xml:space="preserve"> = m</t>
    </r>
    <r>
      <rPr>
        <vertAlign val="subscript"/>
        <sz val="9"/>
        <rFont val="Arial"/>
        <family val="2"/>
        <charset val="238"/>
      </rPr>
      <t>O</t>
    </r>
    <r>
      <rPr>
        <sz val="9"/>
        <rFont val="Arial"/>
        <family val="2"/>
        <charset val="238"/>
      </rPr>
      <t xml:space="preserve"> - ((m</t>
    </r>
    <r>
      <rPr>
        <vertAlign val="subscript"/>
        <sz val="9"/>
        <rFont val="Arial"/>
        <family val="2"/>
        <charset val="238"/>
      </rPr>
      <t>A</t>
    </r>
    <r>
      <rPr>
        <sz val="9"/>
        <rFont val="Arial"/>
        <family val="2"/>
        <charset val="238"/>
      </rPr>
      <t xml:space="preserve"> – m</t>
    </r>
    <r>
      <rPr>
        <vertAlign val="subscript"/>
        <sz val="9"/>
        <rFont val="Arial"/>
        <family val="2"/>
        <charset val="238"/>
      </rPr>
      <t>As</t>
    </r>
    <r>
      <rPr>
        <sz val="9"/>
        <rFont val="Arial"/>
        <family val="2"/>
        <charset val="238"/>
      </rPr>
      <t>) + (m</t>
    </r>
    <r>
      <rPr>
        <vertAlign val="subscript"/>
        <sz val="9"/>
        <rFont val="Arial"/>
        <family val="2"/>
        <charset val="238"/>
      </rPr>
      <t>K</t>
    </r>
    <r>
      <rPr>
        <sz val="9"/>
        <rFont val="Arial"/>
        <family val="2"/>
        <charset val="238"/>
      </rPr>
      <t xml:space="preserve"> – m</t>
    </r>
    <r>
      <rPr>
        <vertAlign val="subscript"/>
        <sz val="9"/>
        <rFont val="Arial"/>
        <family val="2"/>
        <charset val="238"/>
      </rPr>
      <t>Ks</t>
    </r>
    <r>
      <rPr>
        <sz val="9"/>
        <rFont val="Arial"/>
        <family val="2"/>
        <charset val="238"/>
      </rPr>
      <t>) + (m</t>
    </r>
    <r>
      <rPr>
        <vertAlign val="subscript"/>
        <sz val="9"/>
        <rFont val="Arial"/>
        <family val="2"/>
        <charset val="238"/>
      </rPr>
      <t>J</t>
    </r>
    <r>
      <rPr>
        <sz val="9"/>
        <rFont val="Arial"/>
        <family val="2"/>
        <charset val="238"/>
      </rPr>
      <t xml:space="preserve"> – m</t>
    </r>
    <r>
      <rPr>
        <vertAlign val="subscript"/>
        <sz val="9"/>
        <rFont val="Arial"/>
        <family val="2"/>
        <charset val="238"/>
      </rPr>
      <t>Js</t>
    </r>
    <r>
      <rPr>
        <sz val="9"/>
        <rFont val="Arial"/>
        <family val="2"/>
        <charset val="238"/>
      </rPr>
      <t>))</t>
    </r>
  </si>
  <si>
    <t>tok stac.</t>
  </si>
  <si>
    <t>doba zdržení</t>
  </si>
  <si>
    <r>
      <t>j</t>
    </r>
    <r>
      <rPr>
        <vertAlign val="subscript"/>
        <sz val="9"/>
        <rFont val="Aptos Narrow"/>
        <family val="2"/>
      </rPr>
      <t>A-K</t>
    </r>
    <r>
      <rPr>
        <sz val="9"/>
        <rFont val="Aptos Narrow"/>
        <family val="2"/>
      </rPr>
      <t xml:space="preserve"> =</t>
    </r>
  </si>
  <si>
    <r>
      <t>j</t>
    </r>
    <r>
      <rPr>
        <vertAlign val="subscript"/>
        <sz val="9"/>
        <rFont val="Aptos Narrow"/>
        <family val="2"/>
      </rPr>
      <t>K-A</t>
    </r>
    <r>
      <rPr>
        <sz val="9"/>
        <rFont val="Aptos Narrow"/>
        <family val="2"/>
      </rPr>
      <t xml:space="preserve"> =</t>
    </r>
  </si>
  <si>
    <r>
      <t>j</t>
    </r>
    <r>
      <rPr>
        <vertAlign val="subscript"/>
        <sz val="9"/>
        <rFont val="Aptos Narrow"/>
        <family val="2"/>
      </rPr>
      <t>K-J</t>
    </r>
    <r>
      <rPr>
        <sz val="9"/>
        <rFont val="Aptos Narrow"/>
        <family val="2"/>
      </rPr>
      <t xml:space="preserve"> =</t>
    </r>
  </si>
  <si>
    <r>
      <t>j</t>
    </r>
    <r>
      <rPr>
        <vertAlign val="subscript"/>
        <sz val="9"/>
        <rFont val="Aptos Narrow"/>
        <family val="2"/>
      </rPr>
      <t>J-A</t>
    </r>
    <r>
      <rPr>
        <sz val="9"/>
        <rFont val="Aptos Narrow"/>
        <family val="2"/>
      </rPr>
      <t xml:space="preserve"> =</t>
    </r>
  </si>
  <si>
    <r>
      <t>j</t>
    </r>
    <r>
      <rPr>
        <vertAlign val="subscript"/>
        <sz val="9"/>
        <rFont val="Aptos Narrow"/>
        <family val="2"/>
      </rPr>
      <t>J-O</t>
    </r>
    <r>
      <rPr>
        <sz val="9"/>
        <rFont val="Aptos Narrow"/>
        <family val="2"/>
      </rPr>
      <t xml:space="preserve"> =</t>
    </r>
  </si>
  <si>
    <r>
      <t>j</t>
    </r>
    <r>
      <rPr>
        <vertAlign val="subscript"/>
        <sz val="9"/>
        <rFont val="Aptos Narrow"/>
        <family val="2"/>
      </rPr>
      <t>O-A</t>
    </r>
    <r>
      <rPr>
        <sz val="9"/>
        <rFont val="Aptos Narrow"/>
        <family val="2"/>
      </rPr>
      <t xml:space="preserve"> =</t>
    </r>
  </si>
  <si>
    <t>celkem =</t>
  </si>
  <si>
    <t>Numerická simulace</t>
  </si>
  <si>
    <r>
      <t>t</t>
    </r>
    <r>
      <rPr>
        <vertAlign val="sub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= t</t>
    </r>
    <r>
      <rPr>
        <vertAlign val="subscript"/>
        <sz val="9"/>
        <rFont val="Arial"/>
        <family val="2"/>
        <charset val="238"/>
      </rPr>
      <t>0</t>
    </r>
    <r>
      <rPr>
        <sz val="9"/>
        <rFont val="Arial"/>
        <family val="2"/>
        <charset val="238"/>
      </rPr>
      <t xml:space="preserve"> + ∆t</t>
    </r>
  </si>
  <si>
    <r>
      <t>m</t>
    </r>
    <r>
      <rPr>
        <vertAlign val="subscript"/>
        <sz val="9"/>
        <rFont val="Arial"/>
        <family val="2"/>
        <charset val="238"/>
      </rPr>
      <t>A1</t>
    </r>
    <r>
      <rPr>
        <sz val="9"/>
        <rFont val="Arial"/>
        <family val="2"/>
        <charset val="238"/>
      </rPr>
      <t xml:space="preserve"> = m</t>
    </r>
    <r>
      <rPr>
        <vertAlign val="subscript"/>
        <sz val="9"/>
        <rFont val="Arial"/>
        <family val="2"/>
        <charset val="238"/>
      </rPr>
      <t>A0</t>
    </r>
    <r>
      <rPr>
        <sz val="9"/>
        <rFont val="Arial"/>
        <family val="2"/>
        <charset val="238"/>
      </rPr>
      <t xml:space="preserve"> + ∆m</t>
    </r>
    <r>
      <rPr>
        <vertAlign val="subscript"/>
        <sz val="9"/>
        <rFont val="Arial"/>
        <family val="2"/>
        <charset val="238"/>
      </rPr>
      <t>A0</t>
    </r>
  </si>
  <si>
    <r>
      <t>∆m</t>
    </r>
    <r>
      <rPr>
        <vertAlign val="subscript"/>
        <sz val="9"/>
        <rFont val="Arial"/>
        <family val="2"/>
        <charset val="238"/>
      </rPr>
      <t>A</t>
    </r>
    <r>
      <rPr>
        <sz val="9"/>
        <rFont val="Arial"/>
        <family val="2"/>
        <charset val="238"/>
      </rPr>
      <t xml:space="preserve"> = (k</t>
    </r>
    <r>
      <rPr>
        <vertAlign val="subscript"/>
        <sz val="9"/>
        <rFont val="Arial"/>
        <family val="2"/>
        <charset val="238"/>
      </rPr>
      <t>K-A</t>
    </r>
    <r>
      <rPr>
        <sz val="9"/>
        <rFont val="Arial"/>
        <family val="2"/>
        <charset val="238"/>
      </rPr>
      <t xml:space="preserve"> × m</t>
    </r>
    <r>
      <rPr>
        <vertAlign val="subscript"/>
        <sz val="9"/>
        <rFont val="Arial"/>
        <family val="2"/>
        <charset val="238"/>
      </rPr>
      <t>K</t>
    </r>
    <r>
      <rPr>
        <sz val="9"/>
        <rFont val="Arial"/>
        <family val="2"/>
        <charset val="238"/>
      </rPr>
      <t xml:space="preserve"> – k</t>
    </r>
    <r>
      <rPr>
        <vertAlign val="subscript"/>
        <sz val="9"/>
        <rFont val="Arial"/>
        <family val="2"/>
        <charset val="238"/>
      </rPr>
      <t>A-K</t>
    </r>
    <r>
      <rPr>
        <sz val="9"/>
        <rFont val="Arial"/>
        <family val="2"/>
        <charset val="238"/>
      </rPr>
      <t xml:space="preserve"> × m</t>
    </r>
    <r>
      <rPr>
        <vertAlign val="subscript"/>
        <sz val="9"/>
        <rFont val="Arial"/>
        <family val="2"/>
        <charset val="238"/>
      </rPr>
      <t>A</t>
    </r>
    <r>
      <rPr>
        <sz val="9"/>
        <rFont val="Arial"/>
        <family val="2"/>
        <charset val="238"/>
      </rPr>
      <t xml:space="preserve"> + j</t>
    </r>
    <r>
      <rPr>
        <vertAlign val="subscript"/>
        <sz val="9"/>
        <rFont val="Arial"/>
        <family val="2"/>
        <charset val="238"/>
      </rPr>
      <t>JA</t>
    </r>
    <r>
      <rPr>
        <sz val="9"/>
        <rFont val="Arial"/>
        <family val="2"/>
        <charset val="238"/>
      </rPr>
      <t xml:space="preserve"> + j</t>
    </r>
    <r>
      <rPr>
        <vertAlign val="subscript"/>
        <sz val="9"/>
        <rFont val="Arial"/>
        <family val="2"/>
        <charset val="238"/>
      </rPr>
      <t>OA</t>
    </r>
    <r>
      <rPr>
        <sz val="9"/>
        <rFont val="Arial"/>
        <family val="2"/>
        <charset val="238"/>
      </rPr>
      <t>) × ∆t</t>
    </r>
  </si>
  <si>
    <r>
      <t>m</t>
    </r>
    <r>
      <rPr>
        <vertAlign val="subscript"/>
        <sz val="9"/>
        <rFont val="Arial"/>
        <family val="2"/>
        <charset val="238"/>
      </rPr>
      <t>K1</t>
    </r>
    <r>
      <rPr>
        <sz val="9"/>
        <rFont val="Arial"/>
        <family val="2"/>
        <charset val="238"/>
      </rPr>
      <t xml:space="preserve"> = m</t>
    </r>
    <r>
      <rPr>
        <vertAlign val="subscript"/>
        <sz val="9"/>
        <rFont val="Arial"/>
        <family val="2"/>
        <charset val="238"/>
      </rPr>
      <t>K0</t>
    </r>
    <r>
      <rPr>
        <sz val="9"/>
        <rFont val="Arial"/>
        <family val="2"/>
        <charset val="238"/>
      </rPr>
      <t xml:space="preserve"> + ∆m</t>
    </r>
    <r>
      <rPr>
        <vertAlign val="subscript"/>
        <sz val="9"/>
        <rFont val="Arial"/>
        <family val="2"/>
        <charset val="238"/>
      </rPr>
      <t>K0</t>
    </r>
  </si>
  <si>
    <r>
      <t>∆m</t>
    </r>
    <r>
      <rPr>
        <vertAlign val="subscript"/>
        <sz val="9"/>
        <rFont val="Arial"/>
        <family val="2"/>
        <charset val="238"/>
      </rPr>
      <t>K</t>
    </r>
    <r>
      <rPr>
        <sz val="9"/>
        <rFont val="Arial"/>
        <family val="2"/>
        <charset val="238"/>
      </rPr>
      <t xml:space="preserve"> = (k</t>
    </r>
    <r>
      <rPr>
        <vertAlign val="subscript"/>
        <sz val="9"/>
        <rFont val="Arial"/>
        <family val="2"/>
        <charset val="238"/>
      </rPr>
      <t>A-K</t>
    </r>
    <r>
      <rPr>
        <sz val="9"/>
        <rFont val="Arial"/>
        <family val="2"/>
        <charset val="238"/>
      </rPr>
      <t xml:space="preserve"> × m</t>
    </r>
    <r>
      <rPr>
        <vertAlign val="subscript"/>
        <sz val="9"/>
        <rFont val="Arial"/>
        <family val="2"/>
        <charset val="238"/>
      </rPr>
      <t>A</t>
    </r>
    <r>
      <rPr>
        <sz val="9"/>
        <rFont val="Arial"/>
        <family val="2"/>
        <charset val="238"/>
      </rPr>
      <t xml:space="preserve"> – k</t>
    </r>
    <r>
      <rPr>
        <vertAlign val="subscript"/>
        <sz val="9"/>
        <rFont val="Arial"/>
        <family val="2"/>
        <charset val="238"/>
      </rPr>
      <t>K-A</t>
    </r>
    <r>
      <rPr>
        <sz val="9"/>
        <rFont val="Arial"/>
        <family val="2"/>
        <charset val="238"/>
      </rPr>
      <t xml:space="preserve"> × m</t>
    </r>
    <r>
      <rPr>
        <vertAlign val="subscript"/>
        <sz val="9"/>
        <rFont val="Arial"/>
        <family val="2"/>
        <charset val="238"/>
      </rPr>
      <t>K</t>
    </r>
    <r>
      <rPr>
        <sz val="9"/>
        <rFont val="Arial"/>
        <family val="2"/>
        <charset val="238"/>
      </rPr>
      <t xml:space="preserve"> – k</t>
    </r>
    <r>
      <rPr>
        <vertAlign val="subscript"/>
        <sz val="9"/>
        <rFont val="Arial"/>
        <family val="2"/>
        <charset val="238"/>
      </rPr>
      <t>K-J</t>
    </r>
    <r>
      <rPr>
        <sz val="9"/>
        <rFont val="Arial"/>
        <family val="2"/>
        <charset val="238"/>
      </rPr>
      <t xml:space="preserve"> × m</t>
    </r>
    <r>
      <rPr>
        <vertAlign val="subscript"/>
        <sz val="9"/>
        <rFont val="Arial"/>
        <family val="2"/>
        <charset val="238"/>
      </rPr>
      <t>K</t>
    </r>
    <r>
      <rPr>
        <sz val="9"/>
        <rFont val="Arial"/>
        <family val="2"/>
        <charset val="238"/>
      </rPr>
      <t>) × ∆t</t>
    </r>
  </si>
  <si>
    <r>
      <t>m</t>
    </r>
    <r>
      <rPr>
        <vertAlign val="subscript"/>
        <sz val="9"/>
        <rFont val="Arial"/>
        <family val="2"/>
        <charset val="238"/>
      </rPr>
      <t>J1</t>
    </r>
    <r>
      <rPr>
        <sz val="9"/>
        <rFont val="Arial"/>
        <family val="2"/>
        <charset val="238"/>
      </rPr>
      <t xml:space="preserve"> = m</t>
    </r>
    <r>
      <rPr>
        <vertAlign val="subscript"/>
        <sz val="9"/>
        <rFont val="Arial"/>
        <family val="2"/>
        <charset val="238"/>
      </rPr>
      <t>J0</t>
    </r>
    <r>
      <rPr>
        <sz val="9"/>
        <rFont val="Arial"/>
        <family val="2"/>
        <charset val="238"/>
      </rPr>
      <t xml:space="preserve"> + ∆m</t>
    </r>
    <r>
      <rPr>
        <vertAlign val="subscript"/>
        <sz val="9"/>
        <rFont val="Arial"/>
        <family val="2"/>
        <charset val="238"/>
      </rPr>
      <t>J0</t>
    </r>
  </si>
  <si>
    <r>
      <t>∆m</t>
    </r>
    <r>
      <rPr>
        <vertAlign val="subscript"/>
        <sz val="9"/>
        <rFont val="Arial"/>
        <family val="2"/>
        <charset val="238"/>
      </rPr>
      <t>J</t>
    </r>
    <r>
      <rPr>
        <sz val="9"/>
        <rFont val="Arial"/>
        <family val="2"/>
        <charset val="238"/>
      </rPr>
      <t xml:space="preserve"> = (k</t>
    </r>
    <r>
      <rPr>
        <vertAlign val="subscript"/>
        <sz val="9"/>
        <rFont val="Arial"/>
        <family val="2"/>
        <charset val="238"/>
      </rPr>
      <t>K-J</t>
    </r>
    <r>
      <rPr>
        <sz val="9"/>
        <rFont val="Arial"/>
        <family val="2"/>
        <charset val="238"/>
      </rPr>
      <t xml:space="preserve"> × m</t>
    </r>
    <r>
      <rPr>
        <vertAlign val="subscript"/>
        <sz val="9"/>
        <rFont val="Arial"/>
        <family val="2"/>
        <charset val="238"/>
      </rPr>
      <t>K</t>
    </r>
    <r>
      <rPr>
        <sz val="9"/>
        <rFont val="Arial"/>
        <family val="2"/>
        <charset val="238"/>
      </rPr>
      <t xml:space="preserve"> – k</t>
    </r>
    <r>
      <rPr>
        <vertAlign val="subscript"/>
        <sz val="9"/>
        <rFont val="Arial"/>
        <family val="2"/>
        <charset val="238"/>
      </rPr>
      <t>J-O</t>
    </r>
    <r>
      <rPr>
        <sz val="9"/>
        <rFont val="Arial"/>
        <family val="2"/>
        <charset val="238"/>
      </rPr>
      <t xml:space="preserve"> × m</t>
    </r>
    <r>
      <rPr>
        <vertAlign val="subscript"/>
        <sz val="9"/>
        <rFont val="Arial"/>
        <family val="2"/>
        <charset val="238"/>
      </rPr>
      <t>J</t>
    </r>
    <r>
      <rPr>
        <sz val="9"/>
        <rFont val="Arial"/>
        <family val="2"/>
        <charset val="238"/>
      </rPr>
      <t xml:space="preserve"> – j</t>
    </r>
    <r>
      <rPr>
        <vertAlign val="subscript"/>
        <sz val="9"/>
        <rFont val="Arial"/>
        <family val="2"/>
        <charset val="238"/>
      </rPr>
      <t>JA</t>
    </r>
    <r>
      <rPr>
        <sz val="9"/>
        <rFont val="Arial"/>
        <family val="2"/>
        <charset val="238"/>
      </rPr>
      <t>)×∆t</t>
    </r>
  </si>
  <si>
    <r>
      <t>m</t>
    </r>
    <r>
      <rPr>
        <vertAlign val="subscript"/>
        <sz val="9"/>
        <rFont val="Arial"/>
        <family val="2"/>
        <charset val="238"/>
      </rPr>
      <t>O1</t>
    </r>
    <r>
      <rPr>
        <sz val="9"/>
        <rFont val="Arial"/>
        <family val="2"/>
        <charset val="238"/>
      </rPr>
      <t xml:space="preserve"> = m</t>
    </r>
    <r>
      <rPr>
        <vertAlign val="subscript"/>
        <sz val="9"/>
        <rFont val="Arial"/>
        <family val="2"/>
        <charset val="238"/>
      </rPr>
      <t>O0</t>
    </r>
    <r>
      <rPr>
        <sz val="9"/>
        <rFont val="Arial"/>
        <family val="2"/>
        <charset val="238"/>
      </rPr>
      <t xml:space="preserve"> + ∆m</t>
    </r>
    <r>
      <rPr>
        <vertAlign val="subscript"/>
        <sz val="9"/>
        <rFont val="Arial"/>
        <family val="2"/>
        <charset val="238"/>
      </rPr>
      <t>O0</t>
    </r>
  </si>
  <si>
    <r>
      <t>∆m</t>
    </r>
    <r>
      <rPr>
        <vertAlign val="subscript"/>
        <sz val="9"/>
        <rFont val="Arial"/>
        <family val="2"/>
        <charset val="238"/>
      </rPr>
      <t>O</t>
    </r>
    <r>
      <rPr>
        <sz val="9"/>
        <rFont val="Arial"/>
        <family val="2"/>
        <charset val="238"/>
      </rPr>
      <t xml:space="preserve"> = (k</t>
    </r>
    <r>
      <rPr>
        <vertAlign val="subscript"/>
        <sz val="9"/>
        <rFont val="Arial"/>
        <family val="2"/>
        <charset val="238"/>
      </rPr>
      <t>J-O</t>
    </r>
    <r>
      <rPr>
        <sz val="9"/>
        <rFont val="Arial"/>
        <family val="2"/>
        <charset val="238"/>
      </rPr>
      <t xml:space="preserve"> × m</t>
    </r>
    <r>
      <rPr>
        <vertAlign val="subscript"/>
        <sz val="9"/>
        <rFont val="Arial"/>
        <family val="2"/>
        <charset val="238"/>
      </rPr>
      <t>J</t>
    </r>
    <r>
      <rPr>
        <sz val="9"/>
        <rFont val="Arial"/>
        <family val="2"/>
        <charset val="238"/>
      </rPr>
      <t xml:space="preserve"> – j</t>
    </r>
    <r>
      <rPr>
        <vertAlign val="subscript"/>
        <sz val="9"/>
        <rFont val="Arial"/>
        <family val="2"/>
        <charset val="238"/>
      </rPr>
      <t>OA</t>
    </r>
    <r>
      <rPr>
        <sz val="9"/>
        <rFont val="Arial"/>
        <family val="2"/>
        <charset val="238"/>
      </rPr>
      <t>) × ∆t</t>
    </r>
  </si>
  <si>
    <r>
      <t>m</t>
    </r>
    <r>
      <rPr>
        <vertAlign val="subscript"/>
        <sz val="9"/>
        <color theme="1"/>
        <rFont val="Aptos Narrow"/>
        <family val="2"/>
      </rPr>
      <t>A0</t>
    </r>
  </si>
  <si>
    <r>
      <t>m</t>
    </r>
    <r>
      <rPr>
        <vertAlign val="subscript"/>
        <sz val="9"/>
        <color theme="1"/>
        <rFont val="Aptos Narrow"/>
        <family val="2"/>
      </rPr>
      <t>K0</t>
    </r>
  </si>
  <si>
    <r>
      <t>m</t>
    </r>
    <r>
      <rPr>
        <vertAlign val="subscript"/>
        <sz val="9"/>
        <color theme="1"/>
        <rFont val="Aptos Narrow"/>
        <family val="2"/>
      </rPr>
      <t>J0</t>
    </r>
  </si>
  <si>
    <r>
      <t>m</t>
    </r>
    <r>
      <rPr>
        <vertAlign val="subscript"/>
        <sz val="9"/>
        <color theme="1"/>
        <rFont val="Aptos Narrow"/>
        <family val="2"/>
      </rPr>
      <t>O0</t>
    </r>
  </si>
  <si>
    <t>∆t =</t>
  </si>
  <si>
    <r>
      <t>m</t>
    </r>
    <r>
      <rPr>
        <vertAlign val="subscript"/>
        <sz val="9"/>
        <rFont val="Aptos Narrow"/>
        <family val="2"/>
        <scheme val="minor"/>
      </rPr>
      <t>A</t>
    </r>
  </si>
  <si>
    <r>
      <t>∆m</t>
    </r>
    <r>
      <rPr>
        <vertAlign val="subscript"/>
        <sz val="9"/>
        <rFont val="Aptos Narrow"/>
        <family val="2"/>
        <scheme val="minor"/>
      </rPr>
      <t>A</t>
    </r>
  </si>
  <si>
    <r>
      <t>m</t>
    </r>
    <r>
      <rPr>
        <vertAlign val="subscript"/>
        <sz val="9"/>
        <rFont val="Aptos Narrow"/>
        <family val="2"/>
        <scheme val="minor"/>
      </rPr>
      <t>K</t>
    </r>
  </si>
  <si>
    <r>
      <t>∆m</t>
    </r>
    <r>
      <rPr>
        <vertAlign val="subscript"/>
        <sz val="9"/>
        <rFont val="Aptos Narrow"/>
        <family val="2"/>
        <scheme val="minor"/>
      </rPr>
      <t>K</t>
    </r>
  </si>
  <si>
    <r>
      <t>m</t>
    </r>
    <r>
      <rPr>
        <vertAlign val="subscript"/>
        <sz val="9"/>
        <rFont val="Aptos Narrow"/>
        <family val="2"/>
        <scheme val="minor"/>
      </rPr>
      <t>J</t>
    </r>
  </si>
  <si>
    <r>
      <t>∆m</t>
    </r>
    <r>
      <rPr>
        <vertAlign val="subscript"/>
        <sz val="9"/>
        <rFont val="Aptos Narrow"/>
        <family val="2"/>
        <scheme val="minor"/>
      </rPr>
      <t>J</t>
    </r>
  </si>
  <si>
    <r>
      <t>m</t>
    </r>
    <r>
      <rPr>
        <vertAlign val="subscript"/>
        <sz val="9"/>
        <rFont val="Aptos Narrow"/>
        <family val="2"/>
        <scheme val="minor"/>
      </rPr>
      <t>O</t>
    </r>
  </si>
  <si>
    <r>
      <t>∆m</t>
    </r>
    <r>
      <rPr>
        <vertAlign val="subscript"/>
        <sz val="9"/>
        <rFont val="Aptos Narrow"/>
        <family val="2"/>
        <scheme val="minor"/>
      </rPr>
      <t>O</t>
    </r>
  </si>
  <si>
    <t>čas</t>
  </si>
  <si>
    <t>(dny)</t>
  </si>
  <si>
    <t>obsah rezervoáru</t>
  </si>
  <si>
    <t>(t)</t>
  </si>
  <si>
    <t>jezero</t>
  </si>
  <si>
    <t>kontrola</t>
  </si>
  <si>
    <t>stacionární stav</t>
  </si>
  <si>
    <r>
      <t>m</t>
    </r>
    <r>
      <rPr>
        <vertAlign val="subscript"/>
        <sz val="9"/>
        <rFont val="Arial"/>
        <family val="2"/>
        <charset val="238"/>
      </rPr>
      <t>Js</t>
    </r>
    <r>
      <rPr>
        <sz val="9"/>
        <rFont val="Arial"/>
        <family val="2"/>
        <charset val="238"/>
      </rPr>
      <t xml:space="preserve"> =</t>
    </r>
  </si>
  <si>
    <t>linie</t>
  </si>
  <si>
    <r>
      <t>m</t>
    </r>
    <r>
      <rPr>
        <vertAlign val="subscript"/>
        <sz val="9"/>
        <rFont val="Arial"/>
        <family val="2"/>
        <charset val="238"/>
      </rPr>
      <t>Ks</t>
    </r>
  </si>
  <si>
    <r>
      <t>m</t>
    </r>
    <r>
      <rPr>
        <vertAlign val="subscript"/>
        <sz val="9"/>
        <rFont val="Arial"/>
        <family val="2"/>
        <charset val="238"/>
      </rPr>
      <t>Js</t>
    </r>
  </si>
  <si>
    <r>
      <t>m</t>
    </r>
    <r>
      <rPr>
        <vertAlign val="subscript"/>
        <sz val="9"/>
        <rFont val="Arial"/>
        <family val="2"/>
        <charset val="238"/>
      </rPr>
      <t>Os</t>
    </r>
  </si>
  <si>
    <t>x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</si>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</sst>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2" x14ac:knownFonts="1">
    <font>
      <sz val="11"/>
      <color theme="1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b/>
      <sz val="9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</font>
    <font>
      <sz val="9"/>
      <name val="Aptos Narrow"/>
      <family val="2"/>
    </font>
    <font>
      <b/>
      <sz val="9"/>
      <name val="Aptos Narrow"/>
      <family val="2"/>
    </font>
    <font>
      <vertAlign val="subscript"/>
      <sz val="9"/>
      <name val="Aptos Narrow"/>
      <family val="2"/>
    </font>
    <font>
      <b/>
      <sz val="11"/>
      <color rgb="FFFF0000"/>
      <name val="Aptos Narrow"/>
      <family val="2"/>
    </font>
    <font>
      <b/>
      <sz val="11"/>
      <color rgb="FFFF0000"/>
      <name val="Aptos Narrow"/>
      <family val="2"/>
      <scheme val="minor"/>
    </font>
    <font>
      <sz val="9"/>
      <name val="Aptos Narrow"/>
      <family val="2"/>
      <scheme val="minor"/>
    </font>
    <font>
      <sz val="9"/>
      <color theme="1"/>
      <name val="Aptos Narrow"/>
      <family val="2"/>
      <scheme val="minor"/>
    </font>
    <font>
      <vertAlign val="subscript"/>
      <sz val="9"/>
      <name val="Aptos Narrow"/>
      <family val="2"/>
      <scheme val="minor"/>
    </font>
    <font>
      <b/>
      <sz val="9"/>
      <name val="Aptos Narrow"/>
      <family val="2"/>
      <scheme val="minor"/>
    </font>
    <font>
      <vertAlign val="subscript"/>
      <sz val="9"/>
      <color theme="1"/>
      <name val="Aptos Narrow"/>
      <family val="2"/>
    </font>
    <font>
      <vertAlign val="subscript"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ptos Narrow"/>
      <family val="2"/>
    </font>
    <font>
      <sz val="9"/>
      <color rgb="FFFF0000"/>
      <name val="Aptos Narrow"/>
      <family val="2"/>
      <charset val="238"/>
      <scheme val="minor"/>
    </font>
    <font>
      <vertAlign val="subscript"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ptos Narrow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2" fillId="5" borderId="0" xfId="0" applyFont="1" applyFill="1"/>
    <xf numFmtId="0" fontId="5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3" fillId="5" borderId="0" xfId="0" applyFont="1" applyFill="1"/>
    <xf numFmtId="0" fontId="4" fillId="5" borderId="0" xfId="0" applyFont="1" applyFill="1"/>
    <xf numFmtId="0" fontId="6" fillId="5" borderId="0" xfId="0" applyFont="1" applyFill="1"/>
    <xf numFmtId="0" fontId="1" fillId="5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5" borderId="0" xfId="0" applyFont="1" applyFill="1"/>
    <xf numFmtId="0" fontId="9" fillId="5" borderId="0" xfId="0" applyFont="1" applyFill="1"/>
    <xf numFmtId="0" fontId="10" fillId="0" borderId="0" xfId="0" applyFont="1"/>
    <xf numFmtId="0" fontId="11" fillId="0" borderId="0" xfId="0" applyFont="1"/>
    <xf numFmtId="0" fontId="13" fillId="0" borderId="0" xfId="0" applyFont="1"/>
    <xf numFmtId="0" fontId="17" fillId="0" borderId="0" xfId="0" applyFont="1" applyAlignment="1">
      <alignment horizontal="right"/>
    </xf>
    <xf numFmtId="0" fontId="18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5" fontId="1" fillId="0" borderId="0" xfId="0" applyNumberFormat="1" applyFont="1"/>
    <xf numFmtId="2" fontId="4" fillId="3" borderId="0" xfId="0" applyNumberFormat="1" applyFont="1" applyFill="1" applyAlignment="1">
      <alignment horizontal="center"/>
    </xf>
    <xf numFmtId="0" fontId="10" fillId="0" borderId="0" xfId="0" applyFont="1" applyAlignment="1">
      <alignment horizontal="right"/>
    </xf>
    <xf numFmtId="0" fontId="2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List1!$N$99</c:f>
              <c:strCache>
                <c:ptCount val="1"/>
                <c:pt idx="0">
                  <c:v>atmosféra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List1!$A$101:$A$301</c:f>
              <c:numCache>
                <c:formatCode>General</c:formatCode>
                <c:ptCount val="20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  <c:pt idx="200">
                  <c:v>400</c:v>
                </c:pt>
              </c:numCache>
            </c:numRef>
          </c:xVal>
          <c:yVal>
            <c:numRef>
              <c:f>List1!$B$101:$B$301</c:f>
              <c:numCache>
                <c:formatCode>0.0000</c:formatCode>
                <c:ptCount val="201"/>
                <c:pt idx="0">
                  <c:v>5</c:v>
                </c:pt>
                <c:pt idx="1">
                  <c:v>6.3</c:v>
                </c:pt>
                <c:pt idx="2">
                  <c:v>7.18</c:v>
                </c:pt>
                <c:pt idx="3">
                  <c:v>7.8239999999999998</c:v>
                </c:pt>
                <c:pt idx="4">
                  <c:v>8.3323999999999998</c:v>
                </c:pt>
                <c:pt idx="5">
                  <c:v>8.7601200000000006</c:v>
                </c:pt>
                <c:pt idx="6">
                  <c:v>9.1373320000000007</c:v>
                </c:pt>
                <c:pt idx="7">
                  <c:v>9.4807356000000009</c:v>
                </c:pt>
                <c:pt idx="8">
                  <c:v>9.7996907600000007</c:v>
                </c:pt>
                <c:pt idx="9">
                  <c:v>10.099553628000001</c:v>
                </c:pt>
                <c:pt idx="10">
                  <c:v>10.3834912468</c:v>
                </c:pt>
                <c:pt idx="11">
                  <c:v>10.65346898364</c:v>
                </c:pt>
                <c:pt idx="12">
                  <c:v>10.910788027123999</c:v>
                </c:pt>
                <c:pt idx="13">
                  <c:v>11.1563781691932</c:v>
                </c:pt>
                <c:pt idx="14">
                  <c:v>11.390957479685319</c:v>
                </c:pt>
                <c:pt idx="15">
                  <c:v>11.615119571547515</c:v>
                </c:pt>
                <c:pt idx="16">
                  <c:v>11.829381467884906</c:v>
                </c:pt>
                <c:pt idx="17">
                  <c:v>12.034210024622652</c:v>
                </c:pt>
                <c:pt idx="18">
                  <c:v>12.230036673633826</c:v>
                </c:pt>
                <c:pt idx="19">
                  <c:v>12.41726579764696</c:v>
                </c:pt>
                <c:pt idx="20">
                  <c:v>12.59627962618085</c:v>
                </c:pt>
                <c:pt idx="21">
                  <c:v>12.767441224494856</c:v>
                </c:pt>
                <c:pt idx="22">
                  <c:v>12.931096431128243</c:v>
                </c:pt>
                <c:pt idx="23">
                  <c:v>13.087575209955038</c:v>
                </c:pt>
                <c:pt idx="24">
                  <c:v>13.23719267074587</c:v>
                </c:pt>
                <c:pt idx="25">
                  <c:v>13.380249896942185</c:v>
                </c:pt>
                <c:pt idx="26">
                  <c:v>13.517034656625427</c:v>
                </c:pt>
                <c:pt idx="27">
                  <c:v>13.647822038528203</c:v>
                </c:pt>
                <c:pt idx="28">
                  <c:v>13.772875036347083</c:v>
                </c:pt>
                <c:pt idx="29">
                  <c:v>13.892445094485959</c:v>
                </c:pt>
                <c:pt idx="30">
                  <c:v>14.006772622828455</c:v>
                </c:pt>
                <c:pt idx="31">
                  <c:v>14.116087485109984</c:v>
                </c:pt>
                <c:pt idx="32">
                  <c:v>14.22060946379418</c:v>
                </c:pt>
                <c:pt idx="33">
                  <c:v>14.320548703434078</c:v>
                </c:pt>
                <c:pt idx="34">
                  <c:v>14.416106133978143</c:v>
                </c:pt>
                <c:pt idx="35">
                  <c:v>14.507473875181494</c:v>
                </c:pt>
                <c:pt idx="36">
                  <c:v>14.594835623103608</c:v>
                </c:pt>
                <c:pt idx="37">
                  <c:v>14.678367019561033</c:v>
                </c:pt>
                <c:pt idx="38">
                  <c:v>14.758236005327674</c:v>
                </c:pt>
                <c:pt idx="39">
                  <c:v>14.834603157819775</c:v>
                </c:pt>
                <c:pt idx="40">
                  <c:v>14.907622013959271</c:v>
                </c:pt>
                <c:pt idx="41">
                  <c:v>14.977439378872624</c:v>
                </c:pt>
                <c:pt idx="42">
                  <c:v>15.044195621050115</c:v>
                </c:pt>
                <c:pt idx="43">
                  <c:v>15.108024954561408</c:v>
                </c:pt>
                <c:pt idx="44">
                  <c:v>15.169055708896051</c:v>
                </c:pt>
                <c:pt idx="45">
                  <c:v>15.227410586972145</c:v>
                </c:pt>
                <c:pt idx="46">
                  <c:v>15.28320691183227</c:v>
                </c:pt>
                <c:pt idx="47">
                  <c:v>15.33655686252289</c:v>
                </c:pt>
                <c:pt idx="48">
                  <c:v>15.387567699631555</c:v>
                </c:pt>
                <c:pt idx="49">
                  <c:v>15.436341980935429</c:v>
                </c:pt>
                <c:pt idx="50">
                  <c:v>15.482977767594736</c:v>
                </c:pt>
                <c:pt idx="51">
                  <c:v>15.52756882130568</c:v>
                </c:pt>
                <c:pt idx="52">
                  <c:v>15.570204792809257</c:v>
                </c:pt>
                <c:pt idx="53">
                  <c:v>15.610971402134933</c:v>
                </c:pt>
                <c:pt idx="54">
                  <c:v>15.649950610941584</c:v>
                </c:pt>
                <c:pt idx="55">
                  <c:v>15.687220787302211</c:v>
                </c:pt>
                <c:pt idx="56">
                  <c:v>15.722856863263694</c:v>
                </c:pt>
                <c:pt idx="57">
                  <c:v>15.75693048549839</c:v>
                </c:pt>
                <c:pt idx="58">
                  <c:v>15.789510159350465</c:v>
                </c:pt>
                <c:pt idx="59">
                  <c:v>15.820661386566535</c:v>
                </c:pt>
                <c:pt idx="60">
                  <c:v>15.85044679698756</c:v>
                </c:pt>
                <c:pt idx="61">
                  <c:v>15.878926274466743</c:v>
                </c:pt>
                <c:pt idx="62">
                  <c:v>15.906157077266583</c:v>
                </c:pt>
                <c:pt idx="63">
                  <c:v>15.932193953177167</c:v>
                </c:pt>
                <c:pt idx="64">
                  <c:v>15.957089249587128</c:v>
                </c:pt>
                <c:pt idx="65">
                  <c:v>15.980893018728565</c:v>
                </c:pt>
                <c:pt idx="66">
                  <c:v>16.00365311830754</c:v>
                </c:pt>
                <c:pt idx="67">
                  <c:v>16.025415307722458</c:v>
                </c:pt>
                <c:pt idx="68">
                  <c:v>16.046223340063765</c:v>
                </c:pt>
                <c:pt idx="69">
                  <c:v>16.066119050079969</c:v>
                </c:pt>
                <c:pt idx="70">
                  <c:v>16.085142438286795</c:v>
                </c:pt>
                <c:pt idx="71">
                  <c:v>16.103331751388609</c:v>
                </c:pt>
                <c:pt idx="72">
                  <c:v>16.120723559173779</c:v>
                </c:pt>
                <c:pt idx="73">
                  <c:v>16.137352828038594</c:v>
                </c:pt>
                <c:pt idx="74">
                  <c:v>16.153252991287523</c:v>
                </c:pt>
                <c:pt idx="75">
                  <c:v>16.168456016351218</c:v>
                </c:pt>
                <c:pt idx="76">
                  <c:v>16.182992469057314</c:v>
                </c:pt>
                <c:pt idx="77">
                  <c:v>16.196891575083338</c:v>
                </c:pt>
                <c:pt idx="78">
                  <c:v>16.210181278715204</c:v>
                </c:pt>
                <c:pt idx="79">
                  <c:v>16.222888299029471</c:v>
                </c:pt>
                <c:pt idx="80">
                  <c:v>16.2350381836123</c:v>
                </c:pt>
                <c:pt idx="81">
                  <c:v>16.246655359923125</c:v>
                </c:pt>
                <c:pt idx="82">
                  <c:v>16.25776318440629</c:v>
                </c:pt>
                <c:pt idx="83">
                  <c:v>16.268383989449411</c:v>
                </c:pt>
                <c:pt idx="84">
                  <c:v>16.278539128282844</c:v>
                </c:pt>
                <c:pt idx="85">
                  <c:v>16.288249017910573</c:v>
                </c:pt>
                <c:pt idx="86">
                  <c:v>16.29753318015878</c:v>
                </c:pt>
                <c:pt idx="87">
                  <c:v>16.306410280924673</c:v>
                </c:pt>
                <c:pt idx="88">
                  <c:v>16.314898167704445</c:v>
                </c:pt>
                <c:pt idx="89">
                  <c:v>16.323013905475836</c:v>
                </c:pt>
                <c:pt idx="90">
                  <c:v>16.330773811007443</c:v>
                </c:pt>
                <c:pt idx="91">
                  <c:v>16.33819348566373</c:v>
                </c:pt>
                <c:pt idx="92">
                  <c:v>16.345287846771726</c:v>
                </c:pt>
                <c:pt idx="93">
                  <c:v>16.35207115761245</c:v>
                </c:pt>
                <c:pt idx="94">
                  <c:v>16.358557056097375</c:v>
                </c:pt>
                <c:pt idx="95">
                  <c:v>16.364758582187591</c:v>
                </c:pt>
                <c:pt idx="96">
                  <c:v>16.370688204110749</c:v>
                </c:pt>
                <c:pt idx="97">
                  <c:v>16.376357843428575</c:v>
                </c:pt>
                <c:pt idx="98">
                  <c:v>16.381778899005276</c:v>
                </c:pt>
                <c:pt idx="99">
                  <c:v>16.386962269925053</c:v>
                </c:pt>
                <c:pt idx="100">
                  <c:v>16.391918377404838</c:v>
                </c:pt>
                <c:pt idx="101">
                  <c:v>16.396657185746228</c:v>
                </c:pt>
                <c:pt idx="102">
                  <c:v>16.401188222368827</c:v>
                </c:pt>
                <c:pt idx="103">
                  <c:v>16.4055205969652</c:v>
                </c:pt>
                <c:pt idx="104">
                  <c:v>16.409663019816012</c:v>
                </c:pt>
                <c:pt idx="105">
                  <c:v>16.413623819302114</c:v>
                </c:pt>
                <c:pt idx="106">
                  <c:v>16.417410958648844</c:v>
                </c:pt>
                <c:pt idx="107">
                  <c:v>16.421032051936166</c:v>
                </c:pt>
                <c:pt idx="108">
                  <c:v>16.424494379406852</c:v>
                </c:pt>
                <c:pt idx="109">
                  <c:v>16.427804902103471</c:v>
                </c:pt>
                <c:pt idx="110">
                  <c:v>16.430970275863643</c:v>
                </c:pt>
                <c:pt idx="111">
                  <c:v>16.433996864701662</c:v>
                </c:pt>
                <c:pt idx="112">
                  <c:v>16.436890753603397</c:v>
                </c:pt>
                <c:pt idx="113">
                  <c:v>16.43965776076023</c:v>
                </c:pt>
                <c:pt idx="114">
                  <c:v>16.442303449266578</c:v>
                </c:pt>
                <c:pt idx="115">
                  <c:v>16.444833138304549</c:v>
                </c:pt>
                <c:pt idx="116">
                  <c:v>16.447251913838201</c:v>
                </c:pt>
                <c:pt idx="117">
                  <c:v>16.449564638838936</c:v>
                </c:pt>
                <c:pt idx="118">
                  <c:v>16.451775963062541</c:v>
                </c:pt>
                <c:pt idx="119">
                  <c:v>16.453890332397563</c:v>
                </c:pt>
                <c:pt idx="120">
                  <c:v>16.455911997803824</c:v>
                </c:pt>
                <c:pt idx="121">
                  <c:v>16.457845023859004</c:v>
                </c:pt>
                <c:pt idx="122">
                  <c:v>16.459693296930517</c:v>
                </c:pt>
                <c:pt idx="123">
                  <c:v>16.461460532989094</c:v>
                </c:pt>
                <c:pt idx="124">
                  <c:v>16.46315028507977</c:v>
                </c:pt>
                <c:pt idx="125">
                  <c:v>16.464765950465328</c:v>
                </c:pt>
                <c:pt idx="126">
                  <c:v>16.46631077745651</c:v>
                </c:pt>
                <c:pt idx="127">
                  <c:v>16.467787871942797</c:v>
                </c:pt>
                <c:pt idx="128">
                  <c:v>16.469200203636809</c:v>
                </c:pt>
                <c:pt idx="129">
                  <c:v>16.47055061204496</c:v>
                </c:pt>
                <c:pt idx="130">
                  <c:v>16.471841812176297</c:v>
                </c:pt>
                <c:pt idx="131">
                  <c:v>16.473076400001066</c:v>
                </c:pt>
                <c:pt idx="132">
                  <c:v>16.474256857669925</c:v>
                </c:pt>
                <c:pt idx="133">
                  <c:v>16.475385558504332</c:v>
                </c:pt>
                <c:pt idx="134">
                  <c:v>16.476464771768139</c:v>
                </c:pt>
                <c:pt idx="135">
                  <c:v>16.477496667229957</c:v>
                </c:pt>
                <c:pt idx="136">
                  <c:v>16.478483319525502</c:v>
                </c:pt>
                <c:pt idx="137">
                  <c:v>16.479426712328674</c:v>
                </c:pt>
                <c:pt idx="138">
                  <c:v>16.480328742339751</c:v>
                </c:pt>
                <c:pt idx="139">
                  <c:v>16.481191223098715</c:v>
                </c:pt>
                <c:pt idx="140">
                  <c:v>16.482015888631402</c:v>
                </c:pt>
                <c:pt idx="141">
                  <c:v>16.482804396935773</c:v>
                </c:pt>
                <c:pt idx="142">
                  <c:v>16.483558333315329</c:v>
                </c:pt>
                <c:pt idx="143">
                  <c:v>16.484279213566392</c:v>
                </c:pt>
                <c:pt idx="144">
                  <c:v>16.484968487025618</c:v>
                </c:pt>
                <c:pt idx="145">
                  <c:v>16.485627539483904</c:v>
                </c:pt>
                <c:pt idx="146">
                  <c:v>16.486257695972533</c:v>
                </c:pt>
                <c:pt idx="147">
                  <c:v>16.486860223427168</c:v>
                </c:pt>
                <c:pt idx="148">
                  <c:v>16.487436333235035</c:v>
                </c:pt>
                <c:pt idx="149">
                  <c:v>16.487987183670427</c:v>
                </c:pt>
                <c:pt idx="150">
                  <c:v>16.488513882223423</c:v>
                </c:pt>
                <c:pt idx="151">
                  <c:v>16.489017487826512</c:v>
                </c:pt>
                <c:pt idx="152">
                  <c:v>16.489499012983586</c:v>
                </c:pt>
                <c:pt idx="153">
                  <c:v>16.489959425805594</c:v>
                </c:pt>
                <c:pt idx="154">
                  <c:v>16.490399651956928</c:v>
                </c:pt>
                <c:pt idx="155">
                  <c:v>16.49082057651648</c:v>
                </c:pt>
                <c:pt idx="156">
                  <c:v>16.491223045757117</c:v>
                </c:pt>
                <c:pt idx="157">
                  <c:v>16.491607868847108</c:v>
                </c:pt>
                <c:pt idx="158">
                  <c:v>16.491975819476959</c:v>
                </c:pt>
                <c:pt idx="159">
                  <c:v>16.492327637414942</c:v>
                </c:pt>
                <c:pt idx="160">
                  <c:v>16.492664029994394</c:v>
                </c:pt>
                <c:pt idx="161">
                  <c:v>16.492985673535824</c:v>
                </c:pt>
                <c:pt idx="162">
                  <c:v>16.49329321470665</c:v>
                </c:pt>
                <c:pt idx="163">
                  <c:v>16.493587271821347</c:v>
                </c:pt>
                <c:pt idx="164">
                  <c:v>16.493868436084561</c:v>
                </c:pt>
                <c:pt idx="165">
                  <c:v>16.494137272779742</c:v>
                </c:pt>
                <c:pt idx="166">
                  <c:v>16.49439432240564</c:v>
                </c:pt>
                <c:pt idx="167">
                  <c:v>16.494640101762993</c:v>
                </c:pt>
                <c:pt idx="168">
                  <c:v>16.494875104993557</c:v>
                </c:pt>
                <c:pt idx="169">
                  <c:v>16.495099804573581</c:v>
                </c:pt>
                <c:pt idx="170">
                  <c:v>16.495314652263723</c:v>
                </c:pt>
                <c:pt idx="171">
                  <c:v>16.495520080017322</c:v>
                </c:pt>
                <c:pt idx="172">
                  <c:v>16.495716500848847</c:v>
                </c:pt>
                <c:pt idx="173">
                  <c:v>16.495904309664262</c:v>
                </c:pt>
                <c:pt idx="174">
                  <c:v>16.496083884054993</c:v>
                </c:pt>
                <c:pt idx="175">
                  <c:v>16.496255585057074</c:v>
                </c:pt>
                <c:pt idx="176">
                  <c:v>16.496419757877014</c:v>
                </c:pt>
                <c:pt idx="177">
                  <c:v>16.496576732585844</c:v>
                </c:pt>
                <c:pt idx="178">
                  <c:v>16.496726824782719</c:v>
                </c:pt>
                <c:pt idx="179">
                  <c:v>16.496870336229438</c:v>
                </c:pt>
                <c:pt idx="180">
                  <c:v>16.497007555457145</c:v>
                </c:pt>
                <c:pt idx="181">
                  <c:v>16.497138758346409</c:v>
                </c:pt>
                <c:pt idx="182">
                  <c:v>16.497264208681898</c:v>
                </c:pt>
                <c:pt idx="183">
                  <c:v>16.497384158682713</c:v>
                </c:pt>
                <c:pt idx="184">
                  <c:v>16.497498849509483</c:v>
                </c:pt>
                <c:pt idx="185">
                  <c:v>16.497608511749213</c:v>
                </c:pt>
                <c:pt idx="186">
                  <c:v>16.497713365878891</c:v>
                </c:pt>
                <c:pt idx="187">
                  <c:v>16.497813622708744</c:v>
                </c:pt>
                <c:pt idx="188">
                  <c:v>16.497909483806094</c:v>
                </c:pt>
                <c:pt idx="189">
                  <c:v>16.498001141900591</c:v>
                </c:pt>
                <c:pt idx="190">
                  <c:v>16.498088781271719</c:v>
                </c:pt>
                <c:pt idx="191">
                  <c:v>16.49817257811927</c:v>
                </c:pt>
                <c:pt idx="192">
                  <c:v>16.498252700917611</c:v>
                </c:pt>
                <c:pt idx="193">
                  <c:v>16.498329310754396</c:v>
                </c:pt>
                <c:pt idx="194">
                  <c:v>16.498402561654437</c:v>
                </c:pt>
                <c:pt idx="195">
                  <c:v>16.498472600889368</c:v>
                </c:pt>
                <c:pt idx="196">
                  <c:v>16.498539569273746</c:v>
                </c:pt>
                <c:pt idx="197">
                  <c:v>16.498603601448146</c:v>
                </c:pt>
                <c:pt idx="198">
                  <c:v>16.49866482614987</c:v>
                </c:pt>
                <c:pt idx="199">
                  <c:v>16.498723366471772</c:v>
                </c:pt>
                <c:pt idx="200">
                  <c:v>16.498779340109724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12-4731-B420-9DD201A05BEA}"/>
            </c:ext>
          </c:extLst>
        </c:ser>
        <c:ser>
          <c:idx val="1"/>
          <c:order val="1"/>
          <c:tx>
            <c:strRef>
              <c:f>List1!$D$98</c:f>
              <c:strCache>
                <c:ptCount val="1"/>
                <c:pt idx="0">
                  <c:v>krajina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List1!$A$101:$A$301</c:f>
              <c:numCache>
                <c:formatCode>General</c:formatCode>
                <c:ptCount val="20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  <c:pt idx="200">
                  <c:v>400</c:v>
                </c:pt>
              </c:numCache>
            </c:numRef>
          </c:xVal>
          <c:yVal>
            <c:numRef>
              <c:f>List1!$D$101:$D$301</c:f>
              <c:numCache>
                <c:formatCode>0.0000</c:formatCode>
                <c:ptCount val="201"/>
                <c:pt idx="0">
                  <c:v>6</c:v>
                </c:pt>
                <c:pt idx="1">
                  <c:v>5.2</c:v>
                </c:pt>
                <c:pt idx="2">
                  <c:v>4.9000000000000004</c:v>
                </c:pt>
                <c:pt idx="3">
                  <c:v>4.8660000000000005</c:v>
                </c:pt>
                <c:pt idx="4">
                  <c:v>4.9710000000000001</c:v>
                </c:pt>
                <c:pt idx="5">
                  <c:v>5.1461800000000002</c:v>
                </c:pt>
                <c:pt idx="6">
                  <c:v>5.3543500000000002</c:v>
                </c:pt>
                <c:pt idx="7">
                  <c:v>5.5755114000000008</c:v>
                </c:pt>
                <c:pt idx="8">
                  <c:v>5.7990051000000005</c:v>
                </c:pt>
                <c:pt idx="9">
                  <c:v>6.0192417220000012</c:v>
                </c:pt>
                <c:pt idx="10">
                  <c:v>6.2333799310000018</c:v>
                </c:pt>
                <c:pt idx="11">
                  <c:v>6.4400642010600011</c:v>
                </c:pt>
                <c:pt idx="12">
                  <c:v>6.6387387374700007</c:v>
                </c:pt>
                <c:pt idx="13">
                  <c:v>6.8292747216538006</c:v>
                </c:pt>
                <c:pt idx="14">
                  <c:v>7.0117679389963001</c:v>
                </c:pt>
                <c:pt idx="15">
                  <c:v>7.1864290532344741</c:v>
                </c:pt>
                <c:pt idx="16">
                  <c:v>7.353524251573635</c:v>
                </c:pt>
                <c:pt idx="17">
                  <c:v>7.5133432696785256</c:v>
                </c:pt>
                <c:pt idx="18">
                  <c:v>7.6661822936994986</c:v>
                </c:pt>
                <c:pt idx="19">
                  <c:v>7.812334940316414</c:v>
                </c:pt>
                <c:pt idx="20">
                  <c:v>7.9520876177508821</c:v>
                </c:pt>
                <c:pt idx="21">
                  <c:v>8.0857172576617877</c:v>
                </c:pt>
                <c:pt idx="22">
                  <c:v>8.2134903252622227</c:v>
                </c:pt>
                <c:pt idx="23">
                  <c:v>8.3356625139092042</c:v>
                </c:pt>
                <c:pt idx="24">
                  <c:v>8.4524788017274517</c:v>
                </c:pt>
                <c:pt idx="25">
                  <c:v>8.5641736953583898</c:v>
                </c:pt>
                <c:pt idx="26">
                  <c:v>8.6709715661393112</c:v>
                </c:pt>
                <c:pt idx="27">
                  <c:v>8.7730870276226032</c:v>
                </c:pt>
                <c:pt idx="28">
                  <c:v>8.8707253270414625</c:v>
                </c:pt>
                <c:pt idx="29">
                  <c:v>8.9640827361984403</c:v>
                </c:pt>
                <c:pt idx="30">
                  <c:v>9.0533469342360995</c:v>
                </c:pt>
                <c:pt idx="31">
                  <c:v>9.1386973785309618</c:v>
                </c:pt>
                <c:pt idx="32">
                  <c:v>9.2203056619936703</c:v>
                </c:pt>
                <c:pt idx="33">
                  <c:v>9.2983358561544058</c:v>
                </c:pt>
                <c:pt idx="34">
                  <c:v>9.3729448399949007</c:v>
                </c:pt>
                <c:pt idx="35">
                  <c:v>9.4442826147920602</c:v>
                </c:pt>
                <c:pt idx="36">
                  <c:v>9.5124926053907419</c:v>
                </c:pt>
                <c:pt idx="37">
                  <c:v>9.5777119483942421</c:v>
                </c:pt>
                <c:pt idx="38">
                  <c:v>9.6400717677881769</c:v>
                </c:pt>
                <c:pt idx="39">
                  <c:v>9.6996974385172585</c:v>
                </c:pt>
                <c:pt idx="40">
                  <c:v>9.7567088385260359</c:v>
                </c:pt>
                <c:pt idx="41">
                  <c:v>9.8112205897600795</c:v>
                </c:pt>
                <c:pt idx="42">
                  <c:v>9.8633422886065816</c:v>
                </c:pt>
                <c:pt idx="43">
                  <c:v>9.91317872623463</c:v>
                </c:pt>
                <c:pt idx="44">
                  <c:v>9.9608300992765226</c:v>
                </c:pt>
                <c:pt idx="45">
                  <c:v>10.006392211272777</c:v>
                </c:pt>
                <c:pt idx="46">
                  <c:v>10.049956665285373</c:v>
                </c:pt>
                <c:pt idx="47">
                  <c:v>10.091611048066216</c:v>
                </c:pt>
                <c:pt idx="48">
                  <c:v>10.13143910615093</c:v>
                </c:pt>
                <c:pt idx="49">
                  <c:v>10.169520914231963</c:v>
                </c:pt>
                <c:pt idx="50">
                  <c:v>10.20593303614946</c:v>
                </c:pt>
                <c:pt idx="51">
                  <c:v>10.24074867882357</c:v>
                </c:pt>
                <c:pt idx="52">
                  <c:v>10.274037839437636</c:v>
                </c:pt>
                <c:pt idx="53">
                  <c:v>10.305867446168197</c:v>
                </c:pt>
                <c:pt idx="54">
                  <c:v>10.336301492744726</c:v>
                </c:pt>
                <c:pt idx="55">
                  <c:v>10.365401167109626</c:v>
                </c:pt>
                <c:pt idx="56">
                  <c:v>10.393224974437182</c:v>
                </c:pt>
                <c:pt idx="57">
                  <c:v>10.419828854758766</c:v>
                </c:pt>
                <c:pt idx="58">
                  <c:v>10.445266295430814</c:v>
                </c:pt>
                <c:pt idx="59">
                  <c:v>10.469588438671664</c:v>
                </c:pt>
                <c:pt idx="60">
                  <c:v>10.492844184383472</c:v>
                </c:pt>
                <c:pt idx="61">
                  <c:v>10.515080288465942</c:v>
                </c:pt>
                <c:pt idx="62">
                  <c:v>10.536341456819509</c:v>
                </c:pt>
                <c:pt idx="63">
                  <c:v>10.556670435226973</c:v>
                </c:pt>
                <c:pt idx="64">
                  <c:v>10.576108095294316</c:v>
                </c:pt>
                <c:pt idx="65">
                  <c:v>10.594693516623447</c:v>
                </c:pt>
                <c:pt idx="66">
                  <c:v>10.612464065382127</c:v>
                </c:pt>
                <c:pt idx="67">
                  <c:v>10.629455469428997</c:v>
                </c:pt>
                <c:pt idx="68">
                  <c:v>10.645701890144791</c:v>
                </c:pt>
                <c:pt idx="69">
                  <c:v>10.661235991114108</c:v>
                </c:pt>
                <c:pt idx="70">
                  <c:v>10.67608900379587</c:v>
                </c:pt>
                <c:pt idx="71">
                  <c:v>10.690290790314467</c:v>
                </c:pt>
                <c:pt idx="72">
                  <c:v>10.70386990349785</c:v>
                </c:pt>
                <c:pt idx="73">
                  <c:v>10.716853644283251</c:v>
                </c:pt>
                <c:pt idx="74">
                  <c:v>10.729268116605995</c:v>
                </c:pt>
                <c:pt idx="75">
                  <c:v>10.741138279881701</c:v>
                </c:pt>
                <c:pt idx="76">
                  <c:v>10.752487999187434</c:v>
                </c:pt>
                <c:pt idx="77">
                  <c:v>10.763340093242666</c:v>
                </c:pt>
                <c:pt idx="78">
                  <c:v>10.773716380286535</c:v>
                </c:pt>
                <c:pt idx="79">
                  <c:v>10.783637721943617</c:v>
                </c:pt>
                <c:pt idx="80">
                  <c:v>10.793124065166426</c:v>
                </c:pt>
                <c:pt idx="81">
                  <c:v>10.802194482338958</c:v>
                </c:pt>
                <c:pt idx="82">
                  <c:v>10.810867209621897</c:v>
                </c:pt>
                <c:pt idx="83">
                  <c:v>10.819159683616586</c:v>
                </c:pt>
                <c:pt idx="84">
                  <c:v>10.827088576421493</c:v>
                </c:pt>
                <c:pt idx="85">
                  <c:v>10.834669829151615</c:v>
                </c:pt>
                <c:pt idx="86">
                  <c:v>10.841918683988245</c:v>
                </c:pt>
                <c:pt idx="87">
                  <c:v>10.848849714823528</c:v>
                </c:pt>
                <c:pt idx="88">
                  <c:v>10.855476856561404</c:v>
                </c:pt>
                <c:pt idx="89">
                  <c:v>10.861813433133872</c:v>
                </c:pt>
                <c:pt idx="90">
                  <c:v>10.867872184288878</c:v>
                </c:pt>
                <c:pt idx="91">
                  <c:v>10.873665291203704</c:v>
                </c:pt>
                <c:pt idx="92">
                  <c:v>10.87920440097534</c:v>
                </c:pt>
                <c:pt idx="93">
                  <c:v>10.884500650037083</c:v>
                </c:pt>
                <c:pt idx="94">
                  <c:v>10.889564686548448</c:v>
                </c:pt>
                <c:pt idx="95">
                  <c:v>10.89440669180339</c:v>
                </c:pt>
                <c:pt idx="96">
                  <c:v>10.899036400699892</c:v>
                </c:pt>
                <c:pt idx="97">
                  <c:v>10.903463121312075</c:v>
                </c:pt>
                <c:pt idx="98">
                  <c:v>10.90769575360417</c:v>
                </c:pt>
                <c:pt idx="99">
                  <c:v>10.911742807323975</c:v>
                </c:pt>
                <c:pt idx="100">
                  <c:v>10.915612419111794</c:v>
                </c:pt>
                <c:pt idx="101">
                  <c:v>10.919312368859224</c:v>
                </c:pt>
                <c:pt idx="102">
                  <c:v>10.922850095350704</c:v>
                </c:pt>
                <c:pt idx="103">
                  <c:v>10.926232711219258</c:v>
                </c:pt>
                <c:pt idx="104">
                  <c:v>10.929467017246521</c:v>
                </c:pt>
                <c:pt idx="105">
                  <c:v>10.932559516035766</c:v>
                </c:pt>
                <c:pt idx="106">
                  <c:v>10.93551642508546</c:v>
                </c:pt>
                <c:pt idx="107">
                  <c:v>10.938343689289592</c:v>
                </c:pt>
                <c:pt idx="108">
                  <c:v>10.941046992889948</c:v>
                </c:pt>
                <c:pt idx="109">
                  <c:v>10.943631770904334</c:v>
                </c:pt>
                <c:pt idx="110">
                  <c:v>10.946103220053729</c:v>
                </c:pt>
                <c:pt idx="111">
                  <c:v>10.948466309210339</c:v>
                </c:pt>
                <c:pt idx="112">
                  <c:v>10.950725789387571</c:v>
                </c:pt>
                <c:pt idx="113">
                  <c:v>10.952886203291978</c:v>
                </c:pt>
                <c:pt idx="114">
                  <c:v>10.954951894456432</c:v>
                </c:pt>
                <c:pt idx="115">
                  <c:v>10.956927015972818</c:v>
                </c:pt>
                <c:pt idx="116">
                  <c:v>10.958815538841883</c:v>
                </c:pt>
                <c:pt idx="117">
                  <c:v>10.960621259956959</c:v>
                </c:pt>
                <c:pt idx="118">
                  <c:v>10.962347809737659</c:v>
                </c:pt>
                <c:pt idx="119">
                  <c:v>10.963998659428871</c:v>
                </c:pt>
                <c:pt idx="120">
                  <c:v>10.965577128079723</c:v>
                </c:pt>
                <c:pt idx="121">
                  <c:v>10.96708638921657</c:v>
                </c:pt>
                <c:pt idx="122">
                  <c:v>10.968529477223401</c:v>
                </c:pt>
                <c:pt idx="123">
                  <c:v>10.969909293442484</c:v>
                </c:pt>
                <c:pt idx="124">
                  <c:v>10.971228612007558</c:v>
                </c:pt>
                <c:pt idx="125">
                  <c:v>10.972490085421244</c:v>
                </c:pt>
                <c:pt idx="126">
                  <c:v>10.973696249887936</c:v>
                </c:pt>
                <c:pt idx="127">
                  <c:v>10.974849530412857</c:v>
                </c:pt>
                <c:pt idx="128">
                  <c:v>10.975952245677561</c:v>
                </c:pt>
                <c:pt idx="129">
                  <c:v>10.977006612701656</c:v>
                </c:pt>
                <c:pt idx="130">
                  <c:v>10.978014751300151</c:v>
                </c:pt>
                <c:pt idx="131">
                  <c:v>10.978978688345366</c:v>
                </c:pt>
                <c:pt idx="132">
                  <c:v>10.97990036184197</c:v>
                </c:pt>
                <c:pt idx="133">
                  <c:v>10.980781624823365</c:v>
                </c:pt>
                <c:pt idx="134">
                  <c:v>10.981624249077223</c:v>
                </c:pt>
                <c:pt idx="135">
                  <c:v>10.982429928707685</c:v>
                </c:pt>
                <c:pt idx="136">
                  <c:v>10.983200283541372</c:v>
                </c:pt>
                <c:pt idx="137">
                  <c:v>10.983936862384061</c:v>
                </c:pt>
                <c:pt idx="138">
                  <c:v>10.984641146134578</c:v>
                </c:pt>
                <c:pt idx="139">
                  <c:v>10.985314550762155</c:v>
                </c:pt>
                <c:pt idx="140">
                  <c:v>10.985958430153252</c:v>
                </c:pt>
                <c:pt idx="141">
                  <c:v>10.986574078833558</c:v>
                </c:pt>
                <c:pt idx="142">
                  <c:v>10.987162734570646</c:v>
                </c:pt>
                <c:pt idx="143">
                  <c:v>10.987725580862518</c:v>
                </c:pt>
                <c:pt idx="144">
                  <c:v>10.988263749317042</c:v>
                </c:pt>
                <c:pt idx="145">
                  <c:v>10.988778321927054</c:v>
                </c:pt>
                <c:pt idx="146">
                  <c:v>10.989270333245718</c:v>
                </c:pt>
                <c:pt idx="147">
                  <c:v>10.98974077246651</c:v>
                </c:pt>
                <c:pt idx="148">
                  <c:v>10.990190585411991</c:v>
                </c:pt>
                <c:pt idx="149">
                  <c:v>10.990620676435402</c:v>
                </c:pt>
                <c:pt idx="150">
                  <c:v>10.991031910238867</c:v>
                </c:pt>
                <c:pt idx="151">
                  <c:v>10.991425113611891</c:v>
                </c:pt>
                <c:pt idx="152">
                  <c:v>10.991801077093626</c:v>
                </c:pt>
                <c:pt idx="153">
                  <c:v>10.992160556562256</c:v>
                </c:pt>
                <c:pt idx="154">
                  <c:v>10.992504274754697</c:v>
                </c:pt>
                <c:pt idx="155">
                  <c:v>10.992832922719675</c:v>
                </c:pt>
                <c:pt idx="156">
                  <c:v>10.993147161207069</c:v>
                </c:pt>
                <c:pt idx="157">
                  <c:v>10.993447621996372</c:v>
                </c:pt>
                <c:pt idx="158">
                  <c:v>10.993734909166882</c:v>
                </c:pt>
                <c:pt idx="159">
                  <c:v>10.994009600312211</c:v>
                </c:pt>
                <c:pt idx="160">
                  <c:v>10.994272247701536</c:v>
                </c:pt>
                <c:pt idx="161">
                  <c:v>10.994523379389955</c:v>
                </c:pt>
                <c:pt idx="162">
                  <c:v>10.994763500280134</c:v>
                </c:pt>
                <c:pt idx="163">
                  <c:v>10.994993093137424</c:v>
                </c:pt>
                <c:pt idx="164">
                  <c:v>10.995212619560466</c:v>
                </c:pt>
                <c:pt idx="165">
                  <c:v>10.995422520909239</c:v>
                </c:pt>
                <c:pt idx="166">
                  <c:v>10.995623219192417</c:v>
                </c:pt>
                <c:pt idx="167">
                  <c:v>10.995815117915821</c:v>
                </c:pt>
                <c:pt idx="168">
                  <c:v>10.995998602893675</c:v>
                </c:pt>
                <c:pt idx="169">
                  <c:v>10.996174043024284</c:v>
                </c:pt>
                <c:pt idx="170">
                  <c:v>10.996341791031716</c:v>
                </c:pt>
                <c:pt idx="171">
                  <c:v>10.996502184174947</c:v>
                </c:pt>
                <c:pt idx="172">
                  <c:v>10.996655544925927</c:v>
                </c:pt>
                <c:pt idx="173">
                  <c:v>10.99680218161792</c:v>
                </c:pt>
                <c:pt idx="174">
                  <c:v>10.996942389065396</c:v>
                </c:pt>
                <c:pt idx="175">
                  <c:v>10.997076449156776</c:v>
                </c:pt>
                <c:pt idx="176">
                  <c:v>10.997204631421159</c:v>
                </c:pt>
                <c:pt idx="177">
                  <c:v>10.997327193570214</c:v>
                </c:pt>
                <c:pt idx="178">
                  <c:v>10.997444382016319</c:v>
                </c:pt>
                <c:pt idx="179">
                  <c:v>10.997556432367968</c:v>
                </c:pt>
                <c:pt idx="180">
                  <c:v>10.997663569903466</c:v>
                </c:pt>
                <c:pt idx="181">
                  <c:v>10.997766010023856</c:v>
                </c:pt>
                <c:pt idx="182">
                  <c:v>10.997863958685981</c:v>
                </c:pt>
                <c:pt idx="183">
                  <c:v>10.997957612816567</c:v>
                </c:pt>
                <c:pt idx="184">
                  <c:v>10.99804716070814</c:v>
                </c:pt>
                <c:pt idx="185">
                  <c:v>10.998132782397594</c:v>
                </c:pt>
                <c:pt idx="186">
                  <c:v>10.998214650028158</c:v>
                </c:pt>
                <c:pt idx="187">
                  <c:v>10.99829292819549</c:v>
                </c:pt>
                <c:pt idx="188">
                  <c:v>10.998367774278591</c:v>
                </c:pt>
                <c:pt idx="189">
                  <c:v>10.998439338756233</c:v>
                </c:pt>
                <c:pt idx="190">
                  <c:v>10.998507765509482</c:v>
                </c:pt>
                <c:pt idx="191">
                  <c:v>10.998573192110982</c:v>
                </c:pt>
                <c:pt idx="192">
                  <c:v>10.998635750101542</c:v>
                </c:pt>
                <c:pt idx="193">
                  <c:v>10.998695565254602</c:v>
                </c:pt>
                <c:pt idx="194">
                  <c:v>10.9987527578291</c:v>
                </c:pt>
                <c:pt idx="195">
                  <c:v>10.998807442811257</c:v>
                </c:pt>
                <c:pt idx="196">
                  <c:v>10.998859730145755</c:v>
                </c:pt>
                <c:pt idx="197">
                  <c:v>10.998909724956778</c:v>
                </c:pt>
                <c:pt idx="198">
                  <c:v>10.998957527759375</c:v>
                </c:pt>
                <c:pt idx="199">
                  <c:v>10.999003234661537</c:v>
                </c:pt>
                <c:pt idx="200">
                  <c:v>10.999046937557431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12-4731-B420-9DD201A05BEA}"/>
            </c:ext>
          </c:extLst>
        </c:ser>
        <c:ser>
          <c:idx val="2"/>
          <c:order val="2"/>
          <c:tx>
            <c:strRef>
              <c:f>List1!$F$98</c:f>
              <c:strCache>
                <c:ptCount val="1"/>
                <c:pt idx="0">
                  <c:v>jezero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List1!$A$101:$A$301</c:f>
              <c:numCache>
                <c:formatCode>General</c:formatCode>
                <c:ptCount val="20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  <c:pt idx="200">
                  <c:v>400</c:v>
                </c:pt>
              </c:numCache>
            </c:numRef>
          </c:xVal>
          <c:yVal>
            <c:numRef>
              <c:f>List1!$F$101:$F$301</c:f>
              <c:numCache>
                <c:formatCode>0.0000</c:formatCode>
                <c:ptCount val="201"/>
                <c:pt idx="0">
                  <c:v>0.2</c:v>
                </c:pt>
                <c:pt idx="1">
                  <c:v>0.49999999999999994</c:v>
                </c:pt>
                <c:pt idx="2">
                  <c:v>0.42000000000000004</c:v>
                </c:pt>
                <c:pt idx="3">
                  <c:v>0.39</c:v>
                </c:pt>
                <c:pt idx="4">
                  <c:v>0.38660000000000005</c:v>
                </c:pt>
                <c:pt idx="5">
                  <c:v>0.39710000000000001</c:v>
                </c:pt>
                <c:pt idx="6">
                  <c:v>0.41461800000000004</c:v>
                </c:pt>
                <c:pt idx="7">
                  <c:v>0.43543500000000002</c:v>
                </c:pt>
                <c:pt idx="8">
                  <c:v>0.45755114000000008</c:v>
                </c:pt>
                <c:pt idx="9">
                  <c:v>0.47990051</c:v>
                </c:pt>
                <c:pt idx="10">
                  <c:v>0.50192417220000007</c:v>
                </c:pt>
                <c:pt idx="11">
                  <c:v>0.52333799310000018</c:v>
                </c:pt>
                <c:pt idx="12">
                  <c:v>0.54400642010600009</c:v>
                </c:pt>
                <c:pt idx="13">
                  <c:v>0.56387387374700004</c:v>
                </c:pt>
                <c:pt idx="14">
                  <c:v>0.58292747216537999</c:v>
                </c:pt>
                <c:pt idx="15">
                  <c:v>0.60117679389962997</c:v>
                </c:pt>
                <c:pt idx="16">
                  <c:v>0.61864290532344735</c:v>
                </c:pt>
                <c:pt idx="17">
                  <c:v>0.63535242515736345</c:v>
                </c:pt>
                <c:pt idx="18">
                  <c:v>0.65133432696785254</c:v>
                </c:pt>
                <c:pt idx="19">
                  <c:v>0.66661822936994986</c:v>
                </c:pt>
                <c:pt idx="20">
                  <c:v>0.68123349403164135</c:v>
                </c:pt>
                <c:pt idx="21">
                  <c:v>0.69520876177508817</c:v>
                </c:pt>
                <c:pt idx="22">
                  <c:v>0.70857172576617877</c:v>
                </c:pt>
                <c:pt idx="23">
                  <c:v>0.72134903252622218</c:v>
                </c:pt>
                <c:pt idx="24">
                  <c:v>0.73356625139092035</c:v>
                </c:pt>
                <c:pt idx="25">
                  <c:v>0.74524788017274513</c:v>
                </c:pt>
                <c:pt idx="26">
                  <c:v>0.75641736953583893</c:v>
                </c:pt>
                <c:pt idx="27">
                  <c:v>0.76709715661393107</c:v>
                </c:pt>
                <c:pt idx="28">
                  <c:v>0.77730870276226027</c:v>
                </c:pt>
                <c:pt idx="29">
                  <c:v>0.78707253270414623</c:v>
                </c:pt>
                <c:pt idx="30">
                  <c:v>0.79640827361984401</c:v>
                </c:pt>
                <c:pt idx="31">
                  <c:v>0.80533469342360986</c:v>
                </c:pt>
                <c:pt idx="32">
                  <c:v>0.81386973785309613</c:v>
                </c:pt>
                <c:pt idx="33">
                  <c:v>0.82203056619936699</c:v>
                </c:pt>
                <c:pt idx="34">
                  <c:v>0.82983358561544052</c:v>
                </c:pt>
                <c:pt idx="35">
                  <c:v>0.83729448399949002</c:v>
                </c:pt>
                <c:pt idx="36">
                  <c:v>0.84442826147920591</c:v>
                </c:pt>
                <c:pt idx="37">
                  <c:v>0.85124926053907413</c:v>
                </c:pt>
                <c:pt idx="38">
                  <c:v>0.8577711948394241</c:v>
                </c:pt>
                <c:pt idx="39">
                  <c:v>0.86400717677881766</c:v>
                </c:pt>
                <c:pt idx="40">
                  <c:v>0.86996974385172576</c:v>
                </c:pt>
                <c:pt idx="41">
                  <c:v>0.8756708838526035</c:v>
                </c:pt>
                <c:pt idx="42">
                  <c:v>0.88112205897600793</c:v>
                </c:pt>
                <c:pt idx="43">
                  <c:v>0.88633422886065805</c:v>
                </c:pt>
                <c:pt idx="44">
                  <c:v>0.89131787262346296</c:v>
                </c:pt>
                <c:pt idx="45">
                  <c:v>0.89608300992765222</c:v>
                </c:pt>
                <c:pt idx="46">
                  <c:v>0.90063922112727768</c:v>
                </c:pt>
                <c:pt idx="47">
                  <c:v>0.90499566652853736</c:v>
                </c:pt>
                <c:pt idx="48">
                  <c:v>0.9091611048066216</c:v>
                </c:pt>
                <c:pt idx="49">
                  <c:v>0.91314391061509304</c:v>
                </c:pt>
                <c:pt idx="50">
                  <c:v>0.91695209142319622</c:v>
                </c:pt>
                <c:pt idx="51">
                  <c:v>0.92059330361494596</c:v>
                </c:pt>
                <c:pt idx="52">
                  <c:v>0.92407486788235682</c:v>
                </c:pt>
                <c:pt idx="53">
                  <c:v>0.92740378394376355</c:v>
                </c:pt>
                <c:pt idx="54">
                  <c:v>0.93058674461681956</c:v>
                </c:pt>
                <c:pt idx="55">
                  <c:v>0.93363014927447241</c:v>
                </c:pt>
                <c:pt idx="56">
                  <c:v>0.93654011671096249</c:v>
                </c:pt>
                <c:pt idx="57">
                  <c:v>0.9393224974437181</c:v>
                </c:pt>
                <c:pt idx="58">
                  <c:v>0.94198288547587661</c:v>
                </c:pt>
                <c:pt idx="59">
                  <c:v>0.94452662954308131</c:v>
                </c:pt>
                <c:pt idx="60">
                  <c:v>0.94695884386716644</c:v>
                </c:pt>
                <c:pt idx="61">
                  <c:v>0.94928441843834721</c:v>
                </c:pt>
                <c:pt idx="62">
                  <c:v>0.95150802884659413</c:v>
                </c:pt>
                <c:pt idx="63">
                  <c:v>0.95363414568195071</c:v>
                </c:pt>
                <c:pt idx="64">
                  <c:v>0.95566704352269716</c:v>
                </c:pt>
                <c:pt idx="65">
                  <c:v>0.95761080952943145</c:v>
                </c:pt>
                <c:pt idx="66">
                  <c:v>0.95946935166234459</c:v>
                </c:pt>
                <c:pt idx="67">
                  <c:v>0.96124640653821258</c:v>
                </c:pt>
                <c:pt idx="68">
                  <c:v>0.96294554694289969</c:v>
                </c:pt>
                <c:pt idx="69">
                  <c:v>0.964570189014479</c:v>
                </c:pt>
                <c:pt idx="70">
                  <c:v>0.96612359911141066</c:v>
                </c:pt>
                <c:pt idx="71">
                  <c:v>0.9676089003795868</c:v>
                </c:pt>
                <c:pt idx="72">
                  <c:v>0.96902907903144675</c:v>
                </c:pt>
                <c:pt idx="73">
                  <c:v>0.97038699034978493</c:v>
                </c:pt>
                <c:pt idx="74">
                  <c:v>0.97168536442832509</c:v>
                </c:pt>
                <c:pt idx="75">
                  <c:v>0.97292681166059947</c:v>
                </c:pt>
                <c:pt idx="76">
                  <c:v>0.97411382798817014</c:v>
                </c:pt>
                <c:pt idx="77">
                  <c:v>0.97524879991874325</c:v>
                </c:pt>
                <c:pt idx="78">
                  <c:v>0.97633400932426662</c:v>
                </c:pt>
                <c:pt idx="79">
                  <c:v>0.97737163802865334</c:v>
                </c:pt>
                <c:pt idx="80">
                  <c:v>0.97836377219436155</c:v>
                </c:pt>
                <c:pt idx="81">
                  <c:v>0.97931240651664242</c:v>
                </c:pt>
                <c:pt idx="82">
                  <c:v>0.98021944823389584</c:v>
                </c:pt>
                <c:pt idx="83">
                  <c:v>0.98108672096218952</c:v>
                </c:pt>
                <c:pt idx="84">
                  <c:v>0.98191596836165862</c:v>
                </c:pt>
                <c:pt idx="85">
                  <c:v>0.98270885764214932</c:v>
                </c:pt>
                <c:pt idx="86">
                  <c:v>0.98346698291516133</c:v>
                </c:pt>
                <c:pt idx="87">
                  <c:v>0.98419186839882455</c:v>
                </c:pt>
                <c:pt idx="88">
                  <c:v>0.98488497148235277</c:v>
                </c:pt>
                <c:pt idx="89">
                  <c:v>0.98554768565614037</c:v>
                </c:pt>
                <c:pt idx="90">
                  <c:v>0.98618134331338714</c:v>
                </c:pt>
                <c:pt idx="91">
                  <c:v>0.98678721842888761</c:v>
                </c:pt>
                <c:pt idx="92">
                  <c:v>0.98736652912037026</c:v>
                </c:pt>
                <c:pt idx="93">
                  <c:v>0.98792044009753399</c:v>
                </c:pt>
                <c:pt idx="94">
                  <c:v>0.98845006500370813</c:v>
                </c:pt>
                <c:pt idx="95">
                  <c:v>0.98895646865484477</c:v>
                </c:pt>
                <c:pt idx="96">
                  <c:v>0.98944066918033891</c:v>
                </c:pt>
                <c:pt idx="97">
                  <c:v>0.9899036400699891</c:v>
                </c:pt>
                <c:pt idx="98">
                  <c:v>0.99034631213120738</c:v>
                </c:pt>
                <c:pt idx="99">
                  <c:v>0.99076957536041699</c:v>
                </c:pt>
                <c:pt idx="100">
                  <c:v>0.99117428073239744</c:v>
                </c:pt>
                <c:pt idx="101">
                  <c:v>0.99156124191117934</c:v>
                </c:pt>
                <c:pt idx="102">
                  <c:v>0.99193123688592222</c:v>
                </c:pt>
                <c:pt idx="103">
                  <c:v>0.99228500953507026</c:v>
                </c:pt>
                <c:pt idx="104">
                  <c:v>0.99262327112192572</c:v>
                </c:pt>
                <c:pt idx="105">
                  <c:v>0.99294670172465216</c:v>
                </c:pt>
                <c:pt idx="106">
                  <c:v>0.99325595160357649</c:v>
                </c:pt>
                <c:pt idx="107">
                  <c:v>0.99355164250854588</c:v>
                </c:pt>
                <c:pt idx="108">
                  <c:v>0.99383436892895916</c:v>
                </c:pt>
                <c:pt idx="109">
                  <c:v>0.9941046992889947</c:v>
                </c:pt>
                <c:pt idx="110">
                  <c:v>0.99436317709043343</c:v>
                </c:pt>
                <c:pt idx="111">
                  <c:v>0.99461032200537292</c:v>
                </c:pt>
                <c:pt idx="112">
                  <c:v>0.99484663092103387</c:v>
                </c:pt>
                <c:pt idx="113">
                  <c:v>0.995072578938757</c:v>
                </c:pt>
                <c:pt idx="114">
                  <c:v>0.99528862032919785</c:v>
                </c:pt>
                <c:pt idx="115">
                  <c:v>0.99549518944564308</c:v>
                </c:pt>
                <c:pt idx="116">
                  <c:v>0.99569270159728174</c:v>
                </c:pt>
                <c:pt idx="117">
                  <c:v>0.9958815538841882</c:v>
                </c:pt>
                <c:pt idx="118">
                  <c:v>0.99606212599569577</c:v>
                </c:pt>
                <c:pt idx="119">
                  <c:v>0.99623478097376583</c:v>
                </c:pt>
                <c:pt idx="120">
                  <c:v>0.9963998659428871</c:v>
                </c:pt>
                <c:pt idx="121">
                  <c:v>0.99655771280797223</c:v>
                </c:pt>
                <c:pt idx="122">
                  <c:v>0.99670863892165695</c:v>
                </c:pt>
                <c:pt idx="123">
                  <c:v>0.9968529477223399</c:v>
                </c:pt>
                <c:pt idx="124">
                  <c:v>0.99699092934424838</c:v>
                </c:pt>
                <c:pt idx="125">
                  <c:v>0.99712286120075577</c:v>
                </c:pt>
                <c:pt idx="126">
                  <c:v>0.99724900854212428</c:v>
                </c:pt>
                <c:pt idx="127">
                  <c:v>0.99736962498879367</c:v>
                </c:pt>
                <c:pt idx="128">
                  <c:v>0.99748495304128559</c:v>
                </c:pt>
                <c:pt idx="129">
                  <c:v>0.99759522456775607</c:v>
                </c:pt>
                <c:pt idx="130">
                  <c:v>0.99770066127016543</c:v>
                </c:pt>
                <c:pt idx="131">
                  <c:v>0.99780147513001494</c:v>
                </c:pt>
                <c:pt idx="132">
                  <c:v>0.99789786883453646</c:v>
                </c:pt>
                <c:pt idx="133">
                  <c:v>0.99799003618419702</c:v>
                </c:pt>
                <c:pt idx="134">
                  <c:v>0.99807816248233638</c:v>
                </c:pt>
                <c:pt idx="135">
                  <c:v>0.99816242490772222</c:v>
                </c:pt>
                <c:pt idx="136">
                  <c:v>0.99824299287076845</c:v>
                </c:pt>
                <c:pt idx="137">
                  <c:v>0.99832002835413702</c:v>
                </c:pt>
                <c:pt idx="138">
                  <c:v>0.99839368623840608</c:v>
                </c:pt>
                <c:pt idx="139">
                  <c:v>0.99846411461345774</c:v>
                </c:pt>
                <c:pt idx="140">
                  <c:v>0.99853145507621532</c:v>
                </c:pt>
                <c:pt idx="141">
                  <c:v>0.99859584301532511</c:v>
                </c:pt>
                <c:pt idx="142">
                  <c:v>0.99865740788335577</c:v>
                </c:pt>
                <c:pt idx="143">
                  <c:v>0.9987162734570646</c:v>
                </c:pt>
                <c:pt idx="144">
                  <c:v>0.99877255808625176</c:v>
                </c:pt>
                <c:pt idx="145">
                  <c:v>0.99882637493170423</c:v>
                </c:pt>
                <c:pt idx="146">
                  <c:v>0.99887783219270532</c:v>
                </c:pt>
                <c:pt idx="147">
                  <c:v>0.99892703332457178</c:v>
                </c:pt>
                <c:pt idx="148">
                  <c:v>0.99897407724665099</c:v>
                </c:pt>
                <c:pt idx="149">
                  <c:v>0.99901905854119899</c:v>
                </c:pt>
                <c:pt idx="150">
                  <c:v>0.99906206764354011</c:v>
                </c:pt>
                <c:pt idx="151">
                  <c:v>0.99910319102388667</c:v>
                </c:pt>
                <c:pt idx="152">
                  <c:v>0.99914251136118903</c:v>
                </c:pt>
                <c:pt idx="153">
                  <c:v>0.99918010770936261</c:v>
                </c:pt>
                <c:pt idx="154">
                  <c:v>0.99921605565622562</c:v>
                </c:pt>
                <c:pt idx="155">
                  <c:v>0.99925042747546977</c:v>
                </c:pt>
                <c:pt idx="156">
                  <c:v>0.99928329227196733</c:v>
                </c:pt>
                <c:pt idx="157">
                  <c:v>0.99931471612070688</c:v>
                </c:pt>
                <c:pt idx="158">
                  <c:v>0.99934476219963708</c:v>
                </c:pt>
                <c:pt idx="159">
                  <c:v>0.99937349091668815</c:v>
                </c:pt>
                <c:pt idx="160">
                  <c:v>0.99940096003122092</c:v>
                </c:pt>
                <c:pt idx="161">
                  <c:v>0.99942722477015355</c:v>
                </c:pt>
                <c:pt idx="162">
                  <c:v>0.99945233793899535</c:v>
                </c:pt>
                <c:pt idx="163">
                  <c:v>0.99947635002801338</c:v>
                </c:pt>
                <c:pt idx="164">
                  <c:v>0.99949930931374242</c:v>
                </c:pt>
                <c:pt idx="165">
                  <c:v>0.9995212619560464</c:v>
                </c:pt>
                <c:pt idx="166">
                  <c:v>0.99954225209092373</c:v>
                </c:pt>
                <c:pt idx="167">
                  <c:v>0.99956232191924166</c:v>
                </c:pt>
                <c:pt idx="168">
                  <c:v>0.99958151179158217</c:v>
                </c:pt>
                <c:pt idx="169">
                  <c:v>0.99959986028936731</c:v>
                </c:pt>
                <c:pt idx="170">
                  <c:v>0.99961740430242829</c:v>
                </c:pt>
                <c:pt idx="171">
                  <c:v>0.99963417910317143</c:v>
                </c:pt>
                <c:pt idx="172">
                  <c:v>0.99965021841749457</c:v>
                </c:pt>
                <c:pt idx="173">
                  <c:v>0.99966555449259265</c:v>
                </c:pt>
                <c:pt idx="174">
                  <c:v>0.99968021816179198</c:v>
                </c:pt>
                <c:pt idx="175">
                  <c:v>0.99969423890653941</c:v>
                </c:pt>
                <c:pt idx="176">
                  <c:v>0.99970764491567754</c:v>
                </c:pt>
                <c:pt idx="177">
                  <c:v>0.99972046314211582</c:v>
                </c:pt>
                <c:pt idx="178">
                  <c:v>0.99973271935702146</c:v>
                </c:pt>
                <c:pt idx="179">
                  <c:v>0.99974443820163172</c:v>
                </c:pt>
                <c:pt idx="180">
                  <c:v>0.99975564323679678</c:v>
                </c:pt>
                <c:pt idx="181">
                  <c:v>0.99976635699034644</c:v>
                </c:pt>
                <c:pt idx="182">
                  <c:v>0.99977660100238552</c:v>
                </c:pt>
                <c:pt idx="183">
                  <c:v>0.99978639586859808</c:v>
                </c:pt>
                <c:pt idx="184">
                  <c:v>0.9997957612816567</c:v>
                </c:pt>
                <c:pt idx="185">
                  <c:v>0.999804716070814</c:v>
                </c:pt>
                <c:pt idx="186">
                  <c:v>0.99981327823975941</c:v>
                </c:pt>
                <c:pt idx="187">
                  <c:v>0.99982146500281577</c:v>
                </c:pt>
                <c:pt idx="188">
                  <c:v>0.9998292928195488</c:v>
                </c:pt>
                <c:pt idx="189">
                  <c:v>0.99983677742785904</c:v>
                </c:pt>
                <c:pt idx="190">
                  <c:v>0.9998439338756232</c:v>
                </c:pt>
                <c:pt idx="191">
                  <c:v>0.99985077655094801</c:v>
                </c:pt>
                <c:pt idx="192">
                  <c:v>0.99985731921109811</c:v>
                </c:pt>
                <c:pt idx="193">
                  <c:v>0.99986357501015422</c:v>
                </c:pt>
                <c:pt idx="194">
                  <c:v>0.99986955652546017</c:v>
                </c:pt>
                <c:pt idx="195">
                  <c:v>0.99987527578291002</c:v>
                </c:pt>
                <c:pt idx="196">
                  <c:v>0.99988074428112561</c:v>
                </c:pt>
                <c:pt idx="197">
                  <c:v>0.99988597301457538</c:v>
                </c:pt>
                <c:pt idx="198">
                  <c:v>0.99989097249567782</c:v>
                </c:pt>
                <c:pt idx="199">
                  <c:v>0.99989575277593745</c:v>
                </c:pt>
                <c:pt idx="200">
                  <c:v>0.99990032346615354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12-4731-B420-9DD201A05BEA}"/>
            </c:ext>
          </c:extLst>
        </c:ser>
        <c:ser>
          <c:idx val="3"/>
          <c:order val="3"/>
          <c:tx>
            <c:strRef>
              <c:f>List1!$P$104</c:f>
              <c:strCache>
                <c:ptCount val="1"/>
                <c:pt idx="0">
                  <c:v>mAs</c:v>
                </c:pt>
              </c:strCache>
            </c:strRef>
          </c:tx>
          <c:spPr>
            <a:ln w="1587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List1!$O$105:$O$106</c:f>
              <c:numCache>
                <c:formatCode>General</c:formatCode>
                <c:ptCount val="2"/>
                <c:pt idx="0">
                  <c:v>0</c:v>
                </c:pt>
                <c:pt idx="1">
                  <c:v>400</c:v>
                </c:pt>
              </c:numCache>
            </c:numRef>
          </c:xVal>
          <c:yVal>
            <c:numRef>
              <c:f>List1!$P$105:$P$106</c:f>
              <c:numCache>
                <c:formatCode>General</c:formatCode>
                <c:ptCount val="2"/>
                <c:pt idx="0">
                  <c:v>16.5</c:v>
                </c:pt>
                <c:pt idx="1">
                  <c:v>16.5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112-4731-B420-9DD201A05BEA}"/>
            </c:ext>
          </c:extLst>
        </c:ser>
        <c:ser>
          <c:idx val="4"/>
          <c:order val="4"/>
          <c:tx>
            <c:strRef>
              <c:f>List1!$Q$104</c:f>
              <c:strCache>
                <c:ptCount val="1"/>
                <c:pt idx="0">
                  <c:v>mKs</c:v>
                </c:pt>
              </c:strCache>
            </c:strRef>
          </c:tx>
          <c:spPr>
            <a:ln w="15875" cap="rnd">
              <a:solidFill>
                <a:schemeClr val="accent6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List1!$O$105:$O$106</c:f>
              <c:numCache>
                <c:formatCode>General</c:formatCode>
                <c:ptCount val="2"/>
                <c:pt idx="0">
                  <c:v>0</c:v>
                </c:pt>
                <c:pt idx="1">
                  <c:v>400</c:v>
                </c:pt>
              </c:numCache>
            </c:numRef>
          </c:xVal>
          <c:yVal>
            <c:numRef>
              <c:f>List1!$Q$105:$Q$106</c:f>
              <c:numCache>
                <c:formatCode>General</c:formatCode>
                <c:ptCount val="2"/>
                <c:pt idx="0">
                  <c:v>11.000000000000002</c:v>
                </c:pt>
                <c:pt idx="1">
                  <c:v>11.000000000000002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112-4731-B420-9DD201A05BEA}"/>
            </c:ext>
          </c:extLst>
        </c:ser>
        <c:ser>
          <c:idx val="5"/>
          <c:order val="5"/>
          <c:tx>
            <c:strRef>
              <c:f>List1!$R$104</c:f>
              <c:strCache>
                <c:ptCount val="1"/>
                <c:pt idx="0">
                  <c:v>mJs</c:v>
                </c:pt>
              </c:strCache>
            </c:strRef>
          </c:tx>
          <c:spPr>
            <a:ln w="158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List1!$O$105:$O$106</c:f>
              <c:numCache>
                <c:formatCode>General</c:formatCode>
                <c:ptCount val="2"/>
                <c:pt idx="0">
                  <c:v>0</c:v>
                </c:pt>
                <c:pt idx="1">
                  <c:v>400</c:v>
                </c:pt>
              </c:numCache>
            </c:numRef>
          </c:xVal>
          <c:yVal>
            <c:numRef>
              <c:f>List1!$R$105:$R$106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112-4731-B420-9DD201A05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8457407"/>
        <c:axId val="1918457887"/>
      </c:scatterChart>
      <c:valAx>
        <c:axId val="19184574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List1!$L$99:$L$100</c:f>
              <c:strCache>
                <c:ptCount val="2"/>
                <c:pt idx="0">
                  <c:v>čas</c:v>
                </c:pt>
                <c:pt idx="1">
                  <c:v>(dny)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18457887"/>
        <c:crosses val="autoZero"/>
        <c:crossBetween val="midCat"/>
      </c:valAx>
      <c:valAx>
        <c:axId val="1918457887"/>
        <c:scaling>
          <c:orientation val="minMax"/>
          <c:max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List1!$M$99:$M$100</c:f>
              <c:strCache>
                <c:ptCount val="2"/>
                <c:pt idx="0">
                  <c:v>obsah rezervoáru</c:v>
                </c:pt>
                <c:pt idx="1">
                  <c:v>(t)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184574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List1!$H$98</c:f>
              <c:strCache>
                <c:ptCount val="1"/>
                <c:pt idx="0">
                  <c:v>oceán</c:v>
                </c:pt>
              </c:strCache>
            </c:strRef>
          </c:tx>
          <c:spPr>
            <a:ln w="190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List1!$A$101:$A$301</c:f>
              <c:numCache>
                <c:formatCode>General</c:formatCode>
                <c:ptCount val="20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  <c:pt idx="200">
                  <c:v>400</c:v>
                </c:pt>
              </c:numCache>
            </c:numRef>
          </c:xVal>
          <c:yVal>
            <c:numRef>
              <c:f>List1!$H$101:$H$301</c:f>
              <c:numCache>
                <c:formatCode>0.0000</c:formatCode>
                <c:ptCount val="201"/>
                <c:pt idx="0">
                  <c:v>30000</c:v>
                </c:pt>
                <c:pt idx="1">
                  <c:v>29999.200000000001</c:v>
                </c:pt>
                <c:pt idx="2">
                  <c:v>29998.7</c:v>
                </c:pt>
                <c:pt idx="3">
                  <c:v>29998.12</c:v>
                </c:pt>
                <c:pt idx="4">
                  <c:v>29997.51</c:v>
                </c:pt>
                <c:pt idx="5">
                  <c:v>29996.8966</c:v>
                </c:pt>
                <c:pt idx="6">
                  <c:v>29996.293699999998</c:v>
                </c:pt>
                <c:pt idx="7">
                  <c:v>29995.708317999997</c:v>
                </c:pt>
                <c:pt idx="8">
                  <c:v>29995.143752999997</c:v>
                </c:pt>
                <c:pt idx="9">
                  <c:v>29994.601304139997</c:v>
                </c:pt>
                <c:pt idx="10">
                  <c:v>29994.081204649996</c:v>
                </c:pt>
                <c:pt idx="11">
                  <c:v>29993.583128822196</c:v>
                </c:pt>
                <c:pt idx="12">
                  <c:v>29993.106466815298</c:v>
                </c:pt>
                <c:pt idx="13">
                  <c:v>29992.650473235404</c:v>
                </c:pt>
                <c:pt idx="14">
                  <c:v>29992.214347109151</c:v>
                </c:pt>
                <c:pt idx="15">
                  <c:v>29991.797274581317</c:v>
                </c:pt>
                <c:pt idx="16">
                  <c:v>29991.398451375215</c:v>
                </c:pt>
                <c:pt idx="17">
                  <c:v>29991.017094280538</c:v>
                </c:pt>
                <c:pt idx="18">
                  <c:v>29990.652446705695</c:v>
                </c:pt>
                <c:pt idx="19">
                  <c:v>29990.303781032664</c:v>
                </c:pt>
                <c:pt idx="20">
                  <c:v>29989.970399262034</c:v>
                </c:pt>
                <c:pt idx="21">
                  <c:v>29989.651632756068</c:v>
                </c:pt>
                <c:pt idx="22">
                  <c:v>29989.346841517843</c:v>
                </c:pt>
                <c:pt idx="23">
                  <c:v>29989.055413243608</c:v>
                </c:pt>
                <c:pt idx="24">
                  <c:v>29988.776762276135</c:v>
                </c:pt>
                <c:pt idx="25">
                  <c:v>29988.510328527525</c:v>
                </c:pt>
                <c:pt idx="26">
                  <c:v>29988.255576407697</c:v>
                </c:pt>
                <c:pt idx="27">
                  <c:v>29988.011993777232</c:v>
                </c:pt>
                <c:pt idx="28">
                  <c:v>29987.779090933847</c:v>
                </c:pt>
                <c:pt idx="29">
                  <c:v>29987.556399636611</c:v>
                </c:pt>
                <c:pt idx="30">
                  <c:v>29987.343472169316</c:v>
                </c:pt>
                <c:pt idx="31">
                  <c:v>29987.139880442937</c:v>
                </c:pt>
                <c:pt idx="32">
                  <c:v>29986.945215136362</c:v>
                </c:pt>
                <c:pt idx="33">
                  <c:v>29986.759084874215</c:v>
                </c:pt>
                <c:pt idx="34">
                  <c:v>29986.581115440415</c:v>
                </c:pt>
                <c:pt idx="35">
                  <c:v>29986.410949026031</c:v>
                </c:pt>
                <c:pt idx="36">
                  <c:v>29986.248243510032</c:v>
                </c:pt>
                <c:pt idx="37">
                  <c:v>29986.092671771512</c:v>
                </c:pt>
                <c:pt idx="38">
                  <c:v>29985.943921032052</c:v>
                </c:pt>
                <c:pt idx="39">
                  <c:v>29985.801692226891</c:v>
                </c:pt>
                <c:pt idx="40">
                  <c:v>29985.665699403671</c:v>
                </c:pt>
                <c:pt idx="41">
                  <c:v>29985.535669147524</c:v>
                </c:pt>
                <c:pt idx="42">
                  <c:v>29985.411340031376</c:v>
                </c:pt>
                <c:pt idx="43">
                  <c:v>29985.292462090354</c:v>
                </c:pt>
                <c:pt idx="44">
                  <c:v>29985.178796319215</c:v>
                </c:pt>
                <c:pt idx="45">
                  <c:v>29985.07011419184</c:v>
                </c:pt>
                <c:pt idx="46">
                  <c:v>29984.966197201767</c:v>
                </c:pt>
                <c:pt idx="47">
                  <c:v>29984.866836422894</c:v>
                </c:pt>
                <c:pt idx="48">
                  <c:v>29984.771832089424</c:v>
                </c:pt>
                <c:pt idx="49">
                  <c:v>29984.68099319423</c:v>
                </c:pt>
                <c:pt idx="50">
                  <c:v>29984.594137104847</c:v>
                </c:pt>
                <c:pt idx="51">
                  <c:v>29984.511089196269</c:v>
                </c:pt>
                <c:pt idx="52">
                  <c:v>29984.431682499882</c:v>
                </c:pt>
                <c:pt idx="53">
                  <c:v>29984.355757367764</c:v>
                </c:pt>
                <c:pt idx="54">
                  <c:v>29984.283161151707</c:v>
                </c:pt>
                <c:pt idx="55">
                  <c:v>29984.213747896323</c:v>
                </c:pt>
                <c:pt idx="56">
                  <c:v>29984.147378045596</c:v>
                </c:pt>
                <c:pt idx="57">
                  <c:v>29984.083918162309</c:v>
                </c:pt>
                <c:pt idx="58">
                  <c:v>29984.023240659753</c:v>
                </c:pt>
                <c:pt idx="59">
                  <c:v>29983.96522354523</c:v>
                </c:pt>
                <c:pt idx="60">
                  <c:v>29983.909750174775</c:v>
                </c:pt>
                <c:pt idx="61">
                  <c:v>29983.856709018641</c:v>
                </c:pt>
                <c:pt idx="62">
                  <c:v>29983.805993437079</c:v>
                </c:pt>
                <c:pt idx="63">
                  <c:v>29983.757501465927</c:v>
                </c:pt>
                <c:pt idx="64">
                  <c:v>29983.711135611607</c:v>
                </c:pt>
                <c:pt idx="65">
                  <c:v>29983.666802655131</c:v>
                </c:pt>
                <c:pt idx="66">
                  <c:v>29983.624413464659</c:v>
                </c:pt>
                <c:pt idx="67">
                  <c:v>29983.583882816321</c:v>
                </c:pt>
                <c:pt idx="68">
                  <c:v>29983.545129222861</c:v>
                </c:pt>
                <c:pt idx="69">
                  <c:v>29983.508074769805</c:v>
                </c:pt>
                <c:pt idx="70">
                  <c:v>29983.47264495882</c:v>
                </c:pt>
                <c:pt idx="71">
                  <c:v>29983.438768557931</c:v>
                </c:pt>
                <c:pt idx="72">
                  <c:v>29983.406377458312</c:v>
                </c:pt>
                <c:pt idx="73">
                  <c:v>29983.375406537343</c:v>
                </c:pt>
                <c:pt idx="74">
                  <c:v>29983.345793527693</c:v>
                </c:pt>
                <c:pt idx="75">
                  <c:v>29983.317478892121</c:v>
                </c:pt>
                <c:pt idx="76">
                  <c:v>29983.290405703781</c:v>
                </c:pt>
                <c:pt idx="77">
                  <c:v>29983.264519531771</c:v>
                </c:pt>
                <c:pt idx="78">
                  <c:v>29983.239768331689</c:v>
                </c:pt>
                <c:pt idx="79">
                  <c:v>29983.216102341012</c:v>
                </c:pt>
                <c:pt idx="80">
                  <c:v>29983.193473979041</c:v>
                </c:pt>
                <c:pt idx="81">
                  <c:v>29983.171837751237</c:v>
                </c:pt>
                <c:pt idx="82">
                  <c:v>29983.151150157755</c:v>
                </c:pt>
                <c:pt idx="83">
                  <c:v>29983.131369605988</c:v>
                </c:pt>
                <c:pt idx="84">
                  <c:v>29983.112456326951</c:v>
                </c:pt>
                <c:pt idx="85">
                  <c:v>29983.094372295312</c:v>
                </c:pt>
                <c:pt idx="86">
                  <c:v>29983.077081152955</c:v>
                </c:pt>
                <c:pt idx="87">
                  <c:v>29983.060548135869</c:v>
                </c:pt>
                <c:pt idx="88">
                  <c:v>29983.044740004269</c:v>
                </c:pt>
                <c:pt idx="89">
                  <c:v>29983.029624975752</c:v>
                </c:pt>
                <c:pt idx="90">
                  <c:v>29983.015172661409</c:v>
                </c:pt>
                <c:pt idx="91">
                  <c:v>29983.001354004722</c:v>
                </c:pt>
                <c:pt idx="92">
                  <c:v>29982.988141223152</c:v>
                </c:pt>
                <c:pt idx="93">
                  <c:v>29982.975507752271</c:v>
                </c:pt>
                <c:pt idx="94">
                  <c:v>29982.963428192368</c:v>
                </c:pt>
                <c:pt idx="95">
                  <c:v>29982.951878257372</c:v>
                </c:pt>
                <c:pt idx="96">
                  <c:v>29982.940834726029</c:v>
                </c:pt>
                <c:pt idx="97">
                  <c:v>29982.930275395211</c:v>
                </c:pt>
                <c:pt idx="98">
                  <c:v>29982.920179035282</c:v>
                </c:pt>
                <c:pt idx="99">
                  <c:v>29982.910525347412</c:v>
                </c:pt>
                <c:pt idx="100">
                  <c:v>29982.901294922773</c:v>
                </c:pt>
                <c:pt idx="101">
                  <c:v>29982.892469203503</c:v>
                </c:pt>
                <c:pt idx="102">
                  <c:v>29982.884030445413</c:v>
                </c:pt>
                <c:pt idx="103">
                  <c:v>29982.875961682301</c:v>
                </c:pt>
                <c:pt idx="104">
                  <c:v>29982.868246691836</c:v>
                </c:pt>
                <c:pt idx="105">
                  <c:v>29982.860869962959</c:v>
                </c:pt>
                <c:pt idx="106">
                  <c:v>29982.853816664683</c:v>
                </c:pt>
                <c:pt idx="107">
                  <c:v>29982.847072616285</c:v>
                </c:pt>
                <c:pt idx="108">
                  <c:v>29982.840624258795</c:v>
                </c:pt>
                <c:pt idx="109">
                  <c:v>29982.834458627724</c:v>
                </c:pt>
                <c:pt idx="110">
                  <c:v>29982.828563327013</c:v>
                </c:pt>
                <c:pt idx="111">
                  <c:v>29982.822926504105</c:v>
                </c:pt>
                <c:pt idx="112">
                  <c:v>29982.817536826111</c:v>
                </c:pt>
                <c:pt idx="113">
                  <c:v>29982.812383457032</c:v>
                </c:pt>
                <c:pt idx="114">
                  <c:v>29982.807456035971</c:v>
                </c:pt>
                <c:pt idx="115">
                  <c:v>29982.802744656299</c:v>
                </c:pt>
                <c:pt idx="116">
                  <c:v>29982.798239845746</c:v>
                </c:pt>
                <c:pt idx="117">
                  <c:v>29982.793932547342</c:v>
                </c:pt>
                <c:pt idx="118">
                  <c:v>29982.789814101227</c:v>
                </c:pt>
                <c:pt idx="119">
                  <c:v>29982.785876227223</c:v>
                </c:pt>
                <c:pt idx="120">
                  <c:v>29982.782111008197</c:v>
                </c:pt>
                <c:pt idx="121">
                  <c:v>29982.778510874141</c:v>
                </c:pt>
                <c:pt idx="122">
                  <c:v>29982.775068586951</c:v>
                </c:pt>
                <c:pt idx="123">
                  <c:v>29982.771777225873</c:v>
                </c:pt>
                <c:pt idx="124">
                  <c:v>29982.768630173596</c:v>
                </c:pt>
                <c:pt idx="125">
                  <c:v>29982.765621102939</c:v>
                </c:pt>
                <c:pt idx="126">
                  <c:v>29982.76274396414</c:v>
                </c:pt>
                <c:pt idx="127">
                  <c:v>29982.759992972682</c:v>
                </c:pt>
                <c:pt idx="128">
                  <c:v>29982.757362597669</c:v>
                </c:pt>
                <c:pt idx="129">
                  <c:v>29982.75484755071</c:v>
                </c:pt>
                <c:pt idx="130">
                  <c:v>29982.75244277528</c:v>
                </c:pt>
                <c:pt idx="131">
                  <c:v>29982.750143436551</c:v>
                </c:pt>
                <c:pt idx="132">
                  <c:v>29982.74794491168</c:v>
                </c:pt>
                <c:pt idx="133">
                  <c:v>29982.745842780514</c:v>
                </c:pt>
                <c:pt idx="134">
                  <c:v>29982.743832816697</c:v>
                </c:pt>
                <c:pt idx="135">
                  <c:v>29982.741910979181</c:v>
                </c:pt>
                <c:pt idx="136">
                  <c:v>29982.740073404089</c:v>
                </c:pt>
                <c:pt idx="137">
                  <c:v>29982.738316396961</c:v>
                </c:pt>
                <c:pt idx="138">
                  <c:v>29982.736636425314</c:v>
                </c:pt>
                <c:pt idx="139">
                  <c:v>29982.735030111551</c:v>
                </c:pt>
                <c:pt idx="140">
                  <c:v>29982.733494226166</c:v>
                </c:pt>
                <c:pt idx="141">
                  <c:v>29982.732025681242</c:v>
                </c:pt>
                <c:pt idx="142">
                  <c:v>29982.730621524257</c:v>
                </c:pt>
                <c:pt idx="143">
                  <c:v>29982.72927893214</c:v>
                </c:pt>
                <c:pt idx="144">
                  <c:v>29982.727995205598</c:v>
                </c:pt>
                <c:pt idx="145">
                  <c:v>29982.726767763685</c:v>
                </c:pt>
                <c:pt idx="146">
                  <c:v>29982.725594138617</c:v>
                </c:pt>
                <c:pt idx="147">
                  <c:v>29982.724471970811</c:v>
                </c:pt>
                <c:pt idx="148">
                  <c:v>29982.723399004135</c:v>
                </c:pt>
                <c:pt idx="149">
                  <c:v>29982.722373081382</c:v>
                </c:pt>
                <c:pt idx="150">
                  <c:v>29982.721392139923</c:v>
                </c:pt>
                <c:pt idx="151">
                  <c:v>29982.720454207567</c:v>
                </c:pt>
                <c:pt idx="152">
                  <c:v>29982.719557398592</c:v>
                </c:pt>
                <c:pt idx="153">
                  <c:v>29982.718699909954</c:v>
                </c:pt>
                <c:pt idx="154">
                  <c:v>29982.717880017663</c:v>
                </c:pt>
                <c:pt idx="155">
                  <c:v>29982.71709607332</c:v>
                </c:pt>
                <c:pt idx="156">
                  <c:v>29982.716346500794</c:v>
                </c:pt>
                <c:pt idx="157">
                  <c:v>29982.715629793067</c:v>
                </c:pt>
                <c:pt idx="158">
                  <c:v>29982.714944509189</c:v>
                </c:pt>
                <c:pt idx="159">
                  <c:v>29982.714289271389</c:v>
                </c:pt>
                <c:pt idx="160">
                  <c:v>29982.713662762304</c:v>
                </c:pt>
                <c:pt idx="161">
                  <c:v>29982.713063722334</c:v>
                </c:pt>
                <c:pt idx="162">
                  <c:v>29982.712490947106</c:v>
                </c:pt>
                <c:pt idx="163">
                  <c:v>29982.711943285045</c:v>
                </c:pt>
                <c:pt idx="164">
                  <c:v>29982.711419635074</c:v>
                </c:pt>
                <c:pt idx="165">
                  <c:v>29982.710918944387</c:v>
                </c:pt>
                <c:pt idx="166">
                  <c:v>29982.710440206345</c:v>
                </c:pt>
                <c:pt idx="167">
                  <c:v>29982.709982458437</c:v>
                </c:pt>
                <c:pt idx="168">
                  <c:v>29982.709544780355</c:v>
                </c:pt>
                <c:pt idx="169">
                  <c:v>29982.709126292146</c:v>
                </c:pt>
                <c:pt idx="170">
                  <c:v>29982.708726152436</c:v>
                </c:pt>
                <c:pt idx="171">
                  <c:v>29982.708343556737</c:v>
                </c:pt>
                <c:pt idx="172">
                  <c:v>29982.707977735841</c:v>
                </c:pt>
                <c:pt idx="173">
                  <c:v>29982.70762795426</c:v>
                </c:pt>
                <c:pt idx="174">
                  <c:v>29982.707293508753</c:v>
                </c:pt>
                <c:pt idx="175">
                  <c:v>29982.706973726916</c:v>
                </c:pt>
                <c:pt idx="176">
                  <c:v>29982.706667965824</c:v>
                </c:pt>
                <c:pt idx="177">
                  <c:v>29982.706375610738</c:v>
                </c:pt>
                <c:pt idx="178">
                  <c:v>29982.706096073882</c:v>
                </c:pt>
                <c:pt idx="179">
                  <c:v>29982.705828793238</c:v>
                </c:pt>
                <c:pt idx="180">
                  <c:v>29982.70557323144</c:v>
                </c:pt>
                <c:pt idx="181">
                  <c:v>29982.705328874676</c:v>
                </c:pt>
                <c:pt idx="182">
                  <c:v>29982.705095231668</c:v>
                </c:pt>
                <c:pt idx="183">
                  <c:v>29982.70487183267</c:v>
                </c:pt>
                <c:pt idx="184">
                  <c:v>29982.704658228537</c:v>
                </c:pt>
                <c:pt idx="185">
                  <c:v>29982.70445398982</c:v>
                </c:pt>
                <c:pt idx="186">
                  <c:v>29982.70425870589</c:v>
                </c:pt>
                <c:pt idx="187">
                  <c:v>29982.704071984128</c:v>
                </c:pt>
                <c:pt idx="188">
                  <c:v>29982.703893449132</c:v>
                </c:pt>
                <c:pt idx="189">
                  <c:v>29982.703722741953</c:v>
                </c:pt>
                <c:pt idx="190">
                  <c:v>29982.703559519381</c:v>
                </c:pt>
                <c:pt idx="191">
                  <c:v>29982.703403453255</c:v>
                </c:pt>
                <c:pt idx="192">
                  <c:v>29982.703254229807</c:v>
                </c:pt>
                <c:pt idx="193">
                  <c:v>29982.703111549017</c:v>
                </c:pt>
                <c:pt idx="194">
                  <c:v>29982.702975124026</c:v>
                </c:pt>
                <c:pt idx="195">
                  <c:v>29982.702844680553</c:v>
                </c:pt>
                <c:pt idx="196">
                  <c:v>29982.702719956334</c:v>
                </c:pt>
                <c:pt idx="197">
                  <c:v>29982.702600700617</c:v>
                </c:pt>
                <c:pt idx="198">
                  <c:v>29982.702486673632</c:v>
                </c:pt>
                <c:pt idx="199">
                  <c:v>29982.702377646128</c:v>
                </c:pt>
                <c:pt idx="200">
                  <c:v>29982.702273398903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12-4731-B420-9DD201A05BEA}"/>
            </c:ext>
          </c:extLst>
        </c:ser>
        <c:ser>
          <c:idx val="1"/>
          <c:order val="1"/>
          <c:tx>
            <c:strRef>
              <c:f>List1!$S$104</c:f>
              <c:strCache>
                <c:ptCount val="1"/>
                <c:pt idx="0">
                  <c:v>mOs</c:v>
                </c:pt>
              </c:strCache>
            </c:strRef>
          </c:tx>
          <c:spPr>
            <a:ln w="15875" cap="rnd">
              <a:solidFill>
                <a:schemeClr val="accent1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List1!$O$105:$O$106</c:f>
              <c:numCache>
                <c:formatCode>General</c:formatCode>
                <c:ptCount val="2"/>
                <c:pt idx="0">
                  <c:v>0</c:v>
                </c:pt>
                <c:pt idx="1">
                  <c:v>400</c:v>
                </c:pt>
              </c:numCache>
            </c:numRef>
          </c:xVal>
          <c:yVal>
            <c:numRef>
              <c:f>List1!$S$105:$S$106</c:f>
              <c:numCache>
                <c:formatCode>General</c:formatCode>
                <c:ptCount val="2"/>
                <c:pt idx="0">
                  <c:v>29982.7</c:v>
                </c:pt>
                <c:pt idx="1">
                  <c:v>29982.7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31-4096-9FD6-CF79B43A3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8457407"/>
        <c:axId val="1918457887"/>
      </c:scatterChart>
      <c:valAx>
        <c:axId val="19184574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List1!$L$99:$L$100</c:f>
              <c:strCache>
                <c:ptCount val="2"/>
                <c:pt idx="0">
                  <c:v>čas</c:v>
                </c:pt>
                <c:pt idx="1">
                  <c:v>(dny)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18457887"/>
        <c:crosses val="autoZero"/>
        <c:crossBetween val="midCat"/>
      </c:valAx>
      <c:valAx>
        <c:axId val="1918457887"/>
        <c:scaling>
          <c:orientation val="minMax"/>
          <c:max val="30002"/>
          <c:min val="299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List1!$M$99:$M$100</c:f>
              <c:strCache>
                <c:ptCount val="2"/>
                <c:pt idx="0">
                  <c:v>obsah rezervoáru</c:v>
                </c:pt>
                <c:pt idx="1">
                  <c:v>(t)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18457407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23</xdr:row>
      <xdr:rowOff>142876</xdr:rowOff>
    </xdr:from>
    <xdr:to>
      <xdr:col>6</xdr:col>
      <xdr:colOff>38100</xdr:colOff>
      <xdr:row>37</xdr:row>
      <xdr:rowOff>144710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E5916F7-3337-2B70-6EB9-45AB533F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686176"/>
          <a:ext cx="3590925" cy="21354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371475</xdr:colOff>
      <xdr:row>9</xdr:row>
      <xdr:rowOff>123826</xdr:rowOff>
    </xdr:from>
    <xdr:to>
      <xdr:col>12</xdr:col>
      <xdr:colOff>401991</xdr:colOff>
      <xdr:row>22</xdr:row>
      <xdr:rowOff>19050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564FFC4F-E7D3-A396-D8D2-30A8B7C2B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1533526"/>
          <a:ext cx="3802416" cy="18764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390525</xdr:colOff>
      <xdr:row>9</xdr:row>
      <xdr:rowOff>57150</xdr:rowOff>
    </xdr:from>
    <xdr:to>
      <xdr:col>6</xdr:col>
      <xdr:colOff>38100</xdr:colOff>
      <xdr:row>23</xdr:row>
      <xdr:rowOff>79802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17258A4B-1379-66A9-B4C1-B80DE4971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466850"/>
          <a:ext cx="3495675" cy="21562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428625</xdr:colOff>
      <xdr:row>23</xdr:row>
      <xdr:rowOff>76200</xdr:rowOff>
    </xdr:from>
    <xdr:to>
      <xdr:col>12</xdr:col>
      <xdr:colOff>292617</xdr:colOff>
      <xdr:row>37</xdr:row>
      <xdr:rowOff>104775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6BAD1326-5966-FD29-9EB7-10C04D411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3619500"/>
          <a:ext cx="3635892" cy="21621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490537</xdr:colOff>
      <xdr:row>110</xdr:row>
      <xdr:rowOff>61912</xdr:rowOff>
    </xdr:from>
    <xdr:to>
      <xdr:col>16</xdr:col>
      <xdr:colOff>432937</xdr:colOff>
      <xdr:row>134</xdr:row>
      <xdr:rowOff>4312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4A1844A8-33D3-6D19-F3F6-772508CF54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528637</xdr:colOff>
      <xdr:row>110</xdr:row>
      <xdr:rowOff>61912</xdr:rowOff>
    </xdr:from>
    <xdr:to>
      <xdr:col>22</xdr:col>
      <xdr:colOff>471037</xdr:colOff>
      <xdr:row>134</xdr:row>
      <xdr:rowOff>4312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6C76A1BC-698E-45BD-F672-26422A37BF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04B3-606C-45A9-96CB-0DA218B4D361}">
  <dimension ref="A1:S304"/>
  <sheetViews>
    <sheetView tabSelected="1" zoomScaleNormal="100" workbookViewId="0">
      <selection activeCell="T83" sqref="T83"/>
    </sheetView>
  </sheetViews>
  <sheetFormatPr defaultRowHeight="12" x14ac:dyDescent="0.2"/>
  <cols>
    <col min="1" max="1" width="9.140625" style="1"/>
    <col min="2" max="9" width="9.7109375" style="1" bestFit="1" customWidth="1"/>
    <col min="10" max="16384" width="9.140625" style="1"/>
  </cols>
  <sheetData>
    <row r="1" spans="1:2" ht="15" x14ac:dyDescent="0.25">
      <c r="A1" s="2" t="s">
        <v>0</v>
      </c>
    </row>
    <row r="2" spans="1:2" x14ac:dyDescent="0.2">
      <c r="A2" s="1" t="s">
        <v>1</v>
      </c>
    </row>
    <row r="4" spans="1:2" x14ac:dyDescent="0.2">
      <c r="A4" s="1" t="s">
        <v>2</v>
      </c>
    </row>
    <row r="5" spans="1:2" x14ac:dyDescent="0.2">
      <c r="A5" s="3"/>
      <c r="B5" s="1" t="s">
        <v>3</v>
      </c>
    </row>
    <row r="6" spans="1:2" x14ac:dyDescent="0.2">
      <c r="A6" s="4"/>
      <c r="B6" s="1" t="s">
        <v>4</v>
      </c>
    </row>
    <row r="7" spans="1:2" x14ac:dyDescent="0.2">
      <c r="A7" s="5"/>
      <c r="B7" s="1" t="s">
        <v>5</v>
      </c>
    </row>
    <row r="9" spans="1:2" s="6" customFormat="1" ht="15" x14ac:dyDescent="0.25">
      <c r="A9" s="22" t="s">
        <v>6</v>
      </c>
    </row>
    <row r="41" spans="1:11" s="18" customFormat="1" ht="15" x14ac:dyDescent="0.25">
      <c r="A41" s="21" t="s">
        <v>7</v>
      </c>
      <c r="B41" s="16"/>
      <c r="C41" s="16"/>
      <c r="D41" s="16"/>
      <c r="E41" s="16"/>
      <c r="F41" s="16"/>
      <c r="G41" s="16"/>
      <c r="H41" s="17"/>
      <c r="I41" s="16"/>
      <c r="J41" s="16"/>
      <c r="K41" s="16"/>
    </row>
    <row r="42" spans="1:11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x14ac:dyDescent="0.2">
      <c r="A43" s="9" t="s">
        <v>8</v>
      </c>
      <c r="B43" s="8"/>
      <c r="C43" s="8"/>
      <c r="D43" s="8"/>
      <c r="E43" s="19" t="s">
        <v>9</v>
      </c>
      <c r="F43" s="8"/>
      <c r="G43" s="8"/>
      <c r="I43" s="20" t="s">
        <v>10</v>
      </c>
      <c r="J43" s="8"/>
      <c r="K43" s="8"/>
    </row>
    <row r="44" spans="1:11" ht="13.5" x14ac:dyDescent="0.25">
      <c r="A44" s="7" t="s">
        <v>11</v>
      </c>
      <c r="B44" s="11" t="s">
        <v>12</v>
      </c>
      <c r="C44" s="11" t="s">
        <v>13</v>
      </c>
      <c r="D44" s="8"/>
      <c r="E44" s="11" t="s">
        <v>14</v>
      </c>
      <c r="F44" s="11" t="s">
        <v>15</v>
      </c>
      <c r="G44" s="8"/>
      <c r="I44" s="8" t="s">
        <v>32</v>
      </c>
      <c r="J44" s="8"/>
      <c r="K44" s="8"/>
    </row>
    <row r="45" spans="1:11" ht="13.5" x14ac:dyDescent="0.25">
      <c r="A45" s="8"/>
      <c r="B45" s="11"/>
      <c r="C45" s="11" t="s">
        <v>16</v>
      </c>
      <c r="D45" s="8"/>
      <c r="E45" s="11" t="s">
        <v>71</v>
      </c>
      <c r="F45" s="12">
        <v>0.5</v>
      </c>
      <c r="G45" s="8"/>
      <c r="I45" s="11" t="s">
        <v>17</v>
      </c>
      <c r="J45" s="11" t="s">
        <v>18</v>
      </c>
      <c r="K45" s="8"/>
    </row>
    <row r="46" spans="1:11" ht="13.5" x14ac:dyDescent="0.25">
      <c r="A46" s="8" t="s">
        <v>19</v>
      </c>
      <c r="B46" s="11" t="s">
        <v>45</v>
      </c>
      <c r="C46" s="11">
        <v>5</v>
      </c>
      <c r="D46" s="8"/>
      <c r="E46" s="11" t="s">
        <v>72</v>
      </c>
      <c r="F46" s="12">
        <v>0.6</v>
      </c>
      <c r="G46" s="8"/>
      <c r="I46" s="11" t="s">
        <v>50</v>
      </c>
      <c r="J46" s="12">
        <f>F45/C46</f>
        <v>0.1</v>
      </c>
      <c r="K46" s="8"/>
    </row>
    <row r="47" spans="1:11" ht="13.5" x14ac:dyDescent="0.25">
      <c r="A47" s="8" t="s">
        <v>20</v>
      </c>
      <c r="B47" s="11" t="s">
        <v>46</v>
      </c>
      <c r="C47" s="11">
        <v>6</v>
      </c>
      <c r="D47" s="8"/>
      <c r="E47" s="11" t="s">
        <v>73</v>
      </c>
      <c r="F47" s="12">
        <v>0.3</v>
      </c>
      <c r="G47" s="8"/>
      <c r="I47" s="11" t="s">
        <v>51</v>
      </c>
      <c r="J47" s="12">
        <f>F46/C47</f>
        <v>9.9999999999999992E-2</v>
      </c>
      <c r="K47" s="8"/>
    </row>
    <row r="48" spans="1:11" ht="13.5" x14ac:dyDescent="0.25">
      <c r="A48" s="8" t="s">
        <v>21</v>
      </c>
      <c r="B48" s="11" t="s">
        <v>47</v>
      </c>
      <c r="C48" s="11">
        <v>0.2</v>
      </c>
      <c r="D48" s="8"/>
      <c r="E48" s="11" t="s">
        <v>74</v>
      </c>
      <c r="F48" s="12">
        <v>0.05</v>
      </c>
      <c r="G48" s="8" t="s">
        <v>35</v>
      </c>
      <c r="I48" s="11" t="s">
        <v>52</v>
      </c>
      <c r="J48" s="12">
        <f>F47/C47</f>
        <v>4.9999999999999996E-2</v>
      </c>
      <c r="K48" s="8"/>
    </row>
    <row r="49" spans="1:11" ht="13.5" x14ac:dyDescent="0.25">
      <c r="A49" s="8" t="s">
        <v>22</v>
      </c>
      <c r="B49" s="11" t="s">
        <v>48</v>
      </c>
      <c r="C49" s="11">
        <v>30000</v>
      </c>
      <c r="D49" s="8"/>
      <c r="E49" s="11" t="s">
        <v>75</v>
      </c>
      <c r="F49" s="12">
        <v>0.1</v>
      </c>
      <c r="G49" s="8"/>
      <c r="I49" s="11" t="s">
        <v>53</v>
      </c>
      <c r="J49" s="12">
        <f>F49/C48</f>
        <v>0.5</v>
      </c>
      <c r="K49" s="8"/>
    </row>
    <row r="50" spans="1:11" ht="13.5" x14ac:dyDescent="0.25">
      <c r="A50" s="8" t="s">
        <v>23</v>
      </c>
      <c r="B50" s="11"/>
      <c r="C50" s="11">
        <f>SUM(C46:C49)</f>
        <v>30011.200000000001</v>
      </c>
      <c r="D50" s="8"/>
      <c r="E50" s="11" t="s">
        <v>76</v>
      </c>
      <c r="F50" s="12">
        <v>0.5</v>
      </c>
      <c r="G50" s="8" t="s">
        <v>35</v>
      </c>
      <c r="H50" s="8"/>
      <c r="I50" s="8"/>
      <c r="J50" s="8"/>
      <c r="K50" s="8"/>
    </row>
    <row r="51" spans="1:1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1:11" x14ac:dyDescent="0.2">
      <c r="A52" s="9" t="s">
        <v>24</v>
      </c>
      <c r="B52" s="8"/>
      <c r="C52" s="8"/>
      <c r="D52" s="8"/>
      <c r="E52" s="8"/>
      <c r="F52" s="9" t="s">
        <v>25</v>
      </c>
      <c r="G52" s="8"/>
      <c r="H52" s="8"/>
      <c r="I52" s="8"/>
      <c r="J52" s="8"/>
      <c r="K52" s="8"/>
    </row>
    <row r="53" spans="1:11" ht="13.5" x14ac:dyDescent="0.25">
      <c r="A53" s="10" t="s">
        <v>26</v>
      </c>
      <c r="B53" s="8"/>
      <c r="C53" s="8"/>
      <c r="D53" s="8"/>
      <c r="E53" s="8"/>
      <c r="F53" s="7" t="s">
        <v>33</v>
      </c>
      <c r="G53" s="7" t="s">
        <v>34</v>
      </c>
      <c r="H53" s="8"/>
      <c r="I53" s="8"/>
      <c r="J53" s="8"/>
      <c r="K53" s="8"/>
    </row>
    <row r="54" spans="1:11" x14ac:dyDescent="0.2">
      <c r="A54" s="8"/>
      <c r="B54" s="11" t="s">
        <v>27</v>
      </c>
      <c r="C54" s="11" t="s">
        <v>28</v>
      </c>
      <c r="D54" s="11" t="s">
        <v>29</v>
      </c>
      <c r="E54" s="8"/>
      <c r="F54" s="11" t="s">
        <v>36</v>
      </c>
      <c r="G54" s="11" t="s">
        <v>37</v>
      </c>
      <c r="H54" s="8"/>
      <c r="I54" s="8"/>
      <c r="J54" s="8"/>
      <c r="K54" s="8"/>
    </row>
    <row r="55" spans="1:11" x14ac:dyDescent="0.2">
      <c r="A55" s="8"/>
      <c r="B55" s="11" t="s">
        <v>30</v>
      </c>
      <c r="C55" s="11" t="s">
        <v>30</v>
      </c>
      <c r="D55" s="11" t="s">
        <v>30</v>
      </c>
      <c r="E55" s="8"/>
      <c r="F55" s="11" t="s">
        <v>31</v>
      </c>
      <c r="G55" s="11" t="s">
        <v>31</v>
      </c>
      <c r="H55" s="8"/>
      <c r="I55" s="8"/>
      <c r="J55" s="8"/>
      <c r="K55" s="8"/>
    </row>
    <row r="56" spans="1:11" x14ac:dyDescent="0.2">
      <c r="A56" s="8" t="s">
        <v>19</v>
      </c>
      <c r="B56" s="12">
        <f>F45</f>
        <v>0.5</v>
      </c>
      <c r="C56" s="12">
        <f>F46+F48+F50</f>
        <v>1.1499999999999999</v>
      </c>
      <c r="D56" s="12">
        <f>C56-B56</f>
        <v>0.64999999999999991</v>
      </c>
      <c r="E56" s="8"/>
      <c r="F56" s="11">
        <f>C46/B56</f>
        <v>10</v>
      </c>
      <c r="G56" s="13">
        <f>C46/C56</f>
        <v>4.3478260869565224</v>
      </c>
      <c r="H56" s="8"/>
      <c r="I56" s="8"/>
      <c r="J56" s="8"/>
      <c r="K56" s="8"/>
    </row>
    <row r="57" spans="1:11" x14ac:dyDescent="0.2">
      <c r="A57" s="8" t="s">
        <v>20</v>
      </c>
      <c r="B57" s="12">
        <f>F46+F47</f>
        <v>0.89999999999999991</v>
      </c>
      <c r="C57" s="12">
        <f>F45</f>
        <v>0.5</v>
      </c>
      <c r="D57" s="12">
        <f>C57-B57</f>
        <v>-0.39999999999999991</v>
      </c>
      <c r="E57" s="8"/>
      <c r="F57" s="13">
        <f>C47/B57</f>
        <v>6.666666666666667</v>
      </c>
      <c r="G57" s="14">
        <f>C47/C57</f>
        <v>12</v>
      </c>
      <c r="H57" s="8"/>
      <c r="I57" s="8"/>
      <c r="J57" s="8"/>
      <c r="K57" s="8"/>
    </row>
    <row r="58" spans="1:11" x14ac:dyDescent="0.2">
      <c r="A58" s="8" t="s">
        <v>21</v>
      </c>
      <c r="B58" s="12">
        <f>F48+F49</f>
        <v>0.15000000000000002</v>
      </c>
      <c r="C58" s="12">
        <f>F47</f>
        <v>0.3</v>
      </c>
      <c r="D58" s="12">
        <f>C58-B58</f>
        <v>0.14999999999999997</v>
      </c>
      <c r="E58" s="8"/>
      <c r="F58" s="13">
        <f>C48/B58</f>
        <v>1.3333333333333333</v>
      </c>
      <c r="G58" s="13">
        <f>C48/C58</f>
        <v>0.66666666666666674</v>
      </c>
      <c r="H58" s="8"/>
      <c r="I58" s="8"/>
      <c r="J58" s="8"/>
      <c r="K58" s="8"/>
    </row>
    <row r="59" spans="1:11" x14ac:dyDescent="0.2">
      <c r="A59" s="8" t="s">
        <v>22</v>
      </c>
      <c r="B59" s="12">
        <f>F50</f>
        <v>0.5</v>
      </c>
      <c r="C59" s="12">
        <f>F49</f>
        <v>0.1</v>
      </c>
      <c r="D59" s="12">
        <f>C59-B59</f>
        <v>-0.4</v>
      </c>
      <c r="E59" s="8"/>
      <c r="F59" s="11">
        <f>C49/B59</f>
        <v>60000</v>
      </c>
      <c r="G59" s="14">
        <f>C49/C59</f>
        <v>300000</v>
      </c>
      <c r="H59" s="8"/>
      <c r="I59" s="8"/>
      <c r="J59" s="8"/>
      <c r="K59" s="8"/>
    </row>
    <row r="61" spans="1:11" s="18" customFormat="1" ht="15" x14ac:dyDescent="0.25">
      <c r="A61" s="22" t="s">
        <v>38</v>
      </c>
    </row>
    <row r="62" spans="1:11" x14ac:dyDescent="0.2">
      <c r="A62" s="25" t="s">
        <v>39</v>
      </c>
      <c r="B62" s="24"/>
      <c r="C62" s="24"/>
      <c r="D62" s="24"/>
      <c r="E62" s="25" t="s">
        <v>44</v>
      </c>
    </row>
    <row r="63" spans="1:11" ht="13.5" x14ac:dyDescent="0.25">
      <c r="A63" s="24" t="s">
        <v>40</v>
      </c>
      <c r="B63" s="24"/>
      <c r="C63" s="24"/>
      <c r="D63" s="24"/>
      <c r="E63" s="1">
        <f>J47*C47-J46*C46+F48+F50</f>
        <v>0.64999999999999991</v>
      </c>
    </row>
    <row r="64" spans="1:11" ht="13.5" x14ac:dyDescent="0.25">
      <c r="A64" s="24" t="s">
        <v>41</v>
      </c>
      <c r="B64" s="24"/>
      <c r="C64" s="24"/>
      <c r="D64" s="24"/>
      <c r="E64" s="1">
        <f>J46*C46-J47*C47-J48*C47</f>
        <v>-0.39999999999999997</v>
      </c>
    </row>
    <row r="65" spans="1:6" ht="13.5" x14ac:dyDescent="0.25">
      <c r="A65" s="24" t="s">
        <v>42</v>
      </c>
      <c r="B65" s="24"/>
      <c r="C65" s="24"/>
      <c r="D65" s="24"/>
      <c r="E65" s="1">
        <f>J48*C47-J49*C48-F48</f>
        <v>0.14999999999999997</v>
      </c>
    </row>
    <row r="66" spans="1:6" ht="13.5" x14ac:dyDescent="0.25">
      <c r="A66" s="24" t="s">
        <v>43</v>
      </c>
      <c r="B66" s="24"/>
      <c r="C66" s="24"/>
      <c r="D66" s="24"/>
      <c r="E66" s="1">
        <f>J49*C48-F50</f>
        <v>-0.4</v>
      </c>
    </row>
    <row r="67" spans="1:6" ht="12" customHeight="1" x14ac:dyDescent="0.25">
      <c r="F67"/>
    </row>
    <row r="68" spans="1:6" s="18" customFormat="1" ht="15" x14ac:dyDescent="0.25">
      <c r="A68" s="15" t="s">
        <v>49</v>
      </c>
    </row>
    <row r="69" spans="1:6" ht="13.5" x14ac:dyDescent="0.25">
      <c r="A69" s="24" t="s">
        <v>56</v>
      </c>
      <c r="E69" s="1" t="s">
        <v>54</v>
      </c>
    </row>
    <row r="70" spans="1:6" ht="13.5" x14ac:dyDescent="0.25">
      <c r="A70" s="24" t="s">
        <v>57</v>
      </c>
      <c r="D70" s="26" t="s">
        <v>60</v>
      </c>
      <c r="E70" s="1" t="s">
        <v>55</v>
      </c>
    </row>
    <row r="71" spans="1:6" ht="13.5" x14ac:dyDescent="0.25">
      <c r="A71" s="23" t="s">
        <v>58</v>
      </c>
      <c r="D71" s="26" t="s">
        <v>60</v>
      </c>
      <c r="E71" s="27" t="s">
        <v>61</v>
      </c>
    </row>
    <row r="72" spans="1:6" ht="13.5" x14ac:dyDescent="0.25">
      <c r="A72" s="24" t="s">
        <v>59</v>
      </c>
      <c r="E72" s="1" t="s">
        <v>68</v>
      </c>
    </row>
    <row r="74" spans="1:6" x14ac:dyDescent="0.2">
      <c r="B74" s="28" t="s">
        <v>13</v>
      </c>
      <c r="C74" s="28" t="s">
        <v>69</v>
      </c>
      <c r="D74" s="28" t="s">
        <v>70</v>
      </c>
    </row>
    <row r="75" spans="1:6" x14ac:dyDescent="0.2">
      <c r="B75" s="28" t="s">
        <v>67</v>
      </c>
      <c r="C75" s="28" t="s">
        <v>30</v>
      </c>
      <c r="D75" s="28" t="s">
        <v>31</v>
      </c>
    </row>
    <row r="76" spans="1:6" ht="13.5" x14ac:dyDescent="0.25">
      <c r="A76" s="27" t="s">
        <v>63</v>
      </c>
      <c r="B76" s="1">
        <f>J49/F50</f>
        <v>1</v>
      </c>
      <c r="C76" s="1">
        <f>J49*B76</f>
        <v>0.5</v>
      </c>
      <c r="D76" s="1">
        <f>B76/C76</f>
        <v>2</v>
      </c>
    </row>
    <row r="77" spans="1:6" ht="13.5" x14ac:dyDescent="0.25">
      <c r="A77" s="1" t="s">
        <v>64</v>
      </c>
      <c r="B77" s="1">
        <f>(J49*B76+F48)/J48</f>
        <v>11.000000000000002</v>
      </c>
      <c r="C77" s="1">
        <f>J48*B77</f>
        <v>0.55000000000000004</v>
      </c>
      <c r="D77" s="1">
        <f t="shared" ref="D77:D79" si="0">B77/C77</f>
        <v>20</v>
      </c>
    </row>
    <row r="78" spans="1:6" ht="13.5" x14ac:dyDescent="0.25">
      <c r="A78" s="1" t="s">
        <v>65</v>
      </c>
      <c r="B78" s="1">
        <f>((J47+J48)*B77)/J46</f>
        <v>16.5</v>
      </c>
      <c r="C78" s="1">
        <f>J46*B78</f>
        <v>1.6500000000000001</v>
      </c>
      <c r="D78" s="1">
        <f t="shared" si="0"/>
        <v>10</v>
      </c>
    </row>
    <row r="79" spans="1:6" ht="13.5" x14ac:dyDescent="0.25">
      <c r="A79" s="1" t="s">
        <v>66</v>
      </c>
      <c r="B79" s="1">
        <f>C49+((C46-B78)+(C47-B77)+(C48-B76))</f>
        <v>29982.7</v>
      </c>
      <c r="C79" s="29">
        <f>F50</f>
        <v>0.5</v>
      </c>
      <c r="D79" s="1">
        <f t="shared" si="0"/>
        <v>59965.4</v>
      </c>
    </row>
    <row r="80" spans="1:6" x14ac:dyDescent="0.2">
      <c r="A80" s="1" t="s">
        <v>77</v>
      </c>
      <c r="B80" s="1">
        <f>SUM(B76:B79)</f>
        <v>30011.200000000001</v>
      </c>
    </row>
    <row r="82" spans="1:9" s="18" customFormat="1" ht="15" x14ac:dyDescent="0.25">
      <c r="A82" s="22" t="s">
        <v>78</v>
      </c>
    </row>
    <row r="83" spans="1:9" ht="13.5" x14ac:dyDescent="0.25">
      <c r="A83" s="1" t="s">
        <v>79</v>
      </c>
    </row>
    <row r="84" spans="1:9" ht="13.5" x14ac:dyDescent="0.25">
      <c r="A84" s="1" t="s">
        <v>80</v>
      </c>
      <c r="C84" s="1" t="s">
        <v>81</v>
      </c>
    </row>
    <row r="85" spans="1:9" ht="13.5" x14ac:dyDescent="0.25">
      <c r="A85" s="1" t="s">
        <v>82</v>
      </c>
      <c r="C85" s="1" t="s">
        <v>83</v>
      </c>
    </row>
    <row r="86" spans="1:9" ht="13.5" x14ac:dyDescent="0.25">
      <c r="A86" s="1" t="s">
        <v>84</v>
      </c>
      <c r="C86" s="1" t="s">
        <v>85</v>
      </c>
    </row>
    <row r="87" spans="1:9" ht="13.5" x14ac:dyDescent="0.25">
      <c r="A87" s="1" t="s">
        <v>86</v>
      </c>
      <c r="C87" s="1" t="s">
        <v>87</v>
      </c>
    </row>
    <row r="89" spans="1:9" x14ac:dyDescent="0.2">
      <c r="D89" s="1" t="s">
        <v>11</v>
      </c>
      <c r="E89" s="1" t="s">
        <v>12</v>
      </c>
      <c r="F89" s="28" t="s">
        <v>13</v>
      </c>
      <c r="I89" s="28" t="s">
        <v>17</v>
      </c>
    </row>
    <row r="90" spans="1:9" x14ac:dyDescent="0.2">
      <c r="F90" s="28" t="s">
        <v>67</v>
      </c>
      <c r="I90" s="28" t="s">
        <v>18</v>
      </c>
    </row>
    <row r="91" spans="1:9" ht="13.5" x14ac:dyDescent="0.25">
      <c r="A91" s="34" t="s">
        <v>92</v>
      </c>
      <c r="B91" s="24">
        <v>2</v>
      </c>
      <c r="D91" s="8" t="s">
        <v>19</v>
      </c>
      <c r="E91" s="11" t="s">
        <v>88</v>
      </c>
      <c r="F91" s="11">
        <v>5</v>
      </c>
      <c r="H91" s="11" t="s">
        <v>50</v>
      </c>
      <c r="I91" s="12">
        <f>J46</f>
        <v>0.1</v>
      </c>
    </row>
    <row r="92" spans="1:9" ht="13.5" x14ac:dyDescent="0.25">
      <c r="A92" s="1" t="s">
        <v>113</v>
      </c>
      <c r="B92" s="1" t="s">
        <v>113</v>
      </c>
      <c r="D92" s="8" t="s">
        <v>20</v>
      </c>
      <c r="E92" s="11" t="s">
        <v>89</v>
      </c>
      <c r="F92" s="11">
        <v>6</v>
      </c>
      <c r="H92" s="11" t="s">
        <v>51</v>
      </c>
      <c r="I92" s="12">
        <f t="shared" ref="I92:I94" si="1">J47</f>
        <v>9.9999999999999992E-2</v>
      </c>
    </row>
    <row r="93" spans="1:9" ht="13.5" x14ac:dyDescent="0.25">
      <c r="D93" s="8" t="s">
        <v>21</v>
      </c>
      <c r="E93" s="11" t="s">
        <v>90</v>
      </c>
      <c r="F93" s="11">
        <v>0.2</v>
      </c>
      <c r="H93" s="11" t="s">
        <v>52</v>
      </c>
      <c r="I93" s="12">
        <f t="shared" si="1"/>
        <v>4.9999999999999996E-2</v>
      </c>
    </row>
    <row r="94" spans="1:9" ht="13.5" x14ac:dyDescent="0.25">
      <c r="D94" s="8" t="s">
        <v>22</v>
      </c>
      <c r="E94" s="11" t="s">
        <v>91</v>
      </c>
      <c r="F94" s="11">
        <v>30000</v>
      </c>
      <c r="H94" s="11" t="s">
        <v>53</v>
      </c>
      <c r="I94" s="12">
        <f t="shared" si="1"/>
        <v>0.5</v>
      </c>
    </row>
    <row r="95" spans="1:9" ht="13.5" x14ac:dyDescent="0.25">
      <c r="F95" s="11"/>
      <c r="G95" s="12"/>
      <c r="H95" s="11" t="s">
        <v>74</v>
      </c>
      <c r="I95" s="12">
        <f>F48</f>
        <v>0.05</v>
      </c>
    </row>
    <row r="96" spans="1:9" ht="13.5" x14ac:dyDescent="0.25">
      <c r="F96" s="11"/>
      <c r="G96" s="12"/>
      <c r="H96" s="11" t="s">
        <v>76</v>
      </c>
      <c r="I96" s="12">
        <f>F50</f>
        <v>0.5</v>
      </c>
    </row>
    <row r="97" spans="1:19" x14ac:dyDescent="0.2">
      <c r="F97" s="11"/>
      <c r="G97" s="12"/>
      <c r="H97" s="11"/>
      <c r="I97" s="12"/>
    </row>
    <row r="98" spans="1:19" x14ac:dyDescent="0.2">
      <c r="A98" s="4"/>
      <c r="B98" s="4" t="s">
        <v>19</v>
      </c>
      <c r="C98" s="4"/>
      <c r="D98" s="4" t="s">
        <v>20</v>
      </c>
      <c r="E98" s="4"/>
      <c r="F98" s="4" t="s">
        <v>105</v>
      </c>
      <c r="G98" s="33"/>
      <c r="H98" s="4" t="s">
        <v>22</v>
      </c>
      <c r="I98" s="4"/>
      <c r="J98" s="1" t="s">
        <v>106</v>
      </c>
    </row>
    <row r="99" spans="1:19" ht="13.5" x14ac:dyDescent="0.25">
      <c r="A99" s="28" t="s">
        <v>67</v>
      </c>
      <c r="B99" s="30" t="s">
        <v>93</v>
      </c>
      <c r="C99" s="30" t="s">
        <v>94</v>
      </c>
      <c r="D99" s="30" t="s">
        <v>95</v>
      </c>
      <c r="E99" s="30" t="s">
        <v>96</v>
      </c>
      <c r="F99" s="30" t="s">
        <v>97</v>
      </c>
      <c r="G99" s="30" t="s">
        <v>98</v>
      </c>
      <c r="H99" s="30" t="s">
        <v>99</v>
      </c>
      <c r="I99" s="30" t="s">
        <v>100</v>
      </c>
      <c r="L99" s="1" t="s">
        <v>101</v>
      </c>
      <c r="M99" s="1" t="s">
        <v>103</v>
      </c>
      <c r="N99" s="1" t="s">
        <v>19</v>
      </c>
    </row>
    <row r="100" spans="1:19" x14ac:dyDescent="0.2">
      <c r="A100" s="28" t="s">
        <v>31</v>
      </c>
      <c r="B100" s="31" t="s">
        <v>67</v>
      </c>
      <c r="C100" s="31" t="s">
        <v>67</v>
      </c>
      <c r="D100" s="31" t="s">
        <v>67</v>
      </c>
      <c r="E100" s="31" t="s">
        <v>67</v>
      </c>
      <c r="F100" s="31" t="s">
        <v>67</v>
      </c>
      <c r="G100" s="31" t="s">
        <v>67</v>
      </c>
      <c r="H100" s="31" t="s">
        <v>67</v>
      </c>
      <c r="I100" s="31" t="s">
        <v>67</v>
      </c>
      <c r="L100" s="1" t="s">
        <v>102</v>
      </c>
      <c r="M100" s="1" t="s">
        <v>104</v>
      </c>
      <c r="N100" s="1" t="s">
        <v>20</v>
      </c>
    </row>
    <row r="101" spans="1:19" x14ac:dyDescent="0.2">
      <c r="A101" s="1">
        <v>0</v>
      </c>
      <c r="B101" s="32">
        <f>F91</f>
        <v>5</v>
      </c>
      <c r="C101" s="32">
        <f>(I$92*D101-I$91*B101+I$95+I$96)*B$91</f>
        <v>1.2999999999999998</v>
      </c>
      <c r="D101" s="32">
        <f>F92</f>
        <v>6</v>
      </c>
      <c r="E101" s="32">
        <f>(I$91*B101-I$92*D101-I$93*D101)*B$91</f>
        <v>-0.79999999999999993</v>
      </c>
      <c r="F101" s="32">
        <f>F93</f>
        <v>0.2</v>
      </c>
      <c r="G101" s="32">
        <f>(I$93*D101-I$94*F101-I$95)*B$91</f>
        <v>0.29999999999999993</v>
      </c>
      <c r="H101" s="32">
        <f>F94</f>
        <v>30000</v>
      </c>
      <c r="I101" s="32">
        <f>(I$94*F101-I$96)*B$91</f>
        <v>-0.8</v>
      </c>
      <c r="J101" s="1">
        <f>B101+D101+F101+H101</f>
        <v>30011.200000000001</v>
      </c>
      <c r="N101" s="1" t="s">
        <v>105</v>
      </c>
    </row>
    <row r="102" spans="1:19" x14ac:dyDescent="0.2">
      <c r="A102" s="1">
        <f>A101+B$91</f>
        <v>2</v>
      </c>
      <c r="B102" s="32">
        <f>B101+C101</f>
        <v>6.3</v>
      </c>
      <c r="C102" s="32">
        <f>(I$92*D102-I$91*B102+I$95+I$96)*B$91</f>
        <v>0.88</v>
      </c>
      <c r="D102" s="32">
        <f>D101+E101</f>
        <v>5.2</v>
      </c>
      <c r="E102" s="32">
        <f>(I$91*B102-I$92*D102-I$93*D102)*B$91</f>
        <v>-0.30000000000000004</v>
      </c>
      <c r="F102" s="32">
        <f>F101+G101</f>
        <v>0.49999999999999994</v>
      </c>
      <c r="G102" s="32">
        <f>(I$93*D102-I$94*F102-I$95)*B$91</f>
        <v>-7.9999999999999932E-2</v>
      </c>
      <c r="H102" s="32">
        <f>H101+I101</f>
        <v>29999.200000000001</v>
      </c>
      <c r="I102" s="32">
        <f>(I$94*F102-I$96)*B$91</f>
        <v>-0.5</v>
      </c>
      <c r="J102" s="1">
        <f t="shared" ref="J102:J165" si="2">B102+D102+F102+H102</f>
        <v>30011.200000000001</v>
      </c>
      <c r="N102" s="1" t="s">
        <v>22</v>
      </c>
    </row>
    <row r="103" spans="1:19" x14ac:dyDescent="0.2">
      <c r="A103" s="1">
        <f t="shared" ref="A103:A166" si="3">A102+B$91</f>
        <v>4</v>
      </c>
      <c r="B103" s="32">
        <f t="shared" ref="B103:B166" si="4">B102+C102</f>
        <v>7.18</v>
      </c>
      <c r="C103" s="32">
        <f t="shared" ref="C103:C166" si="5">(I$92*D103-I$91*B103+I$95+I$96)*B$91</f>
        <v>0.64400000000000002</v>
      </c>
      <c r="D103" s="32">
        <f t="shared" ref="D103:D166" si="6">D102+E102</f>
        <v>4.9000000000000004</v>
      </c>
      <c r="E103" s="32">
        <f t="shared" ref="E103:E166" si="7">(I$91*B103-I$92*D103-I$93*D103)*B$91</f>
        <v>-3.400000000000003E-2</v>
      </c>
      <c r="F103" s="32">
        <f t="shared" ref="F103:F166" si="8">F102+G102</f>
        <v>0.42000000000000004</v>
      </c>
      <c r="G103" s="32">
        <f t="shared" ref="G103:G166" si="9">(I$93*D103-I$94*F103-I$95)*B$91</f>
        <v>-3.0000000000000054E-2</v>
      </c>
      <c r="H103" s="32">
        <f t="shared" ref="H103:H166" si="10">H102+I102</f>
        <v>29998.7</v>
      </c>
      <c r="I103" s="32">
        <f t="shared" ref="I103:I166" si="11">(I$94*F103-I$96)*B$91</f>
        <v>-0.57999999999999996</v>
      </c>
      <c r="J103" s="1">
        <f t="shared" si="2"/>
        <v>30011.200000000001</v>
      </c>
    </row>
    <row r="104" spans="1:19" ht="13.5" x14ac:dyDescent="0.25">
      <c r="A104" s="1">
        <f t="shared" si="3"/>
        <v>6</v>
      </c>
      <c r="B104" s="32">
        <f t="shared" si="4"/>
        <v>7.8239999999999998</v>
      </c>
      <c r="C104" s="32">
        <f t="shared" si="5"/>
        <v>0.50840000000000007</v>
      </c>
      <c r="D104" s="32">
        <f t="shared" si="6"/>
        <v>4.8660000000000005</v>
      </c>
      <c r="E104" s="32">
        <f t="shared" si="7"/>
        <v>0.10499999999999987</v>
      </c>
      <c r="F104" s="32">
        <f t="shared" si="8"/>
        <v>0.39</v>
      </c>
      <c r="G104" s="32">
        <f t="shared" si="9"/>
        <v>-3.3999999999999864E-3</v>
      </c>
      <c r="H104" s="32">
        <f t="shared" si="10"/>
        <v>29998.12</v>
      </c>
      <c r="I104" s="32">
        <f t="shared" si="11"/>
        <v>-0.61</v>
      </c>
      <c r="J104" s="1">
        <f t="shared" si="2"/>
        <v>30011.200000000001</v>
      </c>
      <c r="L104" s="1" t="s">
        <v>107</v>
      </c>
      <c r="O104" s="1" t="s">
        <v>109</v>
      </c>
      <c r="P104" s="35" t="s">
        <v>62</v>
      </c>
      <c r="Q104" s="35" t="s">
        <v>110</v>
      </c>
      <c r="R104" s="35" t="s">
        <v>111</v>
      </c>
      <c r="S104" s="35" t="s">
        <v>112</v>
      </c>
    </row>
    <row r="105" spans="1:19" ht="13.5" x14ac:dyDescent="0.25">
      <c r="A105" s="1">
        <f t="shared" si="3"/>
        <v>8</v>
      </c>
      <c r="B105" s="32">
        <f t="shared" si="4"/>
        <v>8.3323999999999998</v>
      </c>
      <c r="C105" s="32">
        <f t="shared" si="5"/>
        <v>0.42771999999999999</v>
      </c>
      <c r="D105" s="32">
        <f t="shared" si="6"/>
        <v>4.9710000000000001</v>
      </c>
      <c r="E105" s="32">
        <f t="shared" si="7"/>
        <v>0.17518</v>
      </c>
      <c r="F105" s="32">
        <f t="shared" si="8"/>
        <v>0.38660000000000005</v>
      </c>
      <c r="G105" s="32">
        <f t="shared" si="9"/>
        <v>1.0499999999999926E-2</v>
      </c>
      <c r="H105" s="32">
        <f t="shared" si="10"/>
        <v>29997.51</v>
      </c>
      <c r="I105" s="32">
        <f t="shared" si="11"/>
        <v>-0.61339999999999995</v>
      </c>
      <c r="J105" s="1">
        <f t="shared" si="2"/>
        <v>30011.199999999997</v>
      </c>
      <c r="L105" s="35" t="s">
        <v>108</v>
      </c>
      <c r="M105" s="1">
        <f>B76</f>
        <v>1</v>
      </c>
      <c r="O105" s="1">
        <f>A101</f>
        <v>0</v>
      </c>
      <c r="P105" s="1">
        <f>M107</f>
        <v>16.5</v>
      </c>
      <c r="Q105" s="1">
        <f>M106</f>
        <v>11.000000000000002</v>
      </c>
      <c r="R105" s="1">
        <f>M105</f>
        <v>1</v>
      </c>
      <c r="S105" s="1">
        <f>M108</f>
        <v>29982.7</v>
      </c>
    </row>
    <row r="106" spans="1:19" ht="13.5" x14ac:dyDescent="0.25">
      <c r="A106" s="1">
        <f t="shared" si="3"/>
        <v>10</v>
      </c>
      <c r="B106" s="32">
        <f t="shared" si="4"/>
        <v>8.7601200000000006</v>
      </c>
      <c r="C106" s="32">
        <f t="shared" si="5"/>
        <v>0.37721199999999977</v>
      </c>
      <c r="D106" s="32">
        <f t="shared" si="6"/>
        <v>5.1461800000000002</v>
      </c>
      <c r="E106" s="32">
        <f t="shared" si="7"/>
        <v>0.20817000000000019</v>
      </c>
      <c r="F106" s="32">
        <f t="shared" si="8"/>
        <v>0.39710000000000001</v>
      </c>
      <c r="G106" s="32">
        <f t="shared" si="9"/>
        <v>1.7518000000000006E-2</v>
      </c>
      <c r="H106" s="32">
        <f t="shared" si="10"/>
        <v>29996.8966</v>
      </c>
      <c r="I106" s="32">
        <f t="shared" si="11"/>
        <v>-0.60289999999999999</v>
      </c>
      <c r="J106" s="1">
        <f t="shared" si="2"/>
        <v>30011.200000000001</v>
      </c>
      <c r="L106" s="35" t="s">
        <v>64</v>
      </c>
      <c r="M106" s="1">
        <f t="shared" ref="M106:M108" si="12">B77</f>
        <v>11.000000000000002</v>
      </c>
      <c r="O106" s="1">
        <f>A301</f>
        <v>400</v>
      </c>
      <c r="P106" s="1">
        <f>M107</f>
        <v>16.5</v>
      </c>
      <c r="Q106" s="1">
        <f>M106</f>
        <v>11.000000000000002</v>
      </c>
      <c r="R106" s="1">
        <f>M105</f>
        <v>1</v>
      </c>
      <c r="S106" s="1">
        <f>M108</f>
        <v>29982.7</v>
      </c>
    </row>
    <row r="107" spans="1:19" ht="13.5" x14ac:dyDescent="0.25">
      <c r="A107" s="1">
        <f t="shared" si="3"/>
        <v>12</v>
      </c>
      <c r="B107" s="32">
        <f t="shared" si="4"/>
        <v>9.1373320000000007</v>
      </c>
      <c r="C107" s="32">
        <f t="shared" si="5"/>
        <v>0.3434035999999997</v>
      </c>
      <c r="D107" s="32">
        <f t="shared" si="6"/>
        <v>5.3543500000000002</v>
      </c>
      <c r="E107" s="32">
        <f t="shared" si="7"/>
        <v>0.22116140000000029</v>
      </c>
      <c r="F107" s="32">
        <f t="shared" si="8"/>
        <v>0.41461800000000004</v>
      </c>
      <c r="G107" s="32">
        <f t="shared" si="9"/>
        <v>2.0816999999999947E-2</v>
      </c>
      <c r="H107" s="32">
        <f t="shared" si="10"/>
        <v>29996.293699999998</v>
      </c>
      <c r="I107" s="32">
        <f t="shared" si="11"/>
        <v>-0.58538199999999996</v>
      </c>
      <c r="J107" s="1">
        <f t="shared" si="2"/>
        <v>30011.199999999997</v>
      </c>
      <c r="L107" s="35" t="s">
        <v>65</v>
      </c>
      <c r="M107" s="1">
        <f t="shared" si="12"/>
        <v>16.5</v>
      </c>
    </row>
    <row r="108" spans="1:19" ht="13.5" x14ac:dyDescent="0.25">
      <c r="A108" s="1">
        <f t="shared" si="3"/>
        <v>14</v>
      </c>
      <c r="B108" s="32">
        <f t="shared" si="4"/>
        <v>9.4807356000000009</v>
      </c>
      <c r="C108" s="32">
        <f t="shared" si="5"/>
        <v>0.3189551599999999</v>
      </c>
      <c r="D108" s="32">
        <f t="shared" si="6"/>
        <v>5.5755114000000008</v>
      </c>
      <c r="E108" s="32">
        <f t="shared" si="7"/>
        <v>0.22349370000000002</v>
      </c>
      <c r="F108" s="32">
        <f t="shared" si="8"/>
        <v>0.43543500000000002</v>
      </c>
      <c r="G108" s="32">
        <f t="shared" si="9"/>
        <v>2.2116140000000034E-2</v>
      </c>
      <c r="H108" s="32">
        <f t="shared" si="10"/>
        <v>29995.708317999997</v>
      </c>
      <c r="I108" s="32">
        <f t="shared" si="11"/>
        <v>-0.56456499999999998</v>
      </c>
      <c r="J108" s="1">
        <f t="shared" si="2"/>
        <v>30011.199999999997</v>
      </c>
      <c r="L108" s="35" t="s">
        <v>66</v>
      </c>
      <c r="M108" s="1">
        <f t="shared" si="12"/>
        <v>29982.7</v>
      </c>
    </row>
    <row r="109" spans="1:19" x14ac:dyDescent="0.2">
      <c r="A109" s="1">
        <f t="shared" si="3"/>
        <v>16</v>
      </c>
      <c r="B109" s="32">
        <f t="shared" si="4"/>
        <v>9.7996907600000007</v>
      </c>
      <c r="C109" s="32">
        <f t="shared" si="5"/>
        <v>0.29986286799999962</v>
      </c>
      <c r="D109" s="32">
        <f t="shared" si="6"/>
        <v>5.7990051000000005</v>
      </c>
      <c r="E109" s="32">
        <f t="shared" si="7"/>
        <v>0.22023662200000038</v>
      </c>
      <c r="F109" s="32">
        <f t="shared" si="8"/>
        <v>0.45755114000000008</v>
      </c>
      <c r="G109" s="32">
        <f t="shared" si="9"/>
        <v>2.2349369999999896E-2</v>
      </c>
      <c r="H109" s="32">
        <f t="shared" si="10"/>
        <v>29995.143752999997</v>
      </c>
      <c r="I109" s="32">
        <f t="shared" si="11"/>
        <v>-0.54244885999999992</v>
      </c>
      <c r="J109" s="1">
        <f t="shared" si="2"/>
        <v>30011.199999999997</v>
      </c>
    </row>
    <row r="110" spans="1:19" x14ac:dyDescent="0.2">
      <c r="A110" s="1">
        <f t="shared" si="3"/>
        <v>18</v>
      </c>
      <c r="B110" s="32">
        <f t="shared" si="4"/>
        <v>10.099553628000001</v>
      </c>
      <c r="C110" s="32">
        <f t="shared" si="5"/>
        <v>0.28393761879999968</v>
      </c>
      <c r="D110" s="32">
        <f t="shared" si="6"/>
        <v>6.0192417220000012</v>
      </c>
      <c r="E110" s="32">
        <f t="shared" si="7"/>
        <v>0.21413820900000025</v>
      </c>
      <c r="F110" s="32">
        <f t="shared" si="8"/>
        <v>0.47990051</v>
      </c>
      <c r="G110" s="32">
        <f t="shared" si="9"/>
        <v>2.2023662200000044E-2</v>
      </c>
      <c r="H110" s="32">
        <f t="shared" si="10"/>
        <v>29994.601304139997</v>
      </c>
      <c r="I110" s="32">
        <f t="shared" si="11"/>
        <v>-0.52009949</v>
      </c>
      <c r="J110" s="1">
        <f t="shared" si="2"/>
        <v>30011.199999999997</v>
      </c>
    </row>
    <row r="111" spans="1:19" x14ac:dyDescent="0.2">
      <c r="A111" s="1">
        <f t="shared" si="3"/>
        <v>20</v>
      </c>
      <c r="B111" s="32">
        <f t="shared" si="4"/>
        <v>10.3834912468</v>
      </c>
      <c r="C111" s="32">
        <f t="shared" si="5"/>
        <v>0.26997773684000015</v>
      </c>
      <c r="D111" s="32">
        <f t="shared" si="6"/>
        <v>6.2333799310000018</v>
      </c>
      <c r="E111" s="32">
        <f t="shared" si="7"/>
        <v>0.20668427005999968</v>
      </c>
      <c r="F111" s="32">
        <f t="shared" si="8"/>
        <v>0.50192417220000007</v>
      </c>
      <c r="G111" s="32">
        <f t="shared" si="9"/>
        <v>2.1413820900000075E-2</v>
      </c>
      <c r="H111" s="32">
        <f t="shared" si="10"/>
        <v>29994.081204649996</v>
      </c>
      <c r="I111" s="32">
        <f t="shared" si="11"/>
        <v>-0.49807582779999993</v>
      </c>
      <c r="J111" s="1">
        <f t="shared" si="2"/>
        <v>30011.199999999997</v>
      </c>
    </row>
    <row r="112" spans="1:19" x14ac:dyDescent="0.2">
      <c r="A112" s="1">
        <f t="shared" si="3"/>
        <v>22</v>
      </c>
      <c r="B112" s="32">
        <f t="shared" si="4"/>
        <v>10.65346898364</v>
      </c>
      <c r="C112" s="32">
        <f t="shared" si="5"/>
        <v>0.25731904348400014</v>
      </c>
      <c r="D112" s="32">
        <f t="shared" si="6"/>
        <v>6.4400642010600011</v>
      </c>
      <c r="E112" s="32">
        <f t="shared" si="7"/>
        <v>0.19867453640999977</v>
      </c>
      <c r="F112" s="32">
        <f t="shared" si="8"/>
        <v>0.52333799310000018</v>
      </c>
      <c r="G112" s="32">
        <f t="shared" si="9"/>
        <v>2.0668427005999884E-2</v>
      </c>
      <c r="H112" s="32">
        <f t="shared" si="10"/>
        <v>29993.583128822196</v>
      </c>
      <c r="I112" s="32">
        <f t="shared" si="11"/>
        <v>-0.47666200689999982</v>
      </c>
      <c r="J112" s="1">
        <f t="shared" si="2"/>
        <v>30011.199999999997</v>
      </c>
    </row>
    <row r="113" spans="1:10" x14ac:dyDescent="0.2">
      <c r="A113" s="1">
        <f t="shared" si="3"/>
        <v>24</v>
      </c>
      <c r="B113" s="32">
        <f t="shared" si="4"/>
        <v>10.910788027123999</v>
      </c>
      <c r="C113" s="32">
        <f t="shared" si="5"/>
        <v>0.24559014206920027</v>
      </c>
      <c r="D113" s="32">
        <f t="shared" si="6"/>
        <v>6.6387387374700007</v>
      </c>
      <c r="E113" s="32">
        <f t="shared" si="7"/>
        <v>0.19053598418379969</v>
      </c>
      <c r="F113" s="32">
        <f t="shared" si="8"/>
        <v>0.54400642010600009</v>
      </c>
      <c r="G113" s="32">
        <f t="shared" si="9"/>
        <v>1.9867453640999927E-2</v>
      </c>
      <c r="H113" s="32">
        <f t="shared" si="10"/>
        <v>29993.106466815298</v>
      </c>
      <c r="I113" s="32">
        <f t="shared" si="11"/>
        <v>-0.45599357989399991</v>
      </c>
      <c r="J113" s="1">
        <f t="shared" si="2"/>
        <v>30011.199999999997</v>
      </c>
    </row>
    <row r="114" spans="1:10" x14ac:dyDescent="0.2">
      <c r="A114" s="1">
        <f t="shared" si="3"/>
        <v>26</v>
      </c>
      <c r="B114" s="32">
        <f t="shared" si="4"/>
        <v>11.1563781691932</v>
      </c>
      <c r="C114" s="32">
        <f t="shared" si="5"/>
        <v>0.23457931049212</v>
      </c>
      <c r="D114" s="32">
        <f t="shared" si="6"/>
        <v>6.8292747216538006</v>
      </c>
      <c r="E114" s="32">
        <f t="shared" si="7"/>
        <v>0.18249321734250001</v>
      </c>
      <c r="F114" s="32">
        <f t="shared" si="8"/>
        <v>0.56387387374700004</v>
      </c>
      <c r="G114" s="32">
        <f t="shared" si="9"/>
        <v>1.9053598418379919E-2</v>
      </c>
      <c r="H114" s="32">
        <f t="shared" si="10"/>
        <v>29992.650473235404</v>
      </c>
      <c r="I114" s="32">
        <f t="shared" si="11"/>
        <v>-0.43612612625299996</v>
      </c>
      <c r="J114" s="1">
        <f t="shared" si="2"/>
        <v>30011.199999999997</v>
      </c>
    </row>
    <row r="115" spans="1:10" x14ac:dyDescent="0.2">
      <c r="A115" s="1">
        <f t="shared" si="3"/>
        <v>28</v>
      </c>
      <c r="B115" s="32">
        <f t="shared" si="4"/>
        <v>11.390957479685319</v>
      </c>
      <c r="C115" s="32">
        <f t="shared" si="5"/>
        <v>0.22416209186219593</v>
      </c>
      <c r="D115" s="32">
        <f t="shared" si="6"/>
        <v>7.0117679389963001</v>
      </c>
      <c r="E115" s="32">
        <f t="shared" si="7"/>
        <v>0.1746611142381741</v>
      </c>
      <c r="F115" s="32">
        <f t="shared" si="8"/>
        <v>0.58292747216537999</v>
      </c>
      <c r="G115" s="32">
        <f t="shared" si="9"/>
        <v>1.8249321734249951E-2</v>
      </c>
      <c r="H115" s="32">
        <f t="shared" si="10"/>
        <v>29992.214347109151</v>
      </c>
      <c r="I115" s="32">
        <f t="shared" si="11"/>
        <v>-0.41707252783462001</v>
      </c>
      <c r="J115" s="1">
        <f t="shared" si="2"/>
        <v>30011.199999999997</v>
      </c>
    </row>
    <row r="116" spans="1:10" x14ac:dyDescent="0.2">
      <c r="A116" s="1">
        <f t="shared" si="3"/>
        <v>30</v>
      </c>
      <c r="B116" s="32">
        <f t="shared" si="4"/>
        <v>11.615119571547515</v>
      </c>
      <c r="C116" s="32">
        <f t="shared" si="5"/>
        <v>0.21426189633739134</v>
      </c>
      <c r="D116" s="32">
        <f t="shared" si="6"/>
        <v>7.1864290532344741</v>
      </c>
      <c r="E116" s="32">
        <f t="shared" si="7"/>
        <v>0.16709519833916131</v>
      </c>
      <c r="F116" s="32">
        <f t="shared" si="8"/>
        <v>0.60117679389962997</v>
      </c>
      <c r="G116" s="32">
        <f t="shared" si="9"/>
        <v>1.7466111423817349E-2</v>
      </c>
      <c r="H116" s="32">
        <f t="shared" si="10"/>
        <v>29991.797274581317</v>
      </c>
      <c r="I116" s="32">
        <f t="shared" si="11"/>
        <v>-0.39882320610037003</v>
      </c>
      <c r="J116" s="1">
        <f t="shared" si="2"/>
        <v>30011.199999999997</v>
      </c>
    </row>
    <row r="117" spans="1:10" x14ac:dyDescent="0.2">
      <c r="A117" s="1">
        <f t="shared" si="3"/>
        <v>32</v>
      </c>
      <c r="B117" s="32">
        <f t="shared" si="4"/>
        <v>11.829381467884906</v>
      </c>
      <c r="C117" s="32">
        <f t="shared" si="5"/>
        <v>0.2048285567377458</v>
      </c>
      <c r="D117" s="32">
        <f t="shared" si="6"/>
        <v>7.353524251573635</v>
      </c>
      <c r="E117" s="32">
        <f t="shared" si="7"/>
        <v>0.15981901810489074</v>
      </c>
      <c r="F117" s="32">
        <f t="shared" si="8"/>
        <v>0.61864290532344735</v>
      </c>
      <c r="G117" s="32">
        <f t="shared" si="9"/>
        <v>1.6709519833916081E-2</v>
      </c>
      <c r="H117" s="32">
        <f t="shared" si="10"/>
        <v>29991.398451375215</v>
      </c>
      <c r="I117" s="32">
        <f t="shared" si="11"/>
        <v>-0.38135709467655265</v>
      </c>
      <c r="J117" s="1">
        <f t="shared" si="2"/>
        <v>30011.199999999997</v>
      </c>
    </row>
    <row r="118" spans="1:10" x14ac:dyDescent="0.2">
      <c r="A118" s="1">
        <f t="shared" si="3"/>
        <v>34</v>
      </c>
      <c r="B118" s="32">
        <f t="shared" si="4"/>
        <v>12.034210024622652</v>
      </c>
      <c r="C118" s="32">
        <f t="shared" si="5"/>
        <v>0.1958266490111743</v>
      </c>
      <c r="D118" s="32">
        <f t="shared" si="6"/>
        <v>7.5133432696785256</v>
      </c>
      <c r="E118" s="32">
        <f t="shared" si="7"/>
        <v>0.15283902402097316</v>
      </c>
      <c r="F118" s="32">
        <f t="shared" si="8"/>
        <v>0.63535242515736345</v>
      </c>
      <c r="G118" s="32">
        <f t="shared" si="9"/>
        <v>1.5981901810489058E-2</v>
      </c>
      <c r="H118" s="32">
        <f t="shared" si="10"/>
        <v>29991.017094280538</v>
      </c>
      <c r="I118" s="32">
        <f t="shared" si="11"/>
        <v>-0.36464757484263655</v>
      </c>
      <c r="J118" s="1">
        <f t="shared" si="2"/>
        <v>30011.199999999997</v>
      </c>
    </row>
    <row r="119" spans="1:10" x14ac:dyDescent="0.2">
      <c r="A119" s="1">
        <f t="shared" si="3"/>
        <v>36</v>
      </c>
      <c r="B119" s="32">
        <f t="shared" si="4"/>
        <v>12.230036673633826</v>
      </c>
      <c r="C119" s="32">
        <f t="shared" si="5"/>
        <v>0.18722912401313441</v>
      </c>
      <c r="D119" s="32">
        <f t="shared" si="6"/>
        <v>7.6661822936994986</v>
      </c>
      <c r="E119" s="32">
        <f t="shared" si="7"/>
        <v>0.14615264661691574</v>
      </c>
      <c r="F119" s="32">
        <f t="shared" si="8"/>
        <v>0.65133432696785254</v>
      </c>
      <c r="G119" s="32">
        <f t="shared" si="9"/>
        <v>1.5283902402097288E-2</v>
      </c>
      <c r="H119" s="32">
        <f t="shared" si="10"/>
        <v>29990.652446705695</v>
      </c>
      <c r="I119" s="32">
        <f t="shared" si="11"/>
        <v>-0.34866567303214746</v>
      </c>
      <c r="J119" s="1">
        <f t="shared" si="2"/>
        <v>30011.199999999997</v>
      </c>
    </row>
    <row r="120" spans="1:10" x14ac:dyDescent="0.2">
      <c r="A120" s="1">
        <f t="shared" si="3"/>
        <v>38</v>
      </c>
      <c r="B120" s="32">
        <f t="shared" si="4"/>
        <v>12.41726579764696</v>
      </c>
      <c r="C120" s="32">
        <f t="shared" si="5"/>
        <v>0.17901382853389036</v>
      </c>
      <c r="D120" s="32">
        <f t="shared" si="6"/>
        <v>7.812334940316414</v>
      </c>
      <c r="E120" s="32">
        <f t="shared" si="7"/>
        <v>0.13975267743446829</v>
      </c>
      <c r="F120" s="32">
        <f t="shared" si="8"/>
        <v>0.66661822936994986</v>
      </c>
      <c r="G120" s="32">
        <f t="shared" si="9"/>
        <v>1.4615264661691468E-2</v>
      </c>
      <c r="H120" s="32">
        <f t="shared" si="10"/>
        <v>29990.303781032664</v>
      </c>
      <c r="I120" s="32">
        <f t="shared" si="11"/>
        <v>-0.33338177063005014</v>
      </c>
      <c r="J120" s="1">
        <f t="shared" si="2"/>
        <v>30011.199999999997</v>
      </c>
    </row>
    <row r="121" spans="1:10" x14ac:dyDescent="0.2">
      <c r="A121" s="1">
        <f t="shared" si="3"/>
        <v>40</v>
      </c>
      <c r="B121" s="32">
        <f t="shared" si="4"/>
        <v>12.59627962618085</v>
      </c>
      <c r="C121" s="32">
        <f t="shared" si="5"/>
        <v>0.17116159831400612</v>
      </c>
      <c r="D121" s="32">
        <f t="shared" si="6"/>
        <v>7.9520876177508821</v>
      </c>
      <c r="E121" s="32">
        <f t="shared" si="7"/>
        <v>0.13362963991090571</v>
      </c>
      <c r="F121" s="32">
        <f t="shared" si="8"/>
        <v>0.68123349403164135</v>
      </c>
      <c r="G121" s="32">
        <f t="shared" si="9"/>
        <v>1.397526774344679E-2</v>
      </c>
      <c r="H121" s="32">
        <f t="shared" si="10"/>
        <v>29989.970399262034</v>
      </c>
      <c r="I121" s="32">
        <f t="shared" si="11"/>
        <v>-0.31876650596835865</v>
      </c>
      <c r="J121" s="1">
        <f t="shared" si="2"/>
        <v>30011.199999999997</v>
      </c>
    </row>
    <row r="122" spans="1:10" x14ac:dyDescent="0.2">
      <c r="A122" s="1">
        <f t="shared" si="3"/>
        <v>42</v>
      </c>
      <c r="B122" s="32">
        <f t="shared" si="4"/>
        <v>12.767441224494856</v>
      </c>
      <c r="C122" s="32">
        <f t="shared" si="5"/>
        <v>0.16365520663338595</v>
      </c>
      <c r="D122" s="32">
        <f t="shared" si="6"/>
        <v>8.0857172576617877</v>
      </c>
      <c r="E122" s="32">
        <f t="shared" si="7"/>
        <v>0.12777306760043528</v>
      </c>
      <c r="F122" s="32">
        <f t="shared" si="8"/>
        <v>0.69520876177508817</v>
      </c>
      <c r="G122" s="32">
        <f t="shared" si="9"/>
        <v>1.3362963991090576E-2</v>
      </c>
      <c r="H122" s="32">
        <f t="shared" si="10"/>
        <v>29989.651632756068</v>
      </c>
      <c r="I122" s="32">
        <f t="shared" si="11"/>
        <v>-0.30479123822491183</v>
      </c>
      <c r="J122" s="1">
        <f t="shared" si="2"/>
        <v>30011.200000000001</v>
      </c>
    </row>
    <row r="123" spans="1:10" x14ac:dyDescent="0.2">
      <c r="A123" s="1">
        <f t="shared" si="3"/>
        <v>44</v>
      </c>
      <c r="B123" s="32">
        <f t="shared" si="4"/>
        <v>12.931096431128243</v>
      </c>
      <c r="C123" s="32">
        <f t="shared" si="5"/>
        <v>0.15647877882679551</v>
      </c>
      <c r="D123" s="32">
        <f t="shared" si="6"/>
        <v>8.2134903252622227</v>
      </c>
      <c r="E123" s="32">
        <f t="shared" si="7"/>
        <v>0.12217218864698232</v>
      </c>
      <c r="F123" s="32">
        <f t="shared" si="8"/>
        <v>0.70857172576617877</v>
      </c>
      <c r="G123" s="32">
        <f t="shared" si="9"/>
        <v>1.2777306760043378E-2</v>
      </c>
      <c r="H123" s="32">
        <f t="shared" si="10"/>
        <v>29989.346841517843</v>
      </c>
      <c r="I123" s="32">
        <f t="shared" si="11"/>
        <v>-0.29142827423382123</v>
      </c>
      <c r="J123" s="1">
        <f t="shared" si="2"/>
        <v>30011.200000000001</v>
      </c>
    </row>
    <row r="124" spans="1:10" x14ac:dyDescent="0.2">
      <c r="A124" s="1">
        <f t="shared" si="3"/>
        <v>46</v>
      </c>
      <c r="B124" s="32">
        <f t="shared" si="4"/>
        <v>13.087575209955038</v>
      </c>
      <c r="C124" s="32">
        <f t="shared" si="5"/>
        <v>0.14961746079083305</v>
      </c>
      <c r="D124" s="32">
        <f t="shared" si="6"/>
        <v>8.3356625139092042</v>
      </c>
      <c r="E124" s="32">
        <f t="shared" si="7"/>
        <v>0.1168162878182466</v>
      </c>
      <c r="F124" s="32">
        <f t="shared" si="8"/>
        <v>0.72134903252622218</v>
      </c>
      <c r="G124" s="32">
        <f t="shared" si="9"/>
        <v>1.2217218864698148E-2</v>
      </c>
      <c r="H124" s="32">
        <f t="shared" si="10"/>
        <v>29989.055413243608</v>
      </c>
      <c r="I124" s="32">
        <f t="shared" si="11"/>
        <v>-0.27865096747377782</v>
      </c>
      <c r="J124" s="1">
        <f t="shared" si="2"/>
        <v>30011.199999999997</v>
      </c>
    </row>
    <row r="125" spans="1:10" x14ac:dyDescent="0.2">
      <c r="A125" s="1">
        <f t="shared" si="3"/>
        <v>48</v>
      </c>
      <c r="B125" s="32">
        <f t="shared" si="4"/>
        <v>13.23719267074587</v>
      </c>
      <c r="C125" s="32">
        <f t="shared" si="5"/>
        <v>0.14305722619631622</v>
      </c>
      <c r="D125" s="32">
        <f t="shared" si="6"/>
        <v>8.4524788017274517</v>
      </c>
      <c r="E125" s="32">
        <f t="shared" si="7"/>
        <v>0.11169489363093865</v>
      </c>
      <c r="F125" s="32">
        <f t="shared" si="8"/>
        <v>0.73356625139092035</v>
      </c>
      <c r="G125" s="32">
        <f t="shared" si="9"/>
        <v>1.1681628781824743E-2</v>
      </c>
      <c r="H125" s="32">
        <f t="shared" si="10"/>
        <v>29988.776762276135</v>
      </c>
      <c r="I125" s="32">
        <f t="shared" si="11"/>
        <v>-0.26643374860907965</v>
      </c>
      <c r="J125" s="1">
        <f t="shared" si="2"/>
        <v>30011.200000000001</v>
      </c>
    </row>
    <row r="126" spans="1:10" x14ac:dyDescent="0.2">
      <c r="A126" s="1">
        <f t="shared" si="3"/>
        <v>50</v>
      </c>
      <c r="B126" s="32">
        <f t="shared" si="4"/>
        <v>13.380249896942185</v>
      </c>
      <c r="C126" s="32">
        <f t="shared" si="5"/>
        <v>0.13678475968324044</v>
      </c>
      <c r="D126" s="32">
        <f t="shared" si="6"/>
        <v>8.5641736953583898</v>
      </c>
      <c r="E126" s="32">
        <f t="shared" si="7"/>
        <v>0.10679787078092062</v>
      </c>
      <c r="F126" s="32">
        <f t="shared" si="8"/>
        <v>0.74524788017274513</v>
      </c>
      <c r="G126" s="32">
        <f t="shared" si="9"/>
        <v>1.1169489363093782E-2</v>
      </c>
      <c r="H126" s="32">
        <f t="shared" si="10"/>
        <v>29988.510328527525</v>
      </c>
      <c r="I126" s="32">
        <f t="shared" si="11"/>
        <v>-0.25475211982725487</v>
      </c>
      <c r="J126" s="1">
        <f t="shared" si="2"/>
        <v>30011.199999999997</v>
      </c>
    </row>
    <row r="127" spans="1:10" x14ac:dyDescent="0.2">
      <c r="A127" s="1">
        <f t="shared" si="3"/>
        <v>52</v>
      </c>
      <c r="B127" s="32">
        <f t="shared" si="4"/>
        <v>13.517034656625427</v>
      </c>
      <c r="C127" s="32">
        <f t="shared" si="5"/>
        <v>0.13078738190277639</v>
      </c>
      <c r="D127" s="32">
        <f t="shared" si="6"/>
        <v>8.6709715661393112</v>
      </c>
      <c r="E127" s="32">
        <f t="shared" si="7"/>
        <v>0.10211546148329254</v>
      </c>
      <c r="F127" s="32">
        <f t="shared" si="8"/>
        <v>0.75641736953583893</v>
      </c>
      <c r="G127" s="32">
        <f t="shared" si="9"/>
        <v>1.0679787078092112E-2</v>
      </c>
      <c r="H127" s="32">
        <f t="shared" si="10"/>
        <v>29988.255576407697</v>
      </c>
      <c r="I127" s="32">
        <f t="shared" si="11"/>
        <v>-0.24358263046416107</v>
      </c>
      <c r="J127" s="1">
        <f t="shared" si="2"/>
        <v>30011.199999999997</v>
      </c>
    </row>
    <row r="128" spans="1:10" x14ac:dyDescent="0.2">
      <c r="A128" s="1">
        <f t="shared" si="3"/>
        <v>54</v>
      </c>
      <c r="B128" s="32">
        <f t="shared" si="4"/>
        <v>13.647822038528203</v>
      </c>
      <c r="C128" s="32">
        <f t="shared" si="5"/>
        <v>0.1250529978188798</v>
      </c>
      <c r="D128" s="32">
        <f t="shared" si="6"/>
        <v>8.7730870276226032</v>
      </c>
      <c r="E128" s="32">
        <f t="shared" si="7"/>
        <v>9.7638299418859931E-2</v>
      </c>
      <c r="F128" s="32">
        <f t="shared" si="8"/>
        <v>0.76709715661393107</v>
      </c>
      <c r="G128" s="32">
        <f t="shared" si="9"/>
        <v>1.021154614832917E-2</v>
      </c>
      <c r="H128" s="32">
        <f t="shared" si="10"/>
        <v>29988.011993777232</v>
      </c>
      <c r="I128" s="32">
        <f t="shared" si="11"/>
        <v>-0.23290284338606893</v>
      </c>
      <c r="J128" s="1">
        <f t="shared" si="2"/>
        <v>30011.199999999997</v>
      </c>
    </row>
    <row r="129" spans="1:10" x14ac:dyDescent="0.2">
      <c r="A129" s="1">
        <f t="shared" si="3"/>
        <v>56</v>
      </c>
      <c r="B129" s="32">
        <f t="shared" si="4"/>
        <v>13.772875036347083</v>
      </c>
      <c r="C129" s="32">
        <f t="shared" si="5"/>
        <v>0.11957005813887578</v>
      </c>
      <c r="D129" s="32">
        <f t="shared" si="6"/>
        <v>8.8707253270414625</v>
      </c>
      <c r="E129" s="32">
        <f t="shared" si="7"/>
        <v>9.3357409156977988E-2</v>
      </c>
      <c r="F129" s="32">
        <f t="shared" si="8"/>
        <v>0.77730870276226027</v>
      </c>
      <c r="G129" s="32">
        <f t="shared" si="9"/>
        <v>9.763829941885932E-3</v>
      </c>
      <c r="H129" s="32">
        <f t="shared" si="10"/>
        <v>29987.779090933847</v>
      </c>
      <c r="I129" s="32">
        <f t="shared" si="11"/>
        <v>-0.22269129723773973</v>
      </c>
      <c r="J129" s="1">
        <f t="shared" si="2"/>
        <v>30011.199999999997</v>
      </c>
    </row>
    <row r="130" spans="1:10" x14ac:dyDescent="0.2">
      <c r="A130" s="1">
        <f t="shared" si="3"/>
        <v>58</v>
      </c>
      <c r="B130" s="32">
        <f t="shared" si="4"/>
        <v>13.892445094485959</v>
      </c>
      <c r="C130" s="32">
        <f t="shared" si="5"/>
        <v>0.11432752834249615</v>
      </c>
      <c r="D130" s="32">
        <f t="shared" si="6"/>
        <v>8.9640827361984403</v>
      </c>
      <c r="E130" s="32">
        <f t="shared" si="7"/>
        <v>8.9264198037659837E-2</v>
      </c>
      <c r="F130" s="32">
        <f t="shared" si="8"/>
        <v>0.78707253270414623</v>
      </c>
      <c r="G130" s="32">
        <f t="shared" si="9"/>
        <v>9.3357409156977489E-3</v>
      </c>
      <c r="H130" s="32">
        <f t="shared" si="10"/>
        <v>29987.556399636611</v>
      </c>
      <c r="I130" s="32">
        <f t="shared" si="11"/>
        <v>-0.21292746729585377</v>
      </c>
      <c r="J130" s="1">
        <f t="shared" si="2"/>
        <v>30011.200000000001</v>
      </c>
    </row>
    <row r="131" spans="1:10" x14ac:dyDescent="0.2">
      <c r="A131" s="1">
        <f t="shared" si="3"/>
        <v>60</v>
      </c>
      <c r="B131" s="32">
        <f t="shared" si="4"/>
        <v>14.006772622828455</v>
      </c>
      <c r="C131" s="32">
        <f t="shared" si="5"/>
        <v>0.10931486228152842</v>
      </c>
      <c r="D131" s="32">
        <f t="shared" si="6"/>
        <v>9.0533469342360995</v>
      </c>
      <c r="E131" s="32">
        <f t="shared" si="7"/>
        <v>8.5350444294861716E-2</v>
      </c>
      <c r="F131" s="32">
        <f t="shared" si="8"/>
        <v>0.79640827361984401</v>
      </c>
      <c r="G131" s="32">
        <f t="shared" si="9"/>
        <v>8.9264198037658227E-3</v>
      </c>
      <c r="H131" s="32">
        <f t="shared" si="10"/>
        <v>29987.343472169316</v>
      </c>
      <c r="I131" s="32">
        <f t="shared" si="11"/>
        <v>-0.20359172638015599</v>
      </c>
      <c r="J131" s="1">
        <f t="shared" si="2"/>
        <v>30011.200000000001</v>
      </c>
    </row>
    <row r="132" spans="1:10" x14ac:dyDescent="0.2">
      <c r="A132" s="1">
        <f t="shared" si="3"/>
        <v>62</v>
      </c>
      <c r="B132" s="32">
        <f t="shared" si="4"/>
        <v>14.116087485109984</v>
      </c>
      <c r="C132" s="32">
        <f t="shared" si="5"/>
        <v>0.10452197868419522</v>
      </c>
      <c r="D132" s="32">
        <f t="shared" si="6"/>
        <v>9.1386973785309618</v>
      </c>
      <c r="E132" s="32">
        <f t="shared" si="7"/>
        <v>8.1608283462708653E-2</v>
      </c>
      <c r="F132" s="32">
        <f t="shared" si="8"/>
        <v>0.80533469342360986</v>
      </c>
      <c r="G132" s="32">
        <f t="shared" si="9"/>
        <v>8.5350444294862438E-3</v>
      </c>
      <c r="H132" s="32">
        <f t="shared" si="10"/>
        <v>29987.139880442937</v>
      </c>
      <c r="I132" s="32">
        <f t="shared" si="11"/>
        <v>-0.19466530657639014</v>
      </c>
      <c r="J132" s="1">
        <f t="shared" si="2"/>
        <v>30011.200000000001</v>
      </c>
    </row>
    <row r="133" spans="1:10" x14ac:dyDescent="0.2">
      <c r="A133" s="1">
        <f t="shared" si="3"/>
        <v>64</v>
      </c>
      <c r="B133" s="32">
        <f t="shared" si="4"/>
        <v>14.22060946379418</v>
      </c>
      <c r="C133" s="32">
        <f t="shared" si="5"/>
        <v>9.9939239639897814E-2</v>
      </c>
      <c r="D133" s="32">
        <f t="shared" si="6"/>
        <v>9.2203056619936703</v>
      </c>
      <c r="E133" s="32">
        <f t="shared" si="7"/>
        <v>7.80301941607352E-2</v>
      </c>
      <c r="F133" s="32">
        <f t="shared" si="8"/>
        <v>0.81386973785309613</v>
      </c>
      <c r="G133" s="32">
        <f t="shared" si="9"/>
        <v>8.1608283462708264E-3</v>
      </c>
      <c r="H133" s="32">
        <f t="shared" si="10"/>
        <v>29986.945215136362</v>
      </c>
      <c r="I133" s="32">
        <f t="shared" si="11"/>
        <v>-0.18613026214690387</v>
      </c>
      <c r="J133" s="1">
        <f t="shared" si="2"/>
        <v>30011.200000000004</v>
      </c>
    </row>
    <row r="134" spans="1:10" x14ac:dyDescent="0.2">
      <c r="A134" s="1">
        <f t="shared" si="3"/>
        <v>66</v>
      </c>
      <c r="B134" s="32">
        <f t="shared" si="4"/>
        <v>14.320548703434078</v>
      </c>
      <c r="C134" s="32">
        <f t="shared" si="5"/>
        <v>9.555743054406507E-2</v>
      </c>
      <c r="D134" s="32">
        <f t="shared" si="6"/>
        <v>9.2983358561544058</v>
      </c>
      <c r="E134" s="32">
        <f t="shared" si="7"/>
        <v>7.4608983840494414E-2</v>
      </c>
      <c r="F134" s="32">
        <f t="shared" si="8"/>
        <v>0.82203056619936699</v>
      </c>
      <c r="G134" s="32">
        <f t="shared" si="9"/>
        <v>7.8030194160735034E-3</v>
      </c>
      <c r="H134" s="32">
        <f t="shared" si="10"/>
        <v>29986.759084874215</v>
      </c>
      <c r="I134" s="32">
        <f t="shared" si="11"/>
        <v>-0.17796943380063301</v>
      </c>
      <c r="J134" s="1">
        <f t="shared" si="2"/>
        <v>30011.200000000004</v>
      </c>
    </row>
    <row r="135" spans="1:10" x14ac:dyDescent="0.2">
      <c r="A135" s="1">
        <f t="shared" si="3"/>
        <v>68</v>
      </c>
      <c r="B135" s="32">
        <f t="shared" si="4"/>
        <v>14.416106133978143</v>
      </c>
      <c r="C135" s="32">
        <f t="shared" si="5"/>
        <v>9.1367741203351227E-2</v>
      </c>
      <c r="D135" s="32">
        <f t="shared" si="6"/>
        <v>9.3729448399949007</v>
      </c>
      <c r="E135" s="32">
        <f t="shared" si="7"/>
        <v>7.1337774797158748E-2</v>
      </c>
      <c r="F135" s="32">
        <f t="shared" si="8"/>
        <v>0.82983358561544052</v>
      </c>
      <c r="G135" s="32">
        <f t="shared" si="9"/>
        <v>7.4608983840494802E-3</v>
      </c>
      <c r="H135" s="32">
        <f t="shared" si="10"/>
        <v>29986.581115440415</v>
      </c>
      <c r="I135" s="32">
        <f t="shared" si="11"/>
        <v>-0.17016641438455948</v>
      </c>
      <c r="J135" s="1">
        <f t="shared" si="2"/>
        <v>30011.200000000004</v>
      </c>
    </row>
    <row r="136" spans="1:10" x14ac:dyDescent="0.2">
      <c r="A136" s="1">
        <f t="shared" si="3"/>
        <v>70</v>
      </c>
      <c r="B136" s="32">
        <f t="shared" si="4"/>
        <v>14.507473875181494</v>
      </c>
      <c r="C136" s="32">
        <f t="shared" si="5"/>
        <v>8.7361747922112598E-2</v>
      </c>
      <c r="D136" s="32">
        <f t="shared" si="6"/>
        <v>9.4442826147920602</v>
      </c>
      <c r="E136" s="32">
        <f t="shared" si="7"/>
        <v>6.8209990598681491E-2</v>
      </c>
      <c r="F136" s="32">
        <f t="shared" si="8"/>
        <v>0.83729448399949002</v>
      </c>
      <c r="G136" s="32">
        <f t="shared" si="9"/>
        <v>7.1337774797158582E-3</v>
      </c>
      <c r="H136" s="32">
        <f t="shared" si="10"/>
        <v>29986.410949026031</v>
      </c>
      <c r="I136" s="32">
        <f t="shared" si="11"/>
        <v>-0.16270551600050998</v>
      </c>
      <c r="J136" s="1">
        <f t="shared" si="2"/>
        <v>30011.200000000004</v>
      </c>
    </row>
    <row r="137" spans="1:10" x14ac:dyDescent="0.2">
      <c r="A137" s="1">
        <f t="shared" si="3"/>
        <v>72</v>
      </c>
      <c r="B137" s="32">
        <f t="shared" si="4"/>
        <v>14.594835623103608</v>
      </c>
      <c r="C137" s="32">
        <f t="shared" si="5"/>
        <v>8.3531396457426577E-2</v>
      </c>
      <c r="D137" s="32">
        <f t="shared" si="6"/>
        <v>9.5124926053907419</v>
      </c>
      <c r="E137" s="32">
        <f t="shared" si="7"/>
        <v>6.5219343003499297E-2</v>
      </c>
      <c r="F137" s="32">
        <f t="shared" si="8"/>
        <v>0.84442826147920591</v>
      </c>
      <c r="G137" s="32">
        <f t="shared" si="9"/>
        <v>6.820999059868188E-3</v>
      </c>
      <c r="H137" s="32">
        <f t="shared" si="10"/>
        <v>29986.248243510032</v>
      </c>
      <c r="I137" s="32">
        <f t="shared" si="11"/>
        <v>-0.15557173852079409</v>
      </c>
      <c r="J137" s="1">
        <f t="shared" si="2"/>
        <v>30011.200000000004</v>
      </c>
    </row>
    <row r="138" spans="1:10" x14ac:dyDescent="0.2">
      <c r="A138" s="1">
        <f t="shared" si="3"/>
        <v>74</v>
      </c>
      <c r="B138" s="32">
        <f t="shared" si="4"/>
        <v>14.678367019561033</v>
      </c>
      <c r="C138" s="32">
        <f t="shared" si="5"/>
        <v>7.9868985766641365E-2</v>
      </c>
      <c r="D138" s="32">
        <f t="shared" si="6"/>
        <v>9.5777119483942421</v>
      </c>
      <c r="E138" s="32">
        <f t="shared" si="7"/>
        <v>6.2359819393934535E-2</v>
      </c>
      <c r="F138" s="32">
        <f t="shared" si="8"/>
        <v>0.85124926053907413</v>
      </c>
      <c r="G138" s="32">
        <f t="shared" si="9"/>
        <v>6.5219343003499464E-3</v>
      </c>
      <c r="H138" s="32">
        <f t="shared" si="10"/>
        <v>29986.092671771512</v>
      </c>
      <c r="I138" s="32">
        <f t="shared" si="11"/>
        <v>-0.14875073946092587</v>
      </c>
      <c r="J138" s="1">
        <f t="shared" si="2"/>
        <v>30011.200000000008</v>
      </c>
    </row>
    <row r="139" spans="1:10" x14ac:dyDescent="0.2">
      <c r="A139" s="1">
        <f t="shared" si="3"/>
        <v>76</v>
      </c>
      <c r="B139" s="32">
        <f t="shared" si="4"/>
        <v>14.758236005327674</v>
      </c>
      <c r="C139" s="32">
        <f t="shared" si="5"/>
        <v>7.6367152492100021E-2</v>
      </c>
      <c r="D139" s="32">
        <f t="shared" si="6"/>
        <v>9.6400717677881769</v>
      </c>
      <c r="E139" s="32">
        <f t="shared" si="7"/>
        <v>5.9625670729082314E-2</v>
      </c>
      <c r="F139" s="32">
        <f t="shared" si="8"/>
        <v>0.8577711948394241</v>
      </c>
      <c r="G139" s="32">
        <f t="shared" si="9"/>
        <v>6.2359819393935367E-3</v>
      </c>
      <c r="H139" s="32">
        <f t="shared" si="10"/>
        <v>29985.943921032052</v>
      </c>
      <c r="I139" s="32">
        <f t="shared" si="11"/>
        <v>-0.1422288051605759</v>
      </c>
      <c r="J139" s="1">
        <f t="shared" si="2"/>
        <v>30011.200000000008</v>
      </c>
    </row>
    <row r="140" spans="1:10" x14ac:dyDescent="0.2">
      <c r="A140" s="1">
        <f t="shared" si="3"/>
        <v>78</v>
      </c>
      <c r="B140" s="32">
        <f t="shared" si="4"/>
        <v>14.834603157819775</v>
      </c>
      <c r="C140" s="32">
        <f t="shared" si="5"/>
        <v>7.3018856139496546E-2</v>
      </c>
      <c r="D140" s="32">
        <f t="shared" si="6"/>
        <v>9.6996974385172585</v>
      </c>
      <c r="E140" s="32">
        <f t="shared" si="7"/>
        <v>5.7011400008777691E-2</v>
      </c>
      <c r="F140" s="32">
        <f t="shared" si="8"/>
        <v>0.86400717677881766</v>
      </c>
      <c r="G140" s="32">
        <f t="shared" si="9"/>
        <v>5.9625670729080704E-3</v>
      </c>
      <c r="H140" s="32">
        <f t="shared" si="10"/>
        <v>29985.801692226891</v>
      </c>
      <c r="I140" s="32">
        <f t="shared" si="11"/>
        <v>-0.13599282322118234</v>
      </c>
      <c r="J140" s="1">
        <f t="shared" si="2"/>
        <v>30011.200000000008</v>
      </c>
    </row>
    <row r="141" spans="1:10" x14ac:dyDescent="0.2">
      <c r="A141" s="1">
        <f t="shared" si="3"/>
        <v>80</v>
      </c>
      <c r="B141" s="32">
        <f t="shared" si="4"/>
        <v>14.907622013959271</v>
      </c>
      <c r="C141" s="32">
        <f t="shared" si="5"/>
        <v>6.9817364913352553E-2</v>
      </c>
      <c r="D141" s="32">
        <f t="shared" si="6"/>
        <v>9.7567088385260359</v>
      </c>
      <c r="E141" s="32">
        <f t="shared" si="7"/>
        <v>5.4511751234043948E-2</v>
      </c>
      <c r="F141" s="32">
        <f t="shared" si="8"/>
        <v>0.86996974385172576</v>
      </c>
      <c r="G141" s="32">
        <f t="shared" si="9"/>
        <v>5.701140000877708E-3</v>
      </c>
      <c r="H141" s="32">
        <f t="shared" si="10"/>
        <v>29985.665699403671</v>
      </c>
      <c r="I141" s="32">
        <f t="shared" si="11"/>
        <v>-0.13003025614827424</v>
      </c>
      <c r="J141" s="1">
        <f t="shared" si="2"/>
        <v>30011.200000000008</v>
      </c>
    </row>
    <row r="142" spans="1:10" x14ac:dyDescent="0.2">
      <c r="A142" s="1">
        <f t="shared" si="3"/>
        <v>82</v>
      </c>
      <c r="B142" s="32">
        <f t="shared" si="4"/>
        <v>14.977439378872624</v>
      </c>
      <c r="C142" s="32">
        <f t="shared" si="5"/>
        <v>6.6756242177490654E-2</v>
      </c>
      <c r="D142" s="32">
        <f t="shared" si="6"/>
        <v>9.8112205897600795</v>
      </c>
      <c r="E142" s="32">
        <f t="shared" si="7"/>
        <v>5.2121698846501419E-2</v>
      </c>
      <c r="F142" s="32">
        <f t="shared" si="8"/>
        <v>0.8756708838526035</v>
      </c>
      <c r="G142" s="32">
        <f t="shared" si="9"/>
        <v>5.4511751234044004E-3</v>
      </c>
      <c r="H142" s="32">
        <f t="shared" si="10"/>
        <v>29985.535669147524</v>
      </c>
      <c r="I142" s="32">
        <f t="shared" si="11"/>
        <v>-0.1243291161473965</v>
      </c>
      <c r="J142" s="1">
        <f t="shared" si="2"/>
        <v>30011.200000000008</v>
      </c>
    </row>
    <row r="143" spans="1:10" x14ac:dyDescent="0.2">
      <c r="A143" s="1">
        <f t="shared" si="3"/>
        <v>84</v>
      </c>
      <c r="B143" s="32">
        <f t="shared" si="4"/>
        <v>15.044195621050115</v>
      </c>
      <c r="C143" s="32">
        <f t="shared" si="5"/>
        <v>6.382933351129283E-2</v>
      </c>
      <c r="D143" s="32">
        <f t="shared" si="6"/>
        <v>9.8633422886065816</v>
      </c>
      <c r="E143" s="32">
        <f t="shared" si="7"/>
        <v>4.9836437628049124E-2</v>
      </c>
      <c r="F143" s="32">
        <f t="shared" si="8"/>
        <v>0.88112205897600793</v>
      </c>
      <c r="G143" s="32">
        <f t="shared" si="9"/>
        <v>5.2121698846500919E-3</v>
      </c>
      <c r="H143" s="32">
        <f t="shared" si="10"/>
        <v>29985.411340031376</v>
      </c>
      <c r="I143" s="32">
        <f t="shared" si="11"/>
        <v>-0.11887794102399207</v>
      </c>
      <c r="J143" s="1">
        <f t="shared" si="2"/>
        <v>30011.200000000008</v>
      </c>
    </row>
    <row r="144" spans="1:10" x14ac:dyDescent="0.2">
      <c r="A144" s="1">
        <f t="shared" si="3"/>
        <v>86</v>
      </c>
      <c r="B144" s="32">
        <f t="shared" si="4"/>
        <v>15.108024954561408</v>
      </c>
      <c r="C144" s="32">
        <f t="shared" si="5"/>
        <v>6.1030754334643889E-2</v>
      </c>
      <c r="D144" s="32">
        <f t="shared" si="6"/>
        <v>9.91317872623463</v>
      </c>
      <c r="E144" s="32">
        <f t="shared" si="7"/>
        <v>4.7651373041893152E-2</v>
      </c>
      <c r="F144" s="32">
        <f t="shared" si="8"/>
        <v>0.88633422886065805</v>
      </c>
      <c r="G144" s="32">
        <f t="shared" si="9"/>
        <v>4.9836437628048846E-3</v>
      </c>
      <c r="H144" s="32">
        <f t="shared" si="10"/>
        <v>29985.292462090354</v>
      </c>
      <c r="I144" s="32">
        <f t="shared" si="11"/>
        <v>-0.11366577113934195</v>
      </c>
      <c r="J144" s="1">
        <f t="shared" si="2"/>
        <v>30011.200000000012</v>
      </c>
    </row>
    <row r="145" spans="1:10" x14ac:dyDescent="0.2">
      <c r="A145" s="1">
        <f t="shared" si="3"/>
        <v>88</v>
      </c>
      <c r="B145" s="32">
        <f t="shared" si="4"/>
        <v>15.169055708896051</v>
      </c>
      <c r="C145" s="32">
        <f t="shared" si="5"/>
        <v>5.8354878076093741E-2</v>
      </c>
      <c r="D145" s="32">
        <f t="shared" si="6"/>
        <v>9.9608300992765226</v>
      </c>
      <c r="E145" s="32">
        <f t="shared" si="7"/>
        <v>4.556211199625404E-2</v>
      </c>
      <c r="F145" s="32">
        <f t="shared" si="8"/>
        <v>0.89131787262346296</v>
      </c>
      <c r="G145" s="32">
        <f t="shared" si="9"/>
        <v>4.765137304189232E-3</v>
      </c>
      <c r="H145" s="32">
        <f t="shared" si="10"/>
        <v>29985.178796319215</v>
      </c>
      <c r="I145" s="32">
        <f t="shared" si="11"/>
        <v>-0.10868212737653704</v>
      </c>
      <c r="J145" s="1">
        <f t="shared" si="2"/>
        <v>30011.200000000012</v>
      </c>
    </row>
    <row r="146" spans="1:10" x14ac:dyDescent="0.2">
      <c r="A146" s="1">
        <f t="shared" si="3"/>
        <v>90</v>
      </c>
      <c r="B146" s="32">
        <f t="shared" si="4"/>
        <v>15.227410586972145</v>
      </c>
      <c r="C146" s="32">
        <f t="shared" si="5"/>
        <v>5.5796324860126201E-2</v>
      </c>
      <c r="D146" s="32">
        <f t="shared" si="6"/>
        <v>10.006392211272777</v>
      </c>
      <c r="E146" s="32">
        <f t="shared" si="7"/>
        <v>4.3564454012596121E-2</v>
      </c>
      <c r="F146" s="32">
        <f t="shared" si="8"/>
        <v>0.89608300992765222</v>
      </c>
      <c r="G146" s="32">
        <f t="shared" si="9"/>
        <v>4.5562111996254318E-3</v>
      </c>
      <c r="H146" s="32">
        <f t="shared" si="10"/>
        <v>29985.07011419184</v>
      </c>
      <c r="I146" s="32">
        <f t="shared" si="11"/>
        <v>-0.10391699007234778</v>
      </c>
      <c r="J146" s="1">
        <f t="shared" si="2"/>
        <v>30011.200000000012</v>
      </c>
    </row>
    <row r="147" spans="1:10" x14ac:dyDescent="0.2">
      <c r="A147" s="1">
        <f t="shared" si="3"/>
        <v>92</v>
      </c>
      <c r="B147" s="32">
        <f t="shared" si="4"/>
        <v>15.28320691183227</v>
      </c>
      <c r="C147" s="32">
        <f t="shared" si="5"/>
        <v>5.3349950690620651E-2</v>
      </c>
      <c r="D147" s="32">
        <f t="shared" si="6"/>
        <v>10.049956665285373</v>
      </c>
      <c r="E147" s="32">
        <f t="shared" si="7"/>
        <v>4.1654382780841992E-2</v>
      </c>
      <c r="F147" s="32">
        <f t="shared" si="8"/>
        <v>0.90063922112727768</v>
      </c>
      <c r="G147" s="32">
        <f t="shared" si="9"/>
        <v>4.356445401259651E-3</v>
      </c>
      <c r="H147" s="32">
        <f t="shared" si="10"/>
        <v>29984.966197201767</v>
      </c>
      <c r="I147" s="32">
        <f t="shared" si="11"/>
        <v>-9.9360778872722322E-2</v>
      </c>
      <c r="J147" s="1">
        <f t="shared" si="2"/>
        <v>30011.200000000012</v>
      </c>
    </row>
    <row r="148" spans="1:10" x14ac:dyDescent="0.2">
      <c r="A148" s="1">
        <f t="shared" si="3"/>
        <v>94</v>
      </c>
      <c r="B148" s="32">
        <f t="shared" si="4"/>
        <v>15.33655686252289</v>
      </c>
      <c r="C148" s="32">
        <f t="shared" si="5"/>
        <v>5.1010837108664719E-2</v>
      </c>
      <c r="D148" s="32">
        <f t="shared" si="6"/>
        <v>10.091611048066216</v>
      </c>
      <c r="E148" s="32">
        <f t="shared" si="7"/>
        <v>3.982805808471368E-2</v>
      </c>
      <c r="F148" s="32">
        <f t="shared" si="8"/>
        <v>0.90499566652853736</v>
      </c>
      <c r="G148" s="32">
        <f t="shared" si="9"/>
        <v>4.1654382780842159E-3</v>
      </c>
      <c r="H148" s="32">
        <f t="shared" si="10"/>
        <v>29984.866836422894</v>
      </c>
      <c r="I148" s="32">
        <f t="shared" si="11"/>
        <v>-9.5004333471462643E-2</v>
      </c>
      <c r="J148" s="1">
        <f t="shared" si="2"/>
        <v>30011.200000000012</v>
      </c>
    </row>
    <row r="149" spans="1:10" x14ac:dyDescent="0.2">
      <c r="A149" s="1">
        <f t="shared" si="3"/>
        <v>96</v>
      </c>
      <c r="B149" s="32">
        <f t="shared" si="4"/>
        <v>15.387567699631555</v>
      </c>
      <c r="C149" s="32">
        <f t="shared" si="5"/>
        <v>4.8774281303874623E-2</v>
      </c>
      <c r="D149" s="32">
        <f t="shared" si="6"/>
        <v>10.13143910615093</v>
      </c>
      <c r="E149" s="32">
        <f t="shared" si="7"/>
        <v>3.8081808081032342E-2</v>
      </c>
      <c r="F149" s="32">
        <f t="shared" si="8"/>
        <v>0.9091611048066216</v>
      </c>
      <c r="G149" s="32">
        <f t="shared" si="9"/>
        <v>3.9828058084714069E-3</v>
      </c>
      <c r="H149" s="32">
        <f t="shared" si="10"/>
        <v>29984.771832089424</v>
      </c>
      <c r="I149" s="32">
        <f t="shared" si="11"/>
        <v>-9.0838895193378399E-2</v>
      </c>
      <c r="J149" s="1">
        <f t="shared" si="2"/>
        <v>30011.200000000012</v>
      </c>
    </row>
    <row r="150" spans="1:10" x14ac:dyDescent="0.2">
      <c r="A150" s="1">
        <f t="shared" si="3"/>
        <v>98</v>
      </c>
      <c r="B150" s="32">
        <f t="shared" si="4"/>
        <v>15.436341980935429</v>
      </c>
      <c r="C150" s="32">
        <f t="shared" si="5"/>
        <v>4.6635786659306233E-2</v>
      </c>
      <c r="D150" s="32">
        <f t="shared" si="6"/>
        <v>10.169520914231963</v>
      </c>
      <c r="E150" s="32">
        <f t="shared" si="7"/>
        <v>3.6412121917497542E-2</v>
      </c>
      <c r="F150" s="32">
        <f t="shared" si="8"/>
        <v>0.91314391061509304</v>
      </c>
      <c r="G150" s="32">
        <f t="shared" si="9"/>
        <v>3.8081808081031621E-3</v>
      </c>
      <c r="H150" s="32">
        <f t="shared" si="10"/>
        <v>29984.68099319423</v>
      </c>
      <c r="I150" s="32">
        <f t="shared" si="11"/>
        <v>-8.6856089384906965E-2</v>
      </c>
      <c r="J150" s="1">
        <f t="shared" si="2"/>
        <v>30011.200000000012</v>
      </c>
    </row>
    <row r="151" spans="1:10" x14ac:dyDescent="0.2">
      <c r="A151" s="1">
        <f t="shared" si="3"/>
        <v>100</v>
      </c>
      <c r="B151" s="32">
        <f t="shared" si="4"/>
        <v>15.482977767594736</v>
      </c>
      <c r="C151" s="32">
        <f t="shared" si="5"/>
        <v>4.4591053710944517E-2</v>
      </c>
      <c r="D151" s="32">
        <f t="shared" si="6"/>
        <v>10.20593303614946</v>
      </c>
      <c r="E151" s="32">
        <f t="shared" si="7"/>
        <v>3.4815642674109526E-2</v>
      </c>
      <c r="F151" s="32">
        <f t="shared" si="8"/>
        <v>0.91695209142319622</v>
      </c>
      <c r="G151" s="32">
        <f t="shared" si="9"/>
        <v>3.6412121917497042E-3</v>
      </c>
      <c r="H151" s="32">
        <f t="shared" si="10"/>
        <v>29984.594137104847</v>
      </c>
      <c r="I151" s="32">
        <f t="shared" si="11"/>
        <v>-8.3047908576803775E-2</v>
      </c>
      <c r="J151" s="1">
        <f t="shared" si="2"/>
        <v>30011.200000000015</v>
      </c>
    </row>
    <row r="152" spans="1:10" x14ac:dyDescent="0.2">
      <c r="A152" s="1">
        <f t="shared" si="3"/>
        <v>102</v>
      </c>
      <c r="B152" s="32">
        <f t="shared" si="4"/>
        <v>15.52756882130568</v>
      </c>
      <c r="C152" s="32">
        <f t="shared" si="5"/>
        <v>4.263597150357723E-2</v>
      </c>
      <c r="D152" s="32">
        <f t="shared" si="6"/>
        <v>10.24074867882357</v>
      </c>
      <c r="E152" s="32">
        <f t="shared" si="7"/>
        <v>3.3289160614065949E-2</v>
      </c>
      <c r="F152" s="32">
        <f t="shared" si="8"/>
        <v>0.92059330361494596</v>
      </c>
      <c r="G152" s="32">
        <f t="shared" si="9"/>
        <v>3.481564267410836E-3</v>
      </c>
      <c r="H152" s="32">
        <f t="shared" si="10"/>
        <v>29984.511089196269</v>
      </c>
      <c r="I152" s="32">
        <f t="shared" si="11"/>
        <v>-7.9406696385054043E-2</v>
      </c>
      <c r="J152" s="1">
        <f t="shared" si="2"/>
        <v>30011.200000000012</v>
      </c>
    </row>
    <row r="153" spans="1:10" x14ac:dyDescent="0.2">
      <c r="A153" s="1">
        <f t="shared" si="3"/>
        <v>104</v>
      </c>
      <c r="B153" s="32">
        <f t="shared" si="4"/>
        <v>15.570204792809257</v>
      </c>
      <c r="C153" s="32">
        <f t="shared" si="5"/>
        <v>4.0766609325675662E-2</v>
      </c>
      <c r="D153" s="32">
        <f t="shared" si="6"/>
        <v>10.274037839437636</v>
      </c>
      <c r="E153" s="32">
        <f t="shared" si="7"/>
        <v>3.1829606730560789E-2</v>
      </c>
      <c r="F153" s="32">
        <f t="shared" si="8"/>
        <v>0.92407486788235682</v>
      </c>
      <c r="G153" s="32">
        <f t="shared" si="9"/>
        <v>3.3289160614067004E-3</v>
      </c>
      <c r="H153" s="32">
        <f t="shared" si="10"/>
        <v>29984.431682499882</v>
      </c>
      <c r="I153" s="32">
        <f t="shared" si="11"/>
        <v>-7.5925132117643179E-2</v>
      </c>
      <c r="J153" s="1">
        <f t="shared" si="2"/>
        <v>30011.200000000012</v>
      </c>
    </row>
    <row r="154" spans="1:10" x14ac:dyDescent="0.2">
      <c r="A154" s="1">
        <f t="shared" si="3"/>
        <v>106</v>
      </c>
      <c r="B154" s="32">
        <f t="shared" si="4"/>
        <v>15.610971402134933</v>
      </c>
      <c r="C154" s="32">
        <f t="shared" si="5"/>
        <v>3.8979208806652177E-2</v>
      </c>
      <c r="D154" s="32">
        <f t="shared" si="6"/>
        <v>10.305867446168197</v>
      </c>
      <c r="E154" s="32">
        <f t="shared" si="7"/>
        <v>3.0434046576528262E-2</v>
      </c>
      <c r="F154" s="32">
        <f t="shared" si="8"/>
        <v>0.92740378394376355</v>
      </c>
      <c r="G154" s="32">
        <f t="shared" si="9"/>
        <v>3.1829606730559845E-3</v>
      </c>
      <c r="H154" s="32">
        <f t="shared" si="10"/>
        <v>29984.355757367764</v>
      </c>
      <c r="I154" s="32">
        <f t="shared" si="11"/>
        <v>-7.2596216056236451E-2</v>
      </c>
      <c r="J154" s="1">
        <f t="shared" si="2"/>
        <v>30011.200000000012</v>
      </c>
    </row>
    <row r="155" spans="1:10" x14ac:dyDescent="0.2">
      <c r="A155" s="1">
        <f t="shared" si="3"/>
        <v>108</v>
      </c>
      <c r="B155" s="32">
        <f t="shared" si="4"/>
        <v>15.649950610941584</v>
      </c>
      <c r="C155" s="32">
        <f t="shared" si="5"/>
        <v>3.7270176360627683E-2</v>
      </c>
      <c r="D155" s="32">
        <f t="shared" si="6"/>
        <v>10.336301492744726</v>
      </c>
      <c r="E155" s="32">
        <f t="shared" si="7"/>
        <v>2.9099674364899908E-2</v>
      </c>
      <c r="F155" s="32">
        <f t="shared" si="8"/>
        <v>0.93058674461681956</v>
      </c>
      <c r="G155" s="32">
        <f t="shared" si="9"/>
        <v>3.0434046576528206E-3</v>
      </c>
      <c r="H155" s="32">
        <f t="shared" si="10"/>
        <v>29984.283161151707</v>
      </c>
      <c r="I155" s="32">
        <f t="shared" si="11"/>
        <v>-6.9413255383180439E-2</v>
      </c>
      <c r="J155" s="1">
        <f t="shared" si="2"/>
        <v>30011.200000000012</v>
      </c>
    </row>
    <row r="156" spans="1:10" x14ac:dyDescent="0.2">
      <c r="A156" s="1">
        <f t="shared" si="3"/>
        <v>110</v>
      </c>
      <c r="B156" s="32">
        <f t="shared" si="4"/>
        <v>15.687220787302211</v>
      </c>
      <c r="C156" s="32">
        <f t="shared" si="5"/>
        <v>3.563607596148255E-2</v>
      </c>
      <c r="D156" s="32">
        <f t="shared" si="6"/>
        <v>10.365401167109626</v>
      </c>
      <c r="E156" s="32">
        <f t="shared" si="7"/>
        <v>2.7823807327554961E-2</v>
      </c>
      <c r="F156" s="32">
        <f t="shared" si="8"/>
        <v>0.93363014927447241</v>
      </c>
      <c r="G156" s="32">
        <f t="shared" si="9"/>
        <v>2.9099674364900519E-3</v>
      </c>
      <c r="H156" s="32">
        <f t="shared" si="10"/>
        <v>29984.213747896323</v>
      </c>
      <c r="I156" s="32">
        <f t="shared" si="11"/>
        <v>-6.636985072552759E-2</v>
      </c>
      <c r="J156" s="1">
        <f t="shared" si="2"/>
        <v>30011.200000000008</v>
      </c>
    </row>
    <row r="157" spans="1:10" x14ac:dyDescent="0.2">
      <c r="A157" s="1">
        <f t="shared" si="3"/>
        <v>112</v>
      </c>
      <c r="B157" s="32">
        <f t="shared" si="4"/>
        <v>15.722856863263694</v>
      </c>
      <c r="C157" s="32">
        <f t="shared" si="5"/>
        <v>3.4073622234697232E-2</v>
      </c>
      <c r="D157" s="32">
        <f t="shared" si="6"/>
        <v>10.393224974437182</v>
      </c>
      <c r="E157" s="32">
        <f t="shared" si="7"/>
        <v>2.6603880321584672E-2</v>
      </c>
      <c r="F157" s="32">
        <f t="shared" si="8"/>
        <v>0.93654011671096249</v>
      </c>
      <c r="G157" s="32">
        <f t="shared" si="9"/>
        <v>2.7823807327555794E-3</v>
      </c>
      <c r="H157" s="32">
        <f t="shared" si="10"/>
        <v>29984.147378045596</v>
      </c>
      <c r="I157" s="32">
        <f t="shared" si="11"/>
        <v>-6.3459883289037511E-2</v>
      </c>
      <c r="J157" s="1">
        <f t="shared" si="2"/>
        <v>30011.200000000008</v>
      </c>
    </row>
    <row r="158" spans="1:10" x14ac:dyDescent="0.2">
      <c r="A158" s="1">
        <f t="shared" si="3"/>
        <v>114</v>
      </c>
      <c r="B158" s="32">
        <f t="shared" si="4"/>
        <v>15.75693048549839</v>
      </c>
      <c r="C158" s="32">
        <f t="shared" si="5"/>
        <v>3.2579673852075053E-2</v>
      </c>
      <c r="D158" s="32">
        <f t="shared" si="6"/>
        <v>10.419828854758766</v>
      </c>
      <c r="E158" s="32">
        <f t="shared" si="7"/>
        <v>2.5437440672048339E-2</v>
      </c>
      <c r="F158" s="32">
        <f t="shared" si="8"/>
        <v>0.9393224974437181</v>
      </c>
      <c r="G158" s="32">
        <f t="shared" si="9"/>
        <v>2.6603880321584839E-3</v>
      </c>
      <c r="H158" s="32">
        <f t="shared" si="10"/>
        <v>29984.083918162309</v>
      </c>
      <c r="I158" s="32">
        <f t="shared" si="11"/>
        <v>-6.0677502556281904E-2</v>
      </c>
      <c r="J158" s="1">
        <f t="shared" si="2"/>
        <v>30011.200000000008</v>
      </c>
    </row>
    <row r="159" spans="1:10" x14ac:dyDescent="0.2">
      <c r="A159" s="1">
        <f t="shared" si="3"/>
        <v>116</v>
      </c>
      <c r="B159" s="32">
        <f t="shared" si="4"/>
        <v>15.789510159350465</v>
      </c>
      <c r="C159" s="32">
        <f t="shared" si="5"/>
        <v>3.1151227216069333E-2</v>
      </c>
      <c r="D159" s="32">
        <f t="shared" si="6"/>
        <v>10.445266295430814</v>
      </c>
      <c r="E159" s="32">
        <f t="shared" si="7"/>
        <v>2.4322143240849359E-2</v>
      </c>
      <c r="F159" s="32">
        <f t="shared" si="8"/>
        <v>0.94198288547587661</v>
      </c>
      <c r="G159" s="32">
        <f t="shared" si="9"/>
        <v>2.5437440672046729E-3</v>
      </c>
      <c r="H159" s="32">
        <f t="shared" si="10"/>
        <v>29984.023240659753</v>
      </c>
      <c r="I159" s="32">
        <f t="shared" si="11"/>
        <v>-5.8017114524123392E-2</v>
      </c>
      <c r="J159" s="1">
        <f t="shared" si="2"/>
        <v>30011.200000000012</v>
      </c>
    </row>
    <row r="160" spans="1:10" x14ac:dyDescent="0.2">
      <c r="A160" s="1">
        <f t="shared" si="3"/>
        <v>118</v>
      </c>
      <c r="B160" s="32">
        <f t="shared" si="4"/>
        <v>15.820661386566535</v>
      </c>
      <c r="C160" s="32">
        <f t="shared" si="5"/>
        <v>2.9785410421025893E-2</v>
      </c>
      <c r="D160" s="32">
        <f t="shared" si="6"/>
        <v>10.469588438671664</v>
      </c>
      <c r="E160" s="32">
        <f t="shared" si="7"/>
        <v>2.3255745711807663E-2</v>
      </c>
      <c r="F160" s="32">
        <f t="shared" si="8"/>
        <v>0.94452662954308131</v>
      </c>
      <c r="G160" s="32">
        <f t="shared" si="9"/>
        <v>2.432214324085108E-3</v>
      </c>
      <c r="H160" s="32">
        <f t="shared" si="10"/>
        <v>29983.96522354523</v>
      </c>
      <c r="I160" s="32">
        <f t="shared" si="11"/>
        <v>-5.5473370456918691E-2</v>
      </c>
      <c r="J160" s="1">
        <f t="shared" si="2"/>
        <v>30011.200000000012</v>
      </c>
    </row>
    <row r="161" spans="1:10" x14ac:dyDescent="0.2">
      <c r="A161" s="1">
        <f t="shared" si="3"/>
        <v>120</v>
      </c>
      <c r="B161" s="32">
        <f t="shared" si="4"/>
        <v>15.85044679698756</v>
      </c>
      <c r="C161" s="32">
        <f t="shared" si="5"/>
        <v>2.8479477479182225E-2</v>
      </c>
      <c r="D161" s="32">
        <f t="shared" si="6"/>
        <v>10.492844184383472</v>
      </c>
      <c r="E161" s="32">
        <f t="shared" si="7"/>
        <v>2.2236104082470565E-2</v>
      </c>
      <c r="F161" s="32">
        <f t="shared" si="8"/>
        <v>0.94695884386716644</v>
      </c>
      <c r="G161" s="32">
        <f t="shared" si="9"/>
        <v>2.3255745711807385E-3</v>
      </c>
      <c r="H161" s="32">
        <f t="shared" si="10"/>
        <v>29983.909750174775</v>
      </c>
      <c r="I161" s="32">
        <f t="shared" si="11"/>
        <v>-5.3041156132833556E-2</v>
      </c>
      <c r="J161" s="1">
        <f t="shared" si="2"/>
        <v>30011.200000000012</v>
      </c>
    </row>
    <row r="162" spans="1:10" x14ac:dyDescent="0.2">
      <c r="A162" s="1">
        <f t="shared" si="3"/>
        <v>122</v>
      </c>
      <c r="B162" s="32">
        <f t="shared" si="4"/>
        <v>15.878926274466743</v>
      </c>
      <c r="C162" s="32">
        <f t="shared" si="5"/>
        <v>2.7230802799839693E-2</v>
      </c>
      <c r="D162" s="32">
        <f t="shared" si="6"/>
        <v>10.515080288465942</v>
      </c>
      <c r="E162" s="32">
        <f t="shared" si="7"/>
        <v>2.1261168353566173E-2</v>
      </c>
      <c r="F162" s="32">
        <f t="shared" si="8"/>
        <v>0.94928441843834721</v>
      </c>
      <c r="G162" s="32">
        <f t="shared" si="9"/>
        <v>2.2236104082468955E-3</v>
      </c>
      <c r="H162" s="32">
        <f t="shared" si="10"/>
        <v>29983.856709018641</v>
      </c>
      <c r="I162" s="32">
        <f t="shared" si="11"/>
        <v>-5.0715581561652789E-2</v>
      </c>
      <c r="J162" s="1">
        <f t="shared" si="2"/>
        <v>30011.200000000012</v>
      </c>
    </row>
    <row r="163" spans="1:10" x14ac:dyDescent="0.2">
      <c r="A163" s="1">
        <f t="shared" si="3"/>
        <v>124</v>
      </c>
      <c r="B163" s="32">
        <f t="shared" si="4"/>
        <v>15.906157077266583</v>
      </c>
      <c r="C163" s="32">
        <f t="shared" si="5"/>
        <v>2.6036875910584789E-2</v>
      </c>
      <c r="D163" s="32">
        <f t="shared" si="6"/>
        <v>10.536341456819509</v>
      </c>
      <c r="E163" s="32">
        <f t="shared" si="7"/>
        <v>2.0328978407464504E-2</v>
      </c>
      <c r="F163" s="32">
        <f t="shared" si="8"/>
        <v>0.95150802884659413</v>
      </c>
      <c r="G163" s="32">
        <f t="shared" si="9"/>
        <v>2.1261168353565452E-3</v>
      </c>
      <c r="H163" s="32">
        <f t="shared" si="10"/>
        <v>29983.805993437079</v>
      </c>
      <c r="I163" s="32">
        <f t="shared" si="11"/>
        <v>-4.8491971153405866E-2</v>
      </c>
      <c r="J163" s="1">
        <f t="shared" si="2"/>
        <v>30011.200000000012</v>
      </c>
    </row>
    <row r="164" spans="1:10" x14ac:dyDescent="0.2">
      <c r="A164" s="1">
        <f t="shared" si="3"/>
        <v>126</v>
      </c>
      <c r="B164" s="32">
        <f t="shared" si="4"/>
        <v>15.932193953177167</v>
      </c>
      <c r="C164" s="32">
        <f t="shared" si="5"/>
        <v>2.4895296409960799E-2</v>
      </c>
      <c r="D164" s="32">
        <f t="shared" si="6"/>
        <v>10.556670435226973</v>
      </c>
      <c r="E164" s="32">
        <f t="shared" si="7"/>
        <v>1.9437660067342044E-2</v>
      </c>
      <c r="F164" s="32">
        <f t="shared" si="8"/>
        <v>0.95363414568195071</v>
      </c>
      <c r="G164" s="32">
        <f t="shared" si="9"/>
        <v>2.0328978407464227E-3</v>
      </c>
      <c r="H164" s="32">
        <f t="shared" si="10"/>
        <v>29983.757501465927</v>
      </c>
      <c r="I164" s="32">
        <f t="shared" si="11"/>
        <v>-4.6365854318049293E-2</v>
      </c>
      <c r="J164" s="1">
        <f t="shared" si="2"/>
        <v>30011.200000000012</v>
      </c>
    </row>
    <row r="165" spans="1:10" x14ac:dyDescent="0.2">
      <c r="A165" s="1">
        <f t="shared" si="3"/>
        <v>128</v>
      </c>
      <c r="B165" s="32">
        <f t="shared" si="4"/>
        <v>15.957089249587128</v>
      </c>
      <c r="C165" s="32">
        <f t="shared" si="5"/>
        <v>2.3803769141437114E-2</v>
      </c>
      <c r="D165" s="32">
        <f t="shared" si="6"/>
        <v>10.576108095294316</v>
      </c>
      <c r="E165" s="32">
        <f t="shared" si="7"/>
        <v>1.8585421329131435E-2</v>
      </c>
      <c r="F165" s="32">
        <f t="shared" si="8"/>
        <v>0.95566704352269716</v>
      </c>
      <c r="G165" s="32">
        <f t="shared" si="9"/>
        <v>1.9437660067342655E-3</v>
      </c>
      <c r="H165" s="32">
        <f t="shared" si="10"/>
        <v>29983.711135611607</v>
      </c>
      <c r="I165" s="32">
        <f t="shared" si="11"/>
        <v>-4.4332956477302843E-2</v>
      </c>
      <c r="J165" s="1">
        <f t="shared" si="2"/>
        <v>30011.200000000012</v>
      </c>
    </row>
    <row r="166" spans="1:10" x14ac:dyDescent="0.2">
      <c r="A166" s="1">
        <f t="shared" si="3"/>
        <v>130</v>
      </c>
      <c r="B166" s="32">
        <f t="shared" si="4"/>
        <v>15.980893018728565</v>
      </c>
      <c r="C166" s="32">
        <f t="shared" si="5"/>
        <v>2.2760099578975956E-2</v>
      </c>
      <c r="D166" s="32">
        <f t="shared" si="6"/>
        <v>10.594693516623447</v>
      </c>
      <c r="E166" s="32">
        <f t="shared" si="7"/>
        <v>1.777054875867945E-2</v>
      </c>
      <c r="F166" s="32">
        <f t="shared" si="8"/>
        <v>0.95761080952943145</v>
      </c>
      <c r="G166" s="32">
        <f t="shared" si="9"/>
        <v>1.8585421329131158E-3</v>
      </c>
      <c r="H166" s="32">
        <f t="shared" si="10"/>
        <v>29983.666802655131</v>
      </c>
      <c r="I166" s="32">
        <f t="shared" si="11"/>
        <v>-4.238919047056855E-2</v>
      </c>
      <c r="J166" s="1">
        <f t="shared" ref="J166:J225" si="13">B166+D166+F166+H166</f>
        <v>30011.200000000012</v>
      </c>
    </row>
    <row r="167" spans="1:10" x14ac:dyDescent="0.2">
      <c r="A167" s="1">
        <f t="shared" ref="A167:A225" si="14">A166+B$91</f>
        <v>132</v>
      </c>
      <c r="B167" s="32">
        <f t="shared" ref="B167:B225" si="15">B166+C166</f>
        <v>16.00365311830754</v>
      </c>
      <c r="C167" s="32">
        <f t="shared" ref="C167:C225" si="16">(I$92*D167-I$91*B167+I$95+I$96)*B$91</f>
        <v>2.176218941491681E-2</v>
      </c>
      <c r="D167" s="32">
        <f t="shared" ref="D167:D225" si="17">D166+E166</f>
        <v>10.612464065382127</v>
      </c>
      <c r="E167" s="32">
        <f t="shared" ref="E167:E225" si="18">(I$91*B167-I$92*D167-I$93*D167)*B$91</f>
        <v>1.6991404046870606E-2</v>
      </c>
      <c r="F167" s="32">
        <f t="shared" ref="F167:F225" si="19">F166+G166</f>
        <v>0.95946935166234459</v>
      </c>
      <c r="G167" s="32">
        <f t="shared" ref="G167:G225" si="20">(I$93*D167-I$94*F167-I$95)*B$91</f>
        <v>1.7770548758679616E-3</v>
      </c>
      <c r="H167" s="32">
        <f t="shared" ref="H167:H225" si="21">H166+I166</f>
        <v>29983.624413464659</v>
      </c>
      <c r="I167" s="32">
        <f t="shared" ref="I167:I225" si="22">(I$94*F167-I$96)*B$91</f>
        <v>-4.0530648337655406E-2</v>
      </c>
      <c r="J167" s="1">
        <f t="shared" si="13"/>
        <v>30011.200000000012</v>
      </c>
    </row>
    <row r="168" spans="1:10" x14ac:dyDescent="0.2">
      <c r="A168" s="1">
        <f t="shared" si="14"/>
        <v>134</v>
      </c>
      <c r="B168" s="32">
        <f t="shared" si="15"/>
        <v>16.025415307722458</v>
      </c>
      <c r="C168" s="32">
        <f t="shared" si="16"/>
        <v>2.0808032341307459E-2</v>
      </c>
      <c r="D168" s="32">
        <f t="shared" si="17"/>
        <v>10.629455469428997</v>
      </c>
      <c r="E168" s="32">
        <f t="shared" si="18"/>
        <v>1.6246420715792853E-2</v>
      </c>
      <c r="F168" s="32">
        <f t="shared" si="19"/>
        <v>0.96124640653821258</v>
      </c>
      <c r="G168" s="32">
        <f t="shared" si="20"/>
        <v>1.6991404046870773E-3</v>
      </c>
      <c r="H168" s="32">
        <f t="shared" si="21"/>
        <v>29983.583882816321</v>
      </c>
      <c r="I168" s="32">
        <f t="shared" si="22"/>
        <v>-3.8753593461787417E-2</v>
      </c>
      <c r="J168" s="1">
        <f t="shared" si="13"/>
        <v>30011.200000000012</v>
      </c>
    </row>
    <row r="169" spans="1:10" x14ac:dyDescent="0.2">
      <c r="A169" s="1">
        <f t="shared" si="14"/>
        <v>136</v>
      </c>
      <c r="B169" s="32">
        <f t="shared" si="15"/>
        <v>16.046223340063765</v>
      </c>
      <c r="C169" s="32">
        <f t="shared" si="16"/>
        <v>1.9895710016204826E-2</v>
      </c>
      <c r="D169" s="32">
        <f t="shared" si="17"/>
        <v>10.645701890144791</v>
      </c>
      <c r="E169" s="32">
        <f t="shared" si="18"/>
        <v>1.5534100969316178E-2</v>
      </c>
      <c r="F169" s="32">
        <f t="shared" si="19"/>
        <v>0.96294554694289969</v>
      </c>
      <c r="G169" s="32">
        <f t="shared" si="20"/>
        <v>1.6246420715792798E-3</v>
      </c>
      <c r="H169" s="32">
        <f t="shared" si="21"/>
        <v>29983.545129222861</v>
      </c>
      <c r="I169" s="32">
        <f t="shared" si="22"/>
        <v>-3.7054453057100312E-2</v>
      </c>
      <c r="J169" s="1">
        <f t="shared" si="13"/>
        <v>30011.200000000012</v>
      </c>
    </row>
    <row r="170" spans="1:10" x14ac:dyDescent="0.2">
      <c r="A170" s="1">
        <f t="shared" si="14"/>
        <v>138</v>
      </c>
      <c r="B170" s="32">
        <f t="shared" si="15"/>
        <v>16.066119050079969</v>
      </c>
      <c r="C170" s="32">
        <f t="shared" si="16"/>
        <v>1.9023388206827252E-2</v>
      </c>
      <c r="D170" s="32">
        <f t="shared" si="17"/>
        <v>10.661235991114108</v>
      </c>
      <c r="E170" s="32">
        <f t="shared" si="18"/>
        <v>1.485301268176209E-2</v>
      </c>
      <c r="F170" s="32">
        <f t="shared" si="19"/>
        <v>0.964570189014479</v>
      </c>
      <c r="G170" s="32">
        <f t="shared" si="20"/>
        <v>1.5534100969316345E-3</v>
      </c>
      <c r="H170" s="32">
        <f t="shared" si="21"/>
        <v>29983.508074769805</v>
      </c>
      <c r="I170" s="32">
        <f t="shared" si="22"/>
        <v>-3.5429810985521004E-2</v>
      </c>
      <c r="J170" s="1">
        <f t="shared" si="13"/>
        <v>30011.200000000012</v>
      </c>
    </row>
    <row r="171" spans="1:10" x14ac:dyDescent="0.2">
      <c r="A171" s="1">
        <f t="shared" si="14"/>
        <v>140</v>
      </c>
      <c r="B171" s="32">
        <f t="shared" si="15"/>
        <v>16.085142438286795</v>
      </c>
      <c r="C171" s="32">
        <f t="shared" si="16"/>
        <v>1.8189313101814597E-2</v>
      </c>
      <c r="D171" s="32">
        <f t="shared" si="17"/>
        <v>10.67608900379587</v>
      </c>
      <c r="E171" s="32">
        <f t="shared" si="18"/>
        <v>1.4201786518598603E-2</v>
      </c>
      <c r="F171" s="32">
        <f t="shared" si="19"/>
        <v>0.96612359911141066</v>
      </c>
      <c r="G171" s="32">
        <f t="shared" si="20"/>
        <v>1.4853012681761146E-3</v>
      </c>
      <c r="H171" s="32">
        <f t="shared" si="21"/>
        <v>29983.47264495882</v>
      </c>
      <c r="I171" s="32">
        <f t="shared" si="22"/>
        <v>-3.3876400888589342E-2</v>
      </c>
      <c r="J171" s="1">
        <f t="shared" si="13"/>
        <v>30011.200000000015</v>
      </c>
    </row>
    <row r="172" spans="1:10" x14ac:dyDescent="0.2">
      <c r="A172" s="1">
        <f t="shared" si="14"/>
        <v>142</v>
      </c>
      <c r="B172" s="32">
        <f t="shared" si="15"/>
        <v>16.103331751388609</v>
      </c>
      <c r="C172" s="32">
        <f t="shared" si="16"/>
        <v>1.7391807785171465E-2</v>
      </c>
      <c r="D172" s="32">
        <f t="shared" si="17"/>
        <v>10.690290790314467</v>
      </c>
      <c r="E172" s="32">
        <f t="shared" si="18"/>
        <v>1.3579113183381786E-2</v>
      </c>
      <c r="F172" s="32">
        <f t="shared" si="19"/>
        <v>0.9676089003795868</v>
      </c>
      <c r="G172" s="32">
        <f t="shared" si="20"/>
        <v>1.4201786518599213E-3</v>
      </c>
      <c r="H172" s="32">
        <f t="shared" si="21"/>
        <v>29983.438768557931</v>
      </c>
      <c r="I172" s="32">
        <f t="shared" si="22"/>
        <v>-3.23910996204132E-2</v>
      </c>
      <c r="J172" s="1">
        <f t="shared" si="13"/>
        <v>30011.200000000015</v>
      </c>
    </row>
    <row r="173" spans="1:10" x14ac:dyDescent="0.2">
      <c r="A173" s="1">
        <f t="shared" si="14"/>
        <v>144</v>
      </c>
      <c r="B173" s="32">
        <f t="shared" si="15"/>
        <v>16.120723559173779</v>
      </c>
      <c r="C173" s="32">
        <f t="shared" si="16"/>
        <v>1.6629268864813862E-2</v>
      </c>
      <c r="D173" s="32">
        <f t="shared" si="17"/>
        <v>10.70386990349785</v>
      </c>
      <c r="E173" s="32">
        <f t="shared" si="18"/>
        <v>1.298374078540121E-2</v>
      </c>
      <c r="F173" s="32">
        <f t="shared" si="19"/>
        <v>0.96902907903144675</v>
      </c>
      <c r="G173" s="32">
        <f t="shared" si="20"/>
        <v>1.3579113183381508E-3</v>
      </c>
      <c r="H173" s="32">
        <f t="shared" si="21"/>
        <v>29983.406377458312</v>
      </c>
      <c r="I173" s="32">
        <f t="shared" si="22"/>
        <v>-3.097092096855325E-2</v>
      </c>
      <c r="J173" s="1">
        <f t="shared" si="13"/>
        <v>30011.200000000015</v>
      </c>
    </row>
    <row r="174" spans="1:10" x14ac:dyDescent="0.2">
      <c r="A174" s="1">
        <f t="shared" si="14"/>
        <v>146</v>
      </c>
      <c r="B174" s="32">
        <f t="shared" si="15"/>
        <v>16.137352828038594</v>
      </c>
      <c r="C174" s="32">
        <f t="shared" si="16"/>
        <v>1.5900163248930954E-2</v>
      </c>
      <c r="D174" s="32">
        <f t="shared" si="17"/>
        <v>10.716853644283251</v>
      </c>
      <c r="E174" s="32">
        <f t="shared" si="18"/>
        <v>1.2414472322743952E-2</v>
      </c>
      <c r="F174" s="32">
        <f t="shared" si="19"/>
        <v>0.97038699034978493</v>
      </c>
      <c r="G174" s="32">
        <f t="shared" si="20"/>
        <v>1.2983740785401376E-3</v>
      </c>
      <c r="H174" s="32">
        <f t="shared" si="21"/>
        <v>29983.375406537343</v>
      </c>
      <c r="I174" s="32">
        <f t="shared" si="22"/>
        <v>-2.9613009650215072E-2</v>
      </c>
      <c r="J174" s="1">
        <f t="shared" si="13"/>
        <v>30011.200000000015</v>
      </c>
    </row>
    <row r="175" spans="1:10" x14ac:dyDescent="0.2">
      <c r="A175" s="1">
        <f t="shared" si="14"/>
        <v>148</v>
      </c>
      <c r="B175" s="32">
        <f t="shared" si="15"/>
        <v>16.153252991287523</v>
      </c>
      <c r="C175" s="32">
        <f t="shared" si="16"/>
        <v>1.5203025063694198E-2</v>
      </c>
      <c r="D175" s="32">
        <f t="shared" si="17"/>
        <v>10.729268116605995</v>
      </c>
      <c r="E175" s="32">
        <f t="shared" si="18"/>
        <v>1.1870163275706336E-2</v>
      </c>
      <c r="F175" s="32">
        <f t="shared" si="19"/>
        <v>0.97168536442832509</v>
      </c>
      <c r="G175" s="32">
        <f t="shared" si="20"/>
        <v>1.2414472322743453E-3</v>
      </c>
      <c r="H175" s="32">
        <f t="shared" si="21"/>
        <v>29983.345793527693</v>
      </c>
      <c r="I175" s="32">
        <f t="shared" si="22"/>
        <v>-2.8314635571674907E-2</v>
      </c>
      <c r="J175" s="1">
        <f t="shared" si="13"/>
        <v>30011.200000000015</v>
      </c>
    </row>
    <row r="176" spans="1:10" x14ac:dyDescent="0.2">
      <c r="A176" s="1">
        <f t="shared" si="14"/>
        <v>150</v>
      </c>
      <c r="B176" s="32">
        <f t="shared" si="15"/>
        <v>16.168456016351218</v>
      </c>
      <c r="C176" s="32">
        <f t="shared" si="16"/>
        <v>1.4536452706096603E-2</v>
      </c>
      <c r="D176" s="32">
        <f t="shared" si="17"/>
        <v>10.741138279881701</v>
      </c>
      <c r="E176" s="32">
        <f t="shared" si="18"/>
        <v>1.1349719305733252E-2</v>
      </c>
      <c r="F176" s="32">
        <f t="shared" si="19"/>
        <v>0.97292681166059947</v>
      </c>
      <c r="G176" s="32">
        <f t="shared" si="20"/>
        <v>1.1870163275706502E-3</v>
      </c>
      <c r="H176" s="32">
        <f t="shared" si="21"/>
        <v>29983.317478892121</v>
      </c>
      <c r="I176" s="32">
        <f t="shared" si="22"/>
        <v>-2.7073188339400533E-2</v>
      </c>
      <c r="J176" s="1">
        <f t="shared" si="13"/>
        <v>30011.200000000015</v>
      </c>
    </row>
    <row r="177" spans="1:10" x14ac:dyDescent="0.2">
      <c r="A177" s="1">
        <f t="shared" si="14"/>
        <v>152</v>
      </c>
      <c r="B177" s="32">
        <f t="shared" si="15"/>
        <v>16.182992469057314</v>
      </c>
      <c r="C177" s="32">
        <f t="shared" si="16"/>
        <v>1.3899106026023289E-2</v>
      </c>
      <c r="D177" s="32">
        <f t="shared" si="17"/>
        <v>10.752487999187434</v>
      </c>
      <c r="E177" s="32">
        <f t="shared" si="18"/>
        <v>1.0852094055233463E-2</v>
      </c>
      <c r="F177" s="32">
        <f t="shared" si="19"/>
        <v>0.97411382798817014</v>
      </c>
      <c r="G177" s="32">
        <f t="shared" si="20"/>
        <v>1.1349719305730754E-3</v>
      </c>
      <c r="H177" s="32">
        <f t="shared" si="21"/>
        <v>29983.290405703781</v>
      </c>
      <c r="I177" s="32">
        <f t="shared" si="22"/>
        <v>-2.5886172011829855E-2</v>
      </c>
      <c r="J177" s="1">
        <f t="shared" si="13"/>
        <v>30011.200000000015</v>
      </c>
    </row>
    <row r="178" spans="1:10" x14ac:dyDescent="0.2">
      <c r="A178" s="1">
        <f t="shared" si="14"/>
        <v>154</v>
      </c>
      <c r="B178" s="32">
        <f t="shared" si="15"/>
        <v>16.196891575083338</v>
      </c>
      <c r="C178" s="32">
        <f t="shared" si="16"/>
        <v>1.3289703631865435E-2</v>
      </c>
      <c r="D178" s="32">
        <f t="shared" si="17"/>
        <v>10.763340093242666</v>
      </c>
      <c r="E178" s="32">
        <f t="shared" si="18"/>
        <v>1.0376287043867949E-2</v>
      </c>
      <c r="F178" s="32">
        <f t="shared" si="19"/>
        <v>0.97524879991874325</v>
      </c>
      <c r="G178" s="32">
        <f t="shared" si="20"/>
        <v>1.0852094055233408E-3</v>
      </c>
      <c r="H178" s="32">
        <f t="shared" si="21"/>
        <v>29983.264519531771</v>
      </c>
      <c r="I178" s="32">
        <f t="shared" si="22"/>
        <v>-2.4751200081256752E-2</v>
      </c>
      <c r="J178" s="1">
        <f t="shared" si="13"/>
        <v>30011.200000000015</v>
      </c>
    </row>
    <row r="179" spans="1:10" x14ac:dyDescent="0.2">
      <c r="A179" s="1">
        <f t="shared" si="14"/>
        <v>156</v>
      </c>
      <c r="B179" s="32">
        <f t="shared" si="15"/>
        <v>16.210181278715204</v>
      </c>
      <c r="C179" s="32">
        <f t="shared" si="16"/>
        <v>1.2707020314265516E-2</v>
      </c>
      <c r="D179" s="32">
        <f t="shared" si="17"/>
        <v>10.773716380286535</v>
      </c>
      <c r="E179" s="32">
        <f t="shared" si="18"/>
        <v>9.9213416570811397E-3</v>
      </c>
      <c r="F179" s="32">
        <f t="shared" si="19"/>
        <v>0.97633400932426662</v>
      </c>
      <c r="G179" s="32">
        <f t="shared" si="20"/>
        <v>1.0376287043867005E-3</v>
      </c>
      <c r="H179" s="32">
        <f t="shared" si="21"/>
        <v>29983.239768331689</v>
      </c>
      <c r="I179" s="32">
        <f t="shared" si="22"/>
        <v>-2.3665990675733384E-2</v>
      </c>
      <c r="J179" s="1">
        <f t="shared" si="13"/>
        <v>30011.200000000015</v>
      </c>
    </row>
    <row r="180" spans="1:10" x14ac:dyDescent="0.2">
      <c r="A180" s="1">
        <f t="shared" si="14"/>
        <v>158</v>
      </c>
      <c r="B180" s="32">
        <f t="shared" si="15"/>
        <v>16.222888299029471</v>
      </c>
      <c r="C180" s="32">
        <f t="shared" si="16"/>
        <v>1.2149884582828618E-2</v>
      </c>
      <c r="D180" s="32">
        <f t="shared" si="17"/>
        <v>10.783637721943617</v>
      </c>
      <c r="E180" s="32">
        <f t="shared" si="18"/>
        <v>9.4863432228098343E-3</v>
      </c>
      <c r="F180" s="32">
        <f t="shared" si="19"/>
        <v>0.97737163802865334</v>
      </c>
      <c r="G180" s="32">
        <f t="shared" si="20"/>
        <v>9.9213416570817503E-4</v>
      </c>
      <c r="H180" s="32">
        <f t="shared" si="21"/>
        <v>29983.216102341012</v>
      </c>
      <c r="I180" s="32">
        <f t="shared" si="22"/>
        <v>-2.2628361971346656E-2</v>
      </c>
      <c r="J180" s="1">
        <f t="shared" si="13"/>
        <v>30011.200000000012</v>
      </c>
    </row>
    <row r="181" spans="1:10" x14ac:dyDescent="0.2">
      <c r="A181" s="1">
        <f t="shared" si="14"/>
        <v>160</v>
      </c>
      <c r="B181" s="32">
        <f t="shared" si="15"/>
        <v>16.2350381836123</v>
      </c>
      <c r="C181" s="32">
        <f t="shared" si="16"/>
        <v>1.1617176310824706E-2</v>
      </c>
      <c r="D181" s="32">
        <f t="shared" si="17"/>
        <v>10.793124065166426</v>
      </c>
      <c r="E181" s="32">
        <f t="shared" si="18"/>
        <v>9.0704171725328742E-3</v>
      </c>
      <c r="F181" s="32">
        <f t="shared" si="19"/>
        <v>0.97836377219436155</v>
      </c>
      <c r="G181" s="32">
        <f t="shared" si="20"/>
        <v>9.4863432228084466E-4</v>
      </c>
      <c r="H181" s="32">
        <f t="shared" si="21"/>
        <v>29983.193473979041</v>
      </c>
      <c r="I181" s="32">
        <f t="shared" si="22"/>
        <v>-2.1636227805638453E-2</v>
      </c>
      <c r="J181" s="1">
        <f t="shared" si="13"/>
        <v>30011.200000000015</v>
      </c>
    </row>
    <row r="182" spans="1:10" x14ac:dyDescent="0.2">
      <c r="A182" s="1">
        <f t="shared" si="14"/>
        <v>162</v>
      </c>
      <c r="B182" s="32">
        <f t="shared" si="15"/>
        <v>16.246655359923125</v>
      </c>
      <c r="C182" s="32">
        <f t="shared" si="16"/>
        <v>1.1107824483166495E-2</v>
      </c>
      <c r="D182" s="32">
        <f t="shared" si="17"/>
        <v>10.802194482338958</v>
      </c>
      <c r="E182" s="32">
        <f t="shared" si="18"/>
        <v>8.6727272829376645E-3</v>
      </c>
      <c r="F182" s="32">
        <f t="shared" si="19"/>
        <v>0.97931240651664242</v>
      </c>
      <c r="G182" s="32">
        <f t="shared" si="20"/>
        <v>9.0704171725339289E-4</v>
      </c>
      <c r="H182" s="32">
        <f t="shared" si="21"/>
        <v>29983.171837751237</v>
      </c>
      <c r="I182" s="32">
        <f t="shared" si="22"/>
        <v>-2.068759348335758E-2</v>
      </c>
      <c r="J182" s="1">
        <f t="shared" si="13"/>
        <v>30011.200000000015</v>
      </c>
    </row>
    <row r="183" spans="1:10" x14ac:dyDescent="0.2">
      <c r="A183" s="1">
        <f t="shared" si="14"/>
        <v>164</v>
      </c>
      <c r="B183" s="32">
        <f t="shared" si="15"/>
        <v>16.25776318440629</v>
      </c>
      <c r="C183" s="32">
        <f t="shared" si="16"/>
        <v>1.0620805043120796E-2</v>
      </c>
      <c r="D183" s="32">
        <f t="shared" si="17"/>
        <v>10.810867209621897</v>
      </c>
      <c r="E183" s="32">
        <f t="shared" si="18"/>
        <v>8.2924739946896864E-3</v>
      </c>
      <c r="F183" s="32">
        <f t="shared" si="19"/>
        <v>0.98021944823389584</v>
      </c>
      <c r="G183" s="32">
        <f t="shared" si="20"/>
        <v>8.6727272829364987E-4</v>
      </c>
      <c r="H183" s="32">
        <f t="shared" si="21"/>
        <v>29983.151150157755</v>
      </c>
      <c r="I183" s="32">
        <f t="shared" si="22"/>
        <v>-1.978055176610416E-2</v>
      </c>
      <c r="J183" s="1">
        <f t="shared" si="13"/>
        <v>30011.200000000019</v>
      </c>
    </row>
    <row r="184" spans="1:10" x14ac:dyDescent="0.2">
      <c r="A184" s="1">
        <f t="shared" si="14"/>
        <v>166</v>
      </c>
      <c r="B184" s="32">
        <f t="shared" si="15"/>
        <v>16.268383989449411</v>
      </c>
      <c r="C184" s="32">
        <f t="shared" si="16"/>
        <v>1.0155138833434552E-2</v>
      </c>
      <c r="D184" s="32">
        <f t="shared" si="17"/>
        <v>10.819159683616586</v>
      </c>
      <c r="E184" s="32">
        <f t="shared" si="18"/>
        <v>7.9288928049068286E-3</v>
      </c>
      <c r="F184" s="32">
        <f t="shared" si="19"/>
        <v>0.98108672096218952</v>
      </c>
      <c r="G184" s="32">
        <f t="shared" si="20"/>
        <v>8.2924739946907411E-4</v>
      </c>
      <c r="H184" s="32">
        <f t="shared" si="21"/>
        <v>29983.131369605988</v>
      </c>
      <c r="I184" s="32">
        <f t="shared" si="22"/>
        <v>-1.8913279037810482E-2</v>
      </c>
      <c r="J184" s="1">
        <f t="shared" si="13"/>
        <v>30011.200000000015</v>
      </c>
    </row>
    <row r="185" spans="1:10" x14ac:dyDescent="0.2">
      <c r="A185" s="1">
        <f t="shared" si="14"/>
        <v>168</v>
      </c>
      <c r="B185" s="32">
        <f t="shared" si="15"/>
        <v>16.278539128282844</v>
      </c>
      <c r="C185" s="32">
        <f t="shared" si="16"/>
        <v>9.7098896277295621E-3</v>
      </c>
      <c r="D185" s="32">
        <f t="shared" si="17"/>
        <v>10.827088576421493</v>
      </c>
      <c r="E185" s="32">
        <f t="shared" si="18"/>
        <v>7.581252730121113E-3</v>
      </c>
      <c r="F185" s="32">
        <f t="shared" si="19"/>
        <v>0.98191596836165862</v>
      </c>
      <c r="G185" s="32">
        <f t="shared" si="20"/>
        <v>7.9288928049067731E-4</v>
      </c>
      <c r="H185" s="32">
        <f t="shared" si="21"/>
        <v>29983.112456326951</v>
      </c>
      <c r="I185" s="32">
        <f t="shared" si="22"/>
        <v>-1.808403163834138E-2</v>
      </c>
      <c r="J185" s="1">
        <f t="shared" si="13"/>
        <v>30011.200000000019</v>
      </c>
    </row>
    <row r="186" spans="1:10" x14ac:dyDescent="0.2">
      <c r="A186" s="1">
        <f t="shared" si="14"/>
        <v>170</v>
      </c>
      <c r="B186" s="32">
        <f t="shared" si="15"/>
        <v>16.288249017910573</v>
      </c>
      <c r="C186" s="32">
        <f t="shared" si="16"/>
        <v>9.2841622482077168E-3</v>
      </c>
      <c r="D186" s="32">
        <f t="shared" si="17"/>
        <v>10.834669829151615</v>
      </c>
      <c r="E186" s="32">
        <f t="shared" si="18"/>
        <v>7.248854836630958E-3</v>
      </c>
      <c r="F186" s="32">
        <f t="shared" si="19"/>
        <v>0.98270885764214932</v>
      </c>
      <c r="G186" s="32">
        <f t="shared" si="20"/>
        <v>7.5812527301197252E-4</v>
      </c>
      <c r="H186" s="32">
        <f t="shared" si="21"/>
        <v>29983.094372295312</v>
      </c>
      <c r="I186" s="32">
        <f t="shared" si="22"/>
        <v>-1.7291142357850675E-2</v>
      </c>
      <c r="J186" s="1">
        <f t="shared" si="13"/>
        <v>30011.200000000015</v>
      </c>
    </row>
    <row r="187" spans="1:10" x14ac:dyDescent="0.2">
      <c r="A187" s="1">
        <f t="shared" si="14"/>
        <v>172</v>
      </c>
      <c r="B187" s="32">
        <f t="shared" si="15"/>
        <v>16.29753318015878</v>
      </c>
      <c r="C187" s="32">
        <f t="shared" si="16"/>
        <v>8.8771007658928758E-3</v>
      </c>
      <c r="D187" s="32">
        <f t="shared" si="17"/>
        <v>10.841918683988245</v>
      </c>
      <c r="E187" s="32">
        <f t="shared" si="18"/>
        <v>6.93103083528257E-3</v>
      </c>
      <c r="F187" s="32">
        <f t="shared" si="19"/>
        <v>0.98346698291516133</v>
      </c>
      <c r="G187" s="32">
        <f t="shared" si="20"/>
        <v>7.2488548366320127E-4</v>
      </c>
      <c r="H187" s="32">
        <f t="shared" si="21"/>
        <v>29983.077081152955</v>
      </c>
      <c r="I187" s="32">
        <f t="shared" si="22"/>
        <v>-1.6533017084838675E-2</v>
      </c>
      <c r="J187" s="1">
        <f t="shared" si="13"/>
        <v>30011.200000000015</v>
      </c>
    </row>
    <row r="188" spans="1:10" x14ac:dyDescent="0.2">
      <c r="A188" s="1">
        <f t="shared" si="14"/>
        <v>174</v>
      </c>
      <c r="B188" s="32">
        <f t="shared" si="15"/>
        <v>16.306410280924673</v>
      </c>
      <c r="C188" s="32">
        <f t="shared" si="16"/>
        <v>8.487886779770526E-3</v>
      </c>
      <c r="D188" s="32">
        <f t="shared" si="17"/>
        <v>10.848849714823528</v>
      </c>
      <c r="E188" s="32">
        <f t="shared" si="18"/>
        <v>6.6271417378767072E-3</v>
      </c>
      <c r="F188" s="32">
        <f t="shared" si="19"/>
        <v>0.98419186839882455</v>
      </c>
      <c r="G188" s="32">
        <f t="shared" si="20"/>
        <v>6.9310308352818484E-4</v>
      </c>
      <c r="H188" s="32">
        <f t="shared" si="21"/>
        <v>29983.060548135869</v>
      </c>
      <c r="I188" s="32">
        <f t="shared" si="22"/>
        <v>-1.5808131601175446E-2</v>
      </c>
      <c r="J188" s="1">
        <f t="shared" si="13"/>
        <v>30011.200000000015</v>
      </c>
    </row>
    <row r="189" spans="1:10" x14ac:dyDescent="0.2">
      <c r="A189" s="1">
        <f t="shared" si="14"/>
        <v>176</v>
      </c>
      <c r="B189" s="32">
        <f t="shared" si="15"/>
        <v>16.314898167704445</v>
      </c>
      <c r="C189" s="32">
        <f t="shared" si="16"/>
        <v>8.115737771391518E-3</v>
      </c>
      <c r="D189" s="32">
        <f t="shared" si="17"/>
        <v>10.855476856561404</v>
      </c>
      <c r="E189" s="32">
        <f t="shared" si="18"/>
        <v>6.3365765724681111E-3</v>
      </c>
      <c r="F189" s="32">
        <f t="shared" si="19"/>
        <v>0.98488497148235277</v>
      </c>
      <c r="G189" s="32">
        <f t="shared" si="20"/>
        <v>6.6271417378757635E-4</v>
      </c>
      <c r="H189" s="32">
        <f t="shared" si="21"/>
        <v>29983.044740004269</v>
      </c>
      <c r="I189" s="32">
        <f t="shared" si="22"/>
        <v>-1.5115028517647233E-2</v>
      </c>
      <c r="J189" s="1">
        <f t="shared" si="13"/>
        <v>30011.200000000015</v>
      </c>
    </row>
    <row r="190" spans="1:10" x14ac:dyDescent="0.2">
      <c r="A190" s="1">
        <f t="shared" si="14"/>
        <v>178</v>
      </c>
      <c r="B190" s="32">
        <f t="shared" si="15"/>
        <v>16.323013905475836</v>
      </c>
      <c r="C190" s="32">
        <f t="shared" si="16"/>
        <v>7.759905531606992E-3</v>
      </c>
      <c r="D190" s="32">
        <f t="shared" si="17"/>
        <v>10.861813433133872</v>
      </c>
      <c r="E190" s="32">
        <f t="shared" si="18"/>
        <v>6.0587511550058704E-3</v>
      </c>
      <c r="F190" s="32">
        <f t="shared" si="19"/>
        <v>0.98554768565614037</v>
      </c>
      <c r="G190" s="32">
        <f t="shared" si="20"/>
        <v>6.3365765724673895E-4</v>
      </c>
      <c r="H190" s="32">
        <f t="shared" si="21"/>
        <v>29983.029624975752</v>
      </c>
      <c r="I190" s="32">
        <f t="shared" si="22"/>
        <v>-1.4452314343859629E-2</v>
      </c>
      <c r="J190" s="1">
        <f t="shared" si="13"/>
        <v>30011.200000000019</v>
      </c>
    </row>
    <row r="191" spans="1:10" x14ac:dyDescent="0.2">
      <c r="A191" s="1">
        <f t="shared" si="14"/>
        <v>180</v>
      </c>
      <c r="B191" s="32">
        <f t="shared" si="15"/>
        <v>16.330773811007443</v>
      </c>
      <c r="C191" s="32">
        <f t="shared" si="16"/>
        <v>7.4196746562863458E-3</v>
      </c>
      <c r="D191" s="32">
        <f t="shared" si="17"/>
        <v>10.867872184288878</v>
      </c>
      <c r="E191" s="32">
        <f t="shared" si="18"/>
        <v>5.7931069148260406E-3</v>
      </c>
      <c r="F191" s="32">
        <f t="shared" si="19"/>
        <v>0.98618134331338714</v>
      </c>
      <c r="G191" s="32">
        <f t="shared" si="20"/>
        <v>6.0587511550044826E-4</v>
      </c>
      <c r="H191" s="32">
        <f t="shared" si="21"/>
        <v>29983.015172661409</v>
      </c>
      <c r="I191" s="32">
        <f t="shared" si="22"/>
        <v>-1.3818656686612862E-2</v>
      </c>
      <c r="J191" s="1">
        <f t="shared" si="13"/>
        <v>30011.200000000019</v>
      </c>
    </row>
    <row r="192" spans="1:10" x14ac:dyDescent="0.2">
      <c r="A192" s="1">
        <f t="shared" si="14"/>
        <v>182</v>
      </c>
      <c r="B192" s="32">
        <f t="shared" si="15"/>
        <v>16.33819348566373</v>
      </c>
      <c r="C192" s="32">
        <f t="shared" si="16"/>
        <v>7.0943611079944402E-3</v>
      </c>
      <c r="D192" s="32">
        <f t="shared" si="17"/>
        <v>10.873665291203704</v>
      </c>
      <c r="E192" s="32">
        <f t="shared" si="18"/>
        <v>5.5391097716352977E-3</v>
      </c>
      <c r="F192" s="32">
        <f t="shared" si="19"/>
        <v>0.98678721842888761</v>
      </c>
      <c r="G192" s="32">
        <f t="shared" si="20"/>
        <v>5.7931069148262071E-4</v>
      </c>
      <c r="H192" s="32">
        <f t="shared" si="21"/>
        <v>29983.001354004722</v>
      </c>
      <c r="I192" s="32">
        <f t="shared" si="22"/>
        <v>-1.3212781571112386E-2</v>
      </c>
      <c r="J192" s="1">
        <f t="shared" si="13"/>
        <v>30011.200000000019</v>
      </c>
    </row>
    <row r="193" spans="1:10" x14ac:dyDescent="0.2">
      <c r="A193" s="1">
        <f t="shared" si="14"/>
        <v>184</v>
      </c>
      <c r="B193" s="32">
        <f t="shared" si="15"/>
        <v>16.345287846771726</v>
      </c>
      <c r="C193" s="32">
        <f t="shared" si="16"/>
        <v>6.7833108407228115E-3</v>
      </c>
      <c r="D193" s="32">
        <f t="shared" si="17"/>
        <v>10.87920440097534</v>
      </c>
      <c r="E193" s="32">
        <f t="shared" si="18"/>
        <v>5.2962490617431968E-3</v>
      </c>
      <c r="F193" s="32">
        <f t="shared" si="19"/>
        <v>0.98736652912037026</v>
      </c>
      <c r="G193" s="32">
        <f t="shared" si="20"/>
        <v>5.5391097716370186E-4</v>
      </c>
      <c r="H193" s="32">
        <f t="shared" si="21"/>
        <v>29982.988141223152</v>
      </c>
      <c r="I193" s="32">
        <f t="shared" si="22"/>
        <v>-1.2633470879629738E-2</v>
      </c>
      <c r="J193" s="1">
        <f t="shared" si="13"/>
        <v>30011.200000000019</v>
      </c>
    </row>
    <row r="194" spans="1:10" x14ac:dyDescent="0.2">
      <c r="A194" s="1">
        <f t="shared" si="14"/>
        <v>186</v>
      </c>
      <c r="B194" s="32">
        <f t="shared" si="15"/>
        <v>16.35207115761245</v>
      </c>
      <c r="C194" s="32">
        <f t="shared" si="16"/>
        <v>6.4858984849259782E-3</v>
      </c>
      <c r="D194" s="32">
        <f t="shared" si="17"/>
        <v>10.884500650037083</v>
      </c>
      <c r="E194" s="32">
        <f t="shared" si="18"/>
        <v>5.0640365113658881E-3</v>
      </c>
      <c r="F194" s="32">
        <f t="shared" si="19"/>
        <v>0.98792044009753399</v>
      </c>
      <c r="G194" s="32">
        <f t="shared" si="20"/>
        <v>5.2962490617411428E-4</v>
      </c>
      <c r="H194" s="32">
        <f t="shared" si="21"/>
        <v>29982.975507752271</v>
      </c>
      <c r="I194" s="32">
        <f t="shared" si="22"/>
        <v>-1.2079559902466008E-2</v>
      </c>
      <c r="J194" s="1">
        <f t="shared" si="13"/>
        <v>30011.200000000019</v>
      </c>
    </row>
    <row r="195" spans="1:10" x14ac:dyDescent="0.2">
      <c r="A195" s="1">
        <f t="shared" si="14"/>
        <v>188</v>
      </c>
      <c r="B195" s="32">
        <f t="shared" si="15"/>
        <v>16.358557056097375</v>
      </c>
      <c r="C195" s="32">
        <f t="shared" si="16"/>
        <v>6.2015260902142932E-3</v>
      </c>
      <c r="D195" s="32">
        <f t="shared" si="17"/>
        <v>10.889564686548448</v>
      </c>
      <c r="E195" s="32">
        <f t="shared" si="18"/>
        <v>4.8420052549409398E-3</v>
      </c>
      <c r="F195" s="32">
        <f t="shared" si="19"/>
        <v>0.98845006500370813</v>
      </c>
      <c r="G195" s="32">
        <f t="shared" si="20"/>
        <v>5.0640365113660546E-4</v>
      </c>
      <c r="H195" s="32">
        <f t="shared" si="21"/>
        <v>29982.963428192368</v>
      </c>
      <c r="I195" s="32">
        <f t="shared" si="22"/>
        <v>-1.1549934996291866E-2</v>
      </c>
      <c r="J195" s="1">
        <f t="shared" si="13"/>
        <v>30011.200000000019</v>
      </c>
    </row>
    <row r="196" spans="1:10" x14ac:dyDescent="0.2">
      <c r="A196" s="1">
        <f t="shared" si="14"/>
        <v>190</v>
      </c>
      <c r="B196" s="32">
        <f t="shared" si="15"/>
        <v>16.364758582187591</v>
      </c>
      <c r="C196" s="32">
        <f t="shared" si="16"/>
        <v>5.9296219231596003E-3</v>
      </c>
      <c r="D196" s="32">
        <f t="shared" si="17"/>
        <v>10.89440669180339</v>
      </c>
      <c r="E196" s="32">
        <f t="shared" si="18"/>
        <v>4.6297088965014943E-3</v>
      </c>
      <c r="F196" s="32">
        <f t="shared" si="19"/>
        <v>0.98895646865484477</v>
      </c>
      <c r="G196" s="32">
        <f t="shared" si="20"/>
        <v>4.8420052549411063E-4</v>
      </c>
      <c r="H196" s="32">
        <f t="shared" si="21"/>
        <v>29982.951878257372</v>
      </c>
      <c r="I196" s="32">
        <f t="shared" si="22"/>
        <v>-1.1043531345155233E-2</v>
      </c>
      <c r="J196" s="1">
        <f t="shared" si="13"/>
        <v>30011.200000000019</v>
      </c>
    </row>
    <row r="197" spans="1:10" x14ac:dyDescent="0.2">
      <c r="A197" s="1">
        <f t="shared" si="14"/>
        <v>192</v>
      </c>
      <c r="B197" s="32">
        <f t="shared" si="15"/>
        <v>16.370688204110749</v>
      </c>
      <c r="C197" s="32">
        <f t="shared" si="16"/>
        <v>5.6696393178280458E-3</v>
      </c>
      <c r="D197" s="32">
        <f t="shared" si="17"/>
        <v>10.899036400699892</v>
      </c>
      <c r="E197" s="32">
        <f t="shared" si="18"/>
        <v>4.4267206121828551E-3</v>
      </c>
      <c r="F197" s="32">
        <f t="shared" si="19"/>
        <v>0.98944066918033891</v>
      </c>
      <c r="G197" s="32">
        <f t="shared" si="20"/>
        <v>4.6297088965016608E-4</v>
      </c>
      <c r="H197" s="32">
        <f t="shared" si="21"/>
        <v>29982.940834726029</v>
      </c>
      <c r="I197" s="32">
        <f t="shared" si="22"/>
        <v>-1.0559330819661095E-2</v>
      </c>
      <c r="J197" s="1">
        <f t="shared" si="13"/>
        <v>30011.200000000019</v>
      </c>
    </row>
    <row r="198" spans="1:10" x14ac:dyDescent="0.2">
      <c r="A198" s="1">
        <f t="shared" si="14"/>
        <v>194</v>
      </c>
      <c r="B198" s="32">
        <f t="shared" si="15"/>
        <v>16.376357843428575</v>
      </c>
      <c r="C198" s="32">
        <f t="shared" si="16"/>
        <v>5.4210555766992519E-3</v>
      </c>
      <c r="D198" s="32">
        <f t="shared" si="17"/>
        <v>10.903463121312075</v>
      </c>
      <c r="E198" s="32">
        <f t="shared" si="18"/>
        <v>4.2326322920933634E-3</v>
      </c>
      <c r="F198" s="32">
        <f t="shared" si="19"/>
        <v>0.9899036400699891</v>
      </c>
      <c r="G198" s="32">
        <f t="shared" si="20"/>
        <v>4.4267206121825775E-4</v>
      </c>
      <c r="H198" s="32">
        <f t="shared" si="21"/>
        <v>29982.930275395211</v>
      </c>
      <c r="I198" s="32">
        <f t="shared" si="22"/>
        <v>-1.0096359930010901E-2</v>
      </c>
      <c r="J198" s="1">
        <f t="shared" si="13"/>
        <v>30011.200000000023</v>
      </c>
    </row>
    <row r="199" spans="1:10" x14ac:dyDescent="0.2">
      <c r="A199" s="1">
        <f t="shared" si="14"/>
        <v>196</v>
      </c>
      <c r="B199" s="32">
        <f t="shared" si="15"/>
        <v>16.381778899005276</v>
      </c>
      <c r="C199" s="32">
        <f t="shared" si="16"/>
        <v>5.1833709197784961E-3</v>
      </c>
      <c r="D199" s="32">
        <f t="shared" si="17"/>
        <v>10.90769575360417</v>
      </c>
      <c r="E199" s="32">
        <f t="shared" si="18"/>
        <v>4.0470537198045164E-3</v>
      </c>
      <c r="F199" s="32">
        <f t="shared" si="19"/>
        <v>0.99034631213120738</v>
      </c>
      <c r="G199" s="32">
        <f t="shared" si="20"/>
        <v>4.2326322920957504E-4</v>
      </c>
      <c r="H199" s="32">
        <f t="shared" si="21"/>
        <v>29982.920179035282</v>
      </c>
      <c r="I199" s="32">
        <f t="shared" si="22"/>
        <v>-9.6536878687926153E-3</v>
      </c>
      <c r="J199" s="1">
        <f t="shared" si="13"/>
        <v>30011.200000000023</v>
      </c>
    </row>
    <row r="200" spans="1:10" x14ac:dyDescent="0.2">
      <c r="A200" s="1">
        <f t="shared" si="14"/>
        <v>198</v>
      </c>
      <c r="B200" s="32">
        <f t="shared" si="15"/>
        <v>16.386962269925053</v>
      </c>
      <c r="C200" s="32">
        <f t="shared" si="16"/>
        <v>4.9561074797840332E-3</v>
      </c>
      <c r="D200" s="32">
        <f t="shared" si="17"/>
        <v>10.911742807323975</v>
      </c>
      <c r="E200" s="32">
        <f t="shared" si="18"/>
        <v>3.8696117878185277E-3</v>
      </c>
      <c r="F200" s="32">
        <f t="shared" si="19"/>
        <v>0.99076957536041699</v>
      </c>
      <c r="G200" s="32">
        <f t="shared" si="20"/>
        <v>4.0470537198042389E-4</v>
      </c>
      <c r="H200" s="32">
        <f t="shared" si="21"/>
        <v>29982.910525347412</v>
      </c>
      <c r="I200" s="32">
        <f t="shared" si="22"/>
        <v>-9.2304246395830125E-3</v>
      </c>
      <c r="J200" s="1">
        <f t="shared" si="13"/>
        <v>30011.200000000023</v>
      </c>
    </row>
    <row r="201" spans="1:10" x14ac:dyDescent="0.2">
      <c r="A201" s="1">
        <f t="shared" si="14"/>
        <v>200</v>
      </c>
      <c r="B201" s="32">
        <f t="shared" si="15"/>
        <v>16.391918377404838</v>
      </c>
      <c r="C201" s="32">
        <f t="shared" si="16"/>
        <v>4.7388083413907323E-3</v>
      </c>
      <c r="D201" s="32">
        <f t="shared" si="17"/>
        <v>10.915612419111794</v>
      </c>
      <c r="E201" s="32">
        <f t="shared" si="18"/>
        <v>3.6999497474299314E-3</v>
      </c>
      <c r="F201" s="32">
        <f t="shared" si="19"/>
        <v>0.99117428073239744</v>
      </c>
      <c r="G201" s="32">
        <f t="shared" si="20"/>
        <v>3.8696117878186942E-4</v>
      </c>
      <c r="H201" s="32">
        <f t="shared" si="21"/>
        <v>29982.901294922773</v>
      </c>
      <c r="I201" s="32">
        <f t="shared" si="22"/>
        <v>-8.8257192676025609E-3</v>
      </c>
      <c r="J201" s="1">
        <f t="shared" si="13"/>
        <v>30011.200000000023</v>
      </c>
    </row>
    <row r="202" spans="1:10" x14ac:dyDescent="0.2">
      <c r="A202" s="1">
        <f t="shared" si="14"/>
        <v>202</v>
      </c>
      <c r="B202" s="32">
        <f t="shared" si="15"/>
        <v>16.396657185746228</v>
      </c>
      <c r="C202" s="32">
        <f t="shared" si="16"/>
        <v>4.5310366225986831E-3</v>
      </c>
      <c r="D202" s="32">
        <f t="shared" si="17"/>
        <v>10.919312368859224</v>
      </c>
      <c r="E202" s="32">
        <f t="shared" si="18"/>
        <v>3.5377264914790985E-3</v>
      </c>
      <c r="F202" s="32">
        <f t="shared" si="19"/>
        <v>0.99156124191117934</v>
      </c>
      <c r="G202" s="32">
        <f t="shared" si="20"/>
        <v>3.6999497474285437E-4</v>
      </c>
      <c r="H202" s="32">
        <f t="shared" si="21"/>
        <v>29982.892469203503</v>
      </c>
      <c r="I202" s="32">
        <f t="shared" si="22"/>
        <v>-8.4387580888206637E-3</v>
      </c>
      <c r="J202" s="1">
        <f t="shared" si="13"/>
        <v>30011.200000000019</v>
      </c>
    </row>
    <row r="203" spans="1:10" x14ac:dyDescent="0.2">
      <c r="A203" s="1">
        <f t="shared" si="14"/>
        <v>204</v>
      </c>
      <c r="B203" s="32">
        <f t="shared" si="15"/>
        <v>16.401188222368827</v>
      </c>
      <c r="C203" s="32">
        <f t="shared" si="16"/>
        <v>4.3323745963749216E-3</v>
      </c>
      <c r="D203" s="32">
        <f t="shared" si="17"/>
        <v>10.922850095350704</v>
      </c>
      <c r="E203" s="32">
        <f t="shared" si="18"/>
        <v>3.3826158685548169E-3</v>
      </c>
      <c r="F203" s="32">
        <f t="shared" si="19"/>
        <v>0.99193123688592222</v>
      </c>
      <c r="G203" s="32">
        <f t="shared" si="20"/>
        <v>3.5377264914801532E-4</v>
      </c>
      <c r="H203" s="32">
        <f t="shared" si="21"/>
        <v>29982.884030445413</v>
      </c>
      <c r="I203" s="32">
        <f t="shared" si="22"/>
        <v>-8.0687631140777816E-3</v>
      </c>
      <c r="J203" s="1">
        <f t="shared" si="13"/>
        <v>30011.200000000019</v>
      </c>
    </row>
    <row r="204" spans="1:10" x14ac:dyDescent="0.2">
      <c r="A204" s="1">
        <f t="shared" si="14"/>
        <v>206</v>
      </c>
      <c r="B204" s="32">
        <f t="shared" si="15"/>
        <v>16.4055205969652</v>
      </c>
      <c r="C204" s="32">
        <f t="shared" si="16"/>
        <v>4.1424228508110117E-3</v>
      </c>
      <c r="D204" s="32">
        <f t="shared" si="17"/>
        <v>10.926232711219258</v>
      </c>
      <c r="E204" s="32">
        <f t="shared" si="18"/>
        <v>3.2343060272632673E-3</v>
      </c>
      <c r="F204" s="32">
        <f t="shared" si="19"/>
        <v>0.99228500953507026</v>
      </c>
      <c r="G204" s="32">
        <f t="shared" si="20"/>
        <v>3.3826158685543173E-4</v>
      </c>
      <c r="H204" s="32">
        <f t="shared" si="21"/>
        <v>29982.875961682301</v>
      </c>
      <c r="I204" s="32">
        <f t="shared" si="22"/>
        <v>-7.7149904649297385E-3</v>
      </c>
      <c r="J204" s="1">
        <f t="shared" si="13"/>
        <v>30011.200000000019</v>
      </c>
    </row>
    <row r="205" spans="1:10" x14ac:dyDescent="0.2">
      <c r="A205" s="1">
        <f t="shared" si="14"/>
        <v>208</v>
      </c>
      <c r="B205" s="32">
        <f t="shared" si="15"/>
        <v>16.409663019816012</v>
      </c>
      <c r="C205" s="32">
        <f t="shared" si="16"/>
        <v>3.9607994861018403E-3</v>
      </c>
      <c r="D205" s="32">
        <f t="shared" si="17"/>
        <v>10.929467017246521</v>
      </c>
      <c r="E205" s="32">
        <f t="shared" si="18"/>
        <v>3.092498789246001E-3</v>
      </c>
      <c r="F205" s="32">
        <f t="shared" si="19"/>
        <v>0.99262327112192572</v>
      </c>
      <c r="G205" s="32">
        <f t="shared" si="20"/>
        <v>3.2343060272641E-4</v>
      </c>
      <c r="H205" s="32">
        <f t="shared" si="21"/>
        <v>29982.868246691836</v>
      </c>
      <c r="I205" s="32">
        <f t="shared" si="22"/>
        <v>-7.376728878074279E-3</v>
      </c>
      <c r="J205" s="1">
        <f t="shared" si="13"/>
        <v>30011.200000000019</v>
      </c>
    </row>
    <row r="206" spans="1:10" x14ac:dyDescent="0.2">
      <c r="A206" s="1">
        <f t="shared" si="14"/>
        <v>210</v>
      </c>
      <c r="B206" s="32">
        <f t="shared" si="15"/>
        <v>16.413623819302114</v>
      </c>
      <c r="C206" s="32">
        <f t="shared" si="16"/>
        <v>3.7871393467300285E-3</v>
      </c>
      <c r="D206" s="32">
        <f t="shared" si="17"/>
        <v>10.932559516035766</v>
      </c>
      <c r="E206" s="32">
        <f t="shared" si="18"/>
        <v>2.9569090496934791E-3</v>
      </c>
      <c r="F206" s="32">
        <f t="shared" si="19"/>
        <v>0.99294670172465216</v>
      </c>
      <c r="G206" s="32">
        <f t="shared" si="20"/>
        <v>3.0924987892430589E-4</v>
      </c>
      <c r="H206" s="32">
        <f t="shared" si="21"/>
        <v>29982.860869962959</v>
      </c>
      <c r="I206" s="32">
        <f t="shared" si="22"/>
        <v>-7.0532982753478413E-3</v>
      </c>
      <c r="J206" s="1">
        <f t="shared" si="13"/>
        <v>30011.200000000023</v>
      </c>
    </row>
    <row r="207" spans="1:10" x14ac:dyDescent="0.2">
      <c r="A207" s="1">
        <f t="shared" si="14"/>
        <v>212</v>
      </c>
      <c r="B207" s="32">
        <f t="shared" si="15"/>
        <v>16.417410958648844</v>
      </c>
      <c r="C207" s="32">
        <f t="shared" si="16"/>
        <v>3.6210932873225188E-3</v>
      </c>
      <c r="D207" s="32">
        <f t="shared" si="17"/>
        <v>10.93551642508546</v>
      </c>
      <c r="E207" s="32">
        <f t="shared" si="18"/>
        <v>2.8272642041315965E-3</v>
      </c>
      <c r="F207" s="32">
        <f t="shared" si="19"/>
        <v>0.99325595160357649</v>
      </c>
      <c r="G207" s="32">
        <f t="shared" si="20"/>
        <v>2.9569090496936457E-4</v>
      </c>
      <c r="H207" s="32">
        <f t="shared" si="21"/>
        <v>29982.853816664683</v>
      </c>
      <c r="I207" s="32">
        <f t="shared" si="22"/>
        <v>-6.7440483964235076E-3</v>
      </c>
      <c r="J207" s="1">
        <f t="shared" si="13"/>
        <v>30011.200000000023</v>
      </c>
    </row>
    <row r="208" spans="1:10" x14ac:dyDescent="0.2">
      <c r="A208" s="1">
        <f t="shared" si="14"/>
        <v>214</v>
      </c>
      <c r="B208" s="32">
        <f t="shared" si="15"/>
        <v>16.421032051936166</v>
      </c>
      <c r="C208" s="32">
        <f t="shared" si="16"/>
        <v>3.4623274706849783E-3</v>
      </c>
      <c r="D208" s="32">
        <f t="shared" si="17"/>
        <v>10.938343689289592</v>
      </c>
      <c r="E208" s="32">
        <f t="shared" si="18"/>
        <v>2.7033036003558664E-3</v>
      </c>
      <c r="F208" s="32">
        <f t="shared" si="19"/>
        <v>0.99355164250854588</v>
      </c>
      <c r="G208" s="32">
        <f t="shared" si="20"/>
        <v>2.8272642041324292E-4</v>
      </c>
      <c r="H208" s="32">
        <f t="shared" si="21"/>
        <v>29982.847072616285</v>
      </c>
      <c r="I208" s="32">
        <f t="shared" si="22"/>
        <v>-6.4483574914541153E-3</v>
      </c>
      <c r="J208" s="1">
        <f t="shared" si="13"/>
        <v>30011.200000000019</v>
      </c>
    </row>
    <row r="209" spans="1:10" x14ac:dyDescent="0.2">
      <c r="A209" s="1">
        <f t="shared" si="14"/>
        <v>216</v>
      </c>
      <c r="B209" s="32">
        <f t="shared" si="15"/>
        <v>16.424494379406852</v>
      </c>
      <c r="C209" s="32">
        <f t="shared" si="16"/>
        <v>3.3105226966186896E-3</v>
      </c>
      <c r="D209" s="32">
        <f t="shared" si="17"/>
        <v>10.941046992889948</v>
      </c>
      <c r="E209" s="32">
        <f t="shared" si="18"/>
        <v>2.5847780143866128E-3</v>
      </c>
      <c r="F209" s="32">
        <f t="shared" si="19"/>
        <v>0.99383436892895916</v>
      </c>
      <c r="G209" s="32">
        <f t="shared" si="20"/>
        <v>2.7033036003551447E-4</v>
      </c>
      <c r="H209" s="32">
        <f t="shared" si="21"/>
        <v>29982.840624258795</v>
      </c>
      <c r="I209" s="32">
        <f t="shared" si="22"/>
        <v>-6.1656310710408446E-3</v>
      </c>
      <c r="J209" s="1">
        <f t="shared" si="13"/>
        <v>30011.200000000023</v>
      </c>
    </row>
    <row r="210" spans="1:10" x14ac:dyDescent="0.2">
      <c r="A210" s="1">
        <f t="shared" si="14"/>
        <v>218</v>
      </c>
      <c r="B210" s="32">
        <f t="shared" si="15"/>
        <v>16.427804902103471</v>
      </c>
      <c r="C210" s="32">
        <f t="shared" si="16"/>
        <v>3.1653737601725629E-3</v>
      </c>
      <c r="D210" s="32">
        <f t="shared" si="17"/>
        <v>10.943631770904334</v>
      </c>
      <c r="E210" s="32">
        <f t="shared" si="18"/>
        <v>2.4714491493940116E-3</v>
      </c>
      <c r="F210" s="32">
        <f t="shared" si="19"/>
        <v>0.9941046992889947</v>
      </c>
      <c r="G210" s="32">
        <f t="shared" si="20"/>
        <v>2.5847780143870014E-4</v>
      </c>
      <c r="H210" s="32">
        <f t="shared" si="21"/>
        <v>29982.834458627724</v>
      </c>
      <c r="I210" s="32">
        <f t="shared" si="22"/>
        <v>-5.8953007110053024E-3</v>
      </c>
      <c r="J210" s="1">
        <f t="shared" si="13"/>
        <v>30011.200000000019</v>
      </c>
    </row>
    <row r="211" spans="1:10" x14ac:dyDescent="0.2">
      <c r="A211" s="1">
        <f t="shared" si="14"/>
        <v>220</v>
      </c>
      <c r="B211" s="32">
        <f t="shared" si="15"/>
        <v>16.430970275863643</v>
      </c>
      <c r="C211" s="32">
        <f t="shared" si="16"/>
        <v>3.0265888380170969E-3</v>
      </c>
      <c r="D211" s="32">
        <f t="shared" si="17"/>
        <v>10.946103220053729</v>
      </c>
      <c r="E211" s="32">
        <f t="shared" si="18"/>
        <v>2.3630891566099876E-3</v>
      </c>
      <c r="F211" s="32">
        <f t="shared" si="19"/>
        <v>0.99436317709043343</v>
      </c>
      <c r="G211" s="32">
        <f t="shared" si="20"/>
        <v>2.4714491493946222E-4</v>
      </c>
      <c r="H211" s="32">
        <f t="shared" si="21"/>
        <v>29982.828563327013</v>
      </c>
      <c r="I211" s="32">
        <f t="shared" si="22"/>
        <v>-5.6368229095665745E-3</v>
      </c>
      <c r="J211" s="1">
        <f t="shared" si="13"/>
        <v>30011.200000000023</v>
      </c>
    </row>
    <row r="212" spans="1:10" x14ac:dyDescent="0.2">
      <c r="A212" s="1">
        <f t="shared" si="14"/>
        <v>222</v>
      </c>
      <c r="B212" s="32">
        <f t="shared" si="15"/>
        <v>16.433996864701662</v>
      </c>
      <c r="C212" s="32">
        <f t="shared" si="16"/>
        <v>2.8938889017350311E-3</v>
      </c>
      <c r="D212" s="32">
        <f t="shared" si="17"/>
        <v>10.948466309210339</v>
      </c>
      <c r="E212" s="32">
        <f t="shared" si="18"/>
        <v>2.2594801772310991E-3</v>
      </c>
      <c r="F212" s="32">
        <f t="shared" si="19"/>
        <v>0.99461032200537292</v>
      </c>
      <c r="G212" s="32">
        <f t="shared" si="20"/>
        <v>2.363089156609266E-4</v>
      </c>
      <c r="H212" s="32">
        <f t="shared" si="21"/>
        <v>29982.822926504105</v>
      </c>
      <c r="I212" s="32">
        <f t="shared" si="22"/>
        <v>-5.3896779946270845E-3</v>
      </c>
      <c r="J212" s="1">
        <f t="shared" si="13"/>
        <v>30011.200000000023</v>
      </c>
    </row>
    <row r="213" spans="1:10" x14ac:dyDescent="0.2">
      <c r="A213" s="1">
        <f t="shared" si="14"/>
        <v>224</v>
      </c>
      <c r="B213" s="32">
        <f t="shared" si="15"/>
        <v>16.436890753603397</v>
      </c>
      <c r="C213" s="32">
        <f t="shared" si="16"/>
        <v>2.7670071568345334E-3</v>
      </c>
      <c r="D213" s="32">
        <f t="shared" si="17"/>
        <v>10.950725789387571</v>
      </c>
      <c r="E213" s="32">
        <f t="shared" si="18"/>
        <v>2.1604139044084647E-3</v>
      </c>
      <c r="F213" s="32">
        <f t="shared" si="19"/>
        <v>0.99484663092103387</v>
      </c>
      <c r="G213" s="32">
        <f t="shared" si="20"/>
        <v>2.2594801772310436E-4</v>
      </c>
      <c r="H213" s="32">
        <f t="shared" si="21"/>
        <v>29982.817536826111</v>
      </c>
      <c r="I213" s="32">
        <f t="shared" si="22"/>
        <v>-5.1533690789661302E-3</v>
      </c>
      <c r="J213" s="1">
        <f t="shared" si="13"/>
        <v>30011.200000000023</v>
      </c>
    </row>
    <row r="214" spans="1:10" x14ac:dyDescent="0.2">
      <c r="A214" s="1">
        <f t="shared" si="14"/>
        <v>226</v>
      </c>
      <c r="B214" s="32">
        <f t="shared" si="15"/>
        <v>16.43965776076023</v>
      </c>
      <c r="C214" s="32">
        <f t="shared" si="16"/>
        <v>2.6456885063493862E-3</v>
      </c>
      <c r="D214" s="32">
        <f t="shared" si="17"/>
        <v>10.952886203291978</v>
      </c>
      <c r="E214" s="32">
        <f t="shared" si="18"/>
        <v>2.0656911644527653E-3</v>
      </c>
      <c r="F214" s="32">
        <f t="shared" si="19"/>
        <v>0.995072578938757</v>
      </c>
      <c r="G214" s="32">
        <f t="shared" si="20"/>
        <v>2.1604139044081871E-4</v>
      </c>
      <c r="H214" s="32">
        <f t="shared" si="21"/>
        <v>29982.812383457032</v>
      </c>
      <c r="I214" s="32">
        <f t="shared" si="22"/>
        <v>-4.9274210612429981E-3</v>
      </c>
      <c r="J214" s="1">
        <f t="shared" si="13"/>
        <v>30011.200000000023</v>
      </c>
    </row>
    <row r="215" spans="1:10" x14ac:dyDescent="0.2">
      <c r="A215" s="1">
        <f t="shared" si="14"/>
        <v>228</v>
      </c>
      <c r="B215" s="32">
        <f t="shared" si="15"/>
        <v>16.442303449266578</v>
      </c>
      <c r="C215" s="32">
        <f t="shared" si="16"/>
        <v>2.5296890379701287E-3</v>
      </c>
      <c r="D215" s="32">
        <f t="shared" si="17"/>
        <v>10.954951894456432</v>
      </c>
      <c r="E215" s="32">
        <f t="shared" si="18"/>
        <v>1.9751215163867908E-3</v>
      </c>
      <c r="F215" s="32">
        <f t="shared" si="19"/>
        <v>0.99528862032919785</v>
      </c>
      <c r="G215" s="32">
        <f t="shared" si="20"/>
        <v>2.0656911644520437E-4</v>
      </c>
      <c r="H215" s="32">
        <f t="shared" si="21"/>
        <v>29982.807456035971</v>
      </c>
      <c r="I215" s="32">
        <f t="shared" si="22"/>
        <v>-4.7113796708021516E-3</v>
      </c>
      <c r="J215" s="1">
        <f t="shared" si="13"/>
        <v>30011.200000000023</v>
      </c>
    </row>
    <row r="216" spans="1:10" x14ac:dyDescent="0.2">
      <c r="A216" s="1">
        <f t="shared" si="14"/>
        <v>230</v>
      </c>
      <c r="B216" s="32">
        <f t="shared" si="15"/>
        <v>16.444833138304549</v>
      </c>
      <c r="C216" s="32">
        <f t="shared" si="16"/>
        <v>2.4187755336532168E-3</v>
      </c>
      <c r="D216" s="32">
        <f t="shared" si="17"/>
        <v>10.956927015972818</v>
      </c>
      <c r="E216" s="32">
        <f t="shared" si="18"/>
        <v>1.8885228690650457E-3</v>
      </c>
      <c r="F216" s="32">
        <f t="shared" si="19"/>
        <v>0.99549518944564308</v>
      </c>
      <c r="G216" s="32">
        <f t="shared" si="20"/>
        <v>1.9751215163862912E-4</v>
      </c>
      <c r="H216" s="32">
        <f t="shared" si="21"/>
        <v>29982.802744656299</v>
      </c>
      <c r="I216" s="32">
        <f t="shared" si="22"/>
        <v>-4.5048105543569195E-3</v>
      </c>
      <c r="J216" s="1">
        <f t="shared" si="13"/>
        <v>30011.200000000023</v>
      </c>
    </row>
    <row r="217" spans="1:10" x14ac:dyDescent="0.2">
      <c r="A217" s="1">
        <f t="shared" si="14"/>
        <v>232</v>
      </c>
      <c r="B217" s="32">
        <f t="shared" si="15"/>
        <v>16.447251913838201</v>
      </c>
      <c r="C217" s="32">
        <f t="shared" si="16"/>
        <v>2.3127250007360933E-3</v>
      </c>
      <c r="D217" s="32">
        <f t="shared" si="17"/>
        <v>10.958815538841883</v>
      </c>
      <c r="E217" s="32">
        <f t="shared" si="18"/>
        <v>1.8057211150757091E-3</v>
      </c>
      <c r="F217" s="32">
        <f t="shared" si="19"/>
        <v>0.99569270159728174</v>
      </c>
      <c r="G217" s="32">
        <f t="shared" si="20"/>
        <v>1.8885228690643241E-4</v>
      </c>
      <c r="H217" s="32">
        <f t="shared" si="21"/>
        <v>29982.798239845746</v>
      </c>
      <c r="I217" s="32">
        <f t="shared" si="22"/>
        <v>-4.3072984027182626E-3</v>
      </c>
      <c r="J217" s="1">
        <f t="shared" si="13"/>
        <v>30011.200000000023</v>
      </c>
    </row>
    <row r="218" spans="1:10" x14ac:dyDescent="0.2">
      <c r="A218" s="1">
        <f t="shared" si="14"/>
        <v>234</v>
      </c>
      <c r="B218" s="32">
        <f t="shared" si="15"/>
        <v>16.449564638838936</v>
      </c>
      <c r="C218" s="32">
        <f t="shared" si="16"/>
        <v>2.2113242236042607E-3</v>
      </c>
      <c r="D218" s="32">
        <f t="shared" si="17"/>
        <v>10.960621259956959</v>
      </c>
      <c r="E218" s="32">
        <f t="shared" si="18"/>
        <v>1.7265497806999708E-3</v>
      </c>
      <c r="F218" s="32">
        <f t="shared" si="19"/>
        <v>0.9958815538841882</v>
      </c>
      <c r="G218" s="32">
        <f t="shared" si="20"/>
        <v>1.8057211150754315E-4</v>
      </c>
      <c r="H218" s="32">
        <f t="shared" si="21"/>
        <v>29982.793932547342</v>
      </c>
      <c r="I218" s="32">
        <f t="shared" si="22"/>
        <v>-4.1184461158118024E-3</v>
      </c>
      <c r="J218" s="1">
        <f t="shared" si="13"/>
        <v>30011.200000000023</v>
      </c>
    </row>
    <row r="219" spans="1:10" x14ac:dyDescent="0.2">
      <c r="A219" s="1">
        <f t="shared" si="14"/>
        <v>236</v>
      </c>
      <c r="B219" s="32">
        <f t="shared" si="15"/>
        <v>16.451775963062541</v>
      </c>
      <c r="C219" s="32">
        <f t="shared" si="16"/>
        <v>2.1143693350230697E-3</v>
      </c>
      <c r="D219" s="32">
        <f t="shared" si="17"/>
        <v>10.962347809737659</v>
      </c>
      <c r="E219" s="32">
        <f t="shared" si="18"/>
        <v>1.6508496912110981E-3</v>
      </c>
      <c r="F219" s="32">
        <f t="shared" si="19"/>
        <v>0.99606212599569577</v>
      </c>
      <c r="G219" s="32">
        <f t="shared" si="20"/>
        <v>1.7265497807003594E-4</v>
      </c>
      <c r="H219" s="32">
        <f t="shared" si="21"/>
        <v>29982.789814101227</v>
      </c>
      <c r="I219" s="32">
        <f t="shared" si="22"/>
        <v>-3.9378740043042315E-3</v>
      </c>
      <c r="J219" s="1">
        <f t="shared" si="13"/>
        <v>30011.200000000023</v>
      </c>
    </row>
    <row r="220" spans="1:10" x14ac:dyDescent="0.2">
      <c r="A220" s="1">
        <f t="shared" si="14"/>
        <v>238</v>
      </c>
      <c r="B220" s="32">
        <f t="shared" si="15"/>
        <v>16.453890332397563</v>
      </c>
      <c r="C220" s="32">
        <f t="shared" si="16"/>
        <v>2.0216654062611417E-3</v>
      </c>
      <c r="D220" s="32">
        <f t="shared" si="17"/>
        <v>10.963998659428871</v>
      </c>
      <c r="E220" s="32">
        <f t="shared" si="18"/>
        <v>1.5784686508517609E-3</v>
      </c>
      <c r="F220" s="32">
        <f t="shared" si="19"/>
        <v>0.99623478097376583</v>
      </c>
      <c r="G220" s="32">
        <f t="shared" si="20"/>
        <v>1.6508496912123749E-4</v>
      </c>
      <c r="H220" s="32">
        <f t="shared" si="21"/>
        <v>29982.785876227223</v>
      </c>
      <c r="I220" s="32">
        <f t="shared" si="22"/>
        <v>-3.7652190262341678E-3</v>
      </c>
      <c r="J220" s="1">
        <f t="shared" si="13"/>
        <v>30011.200000000023</v>
      </c>
    </row>
    <row r="221" spans="1:10" x14ac:dyDescent="0.2">
      <c r="A221" s="1">
        <f t="shared" si="14"/>
        <v>240</v>
      </c>
      <c r="B221" s="32">
        <f t="shared" si="15"/>
        <v>16.455911997803824</v>
      </c>
      <c r="C221" s="32">
        <f t="shared" si="16"/>
        <v>1.9330260551794209E-3</v>
      </c>
      <c r="D221" s="32">
        <f t="shared" si="17"/>
        <v>10.965577128079723</v>
      </c>
      <c r="E221" s="32">
        <f t="shared" si="18"/>
        <v>1.5092611368483499E-3</v>
      </c>
      <c r="F221" s="32">
        <f t="shared" si="19"/>
        <v>0.9963998659428871</v>
      </c>
      <c r="G221" s="32">
        <f t="shared" si="20"/>
        <v>1.5784686508510393E-4</v>
      </c>
      <c r="H221" s="32">
        <f t="shared" si="21"/>
        <v>29982.782111008197</v>
      </c>
      <c r="I221" s="32">
        <f t="shared" si="22"/>
        <v>-3.6001340571129026E-3</v>
      </c>
      <c r="J221" s="1">
        <f t="shared" si="13"/>
        <v>30011.200000000023</v>
      </c>
    </row>
    <row r="222" spans="1:10" x14ac:dyDescent="0.2">
      <c r="A222" s="1">
        <f t="shared" si="14"/>
        <v>242</v>
      </c>
      <c r="B222" s="32">
        <f t="shared" si="15"/>
        <v>16.457845023859004</v>
      </c>
      <c r="C222" s="32">
        <f t="shared" si="16"/>
        <v>1.848273071512696E-3</v>
      </c>
      <c r="D222" s="32">
        <f t="shared" si="17"/>
        <v>10.96708638921657</v>
      </c>
      <c r="E222" s="32">
        <f t="shared" si="18"/>
        <v>1.4430880068303509E-3</v>
      </c>
      <c r="F222" s="32">
        <f t="shared" si="19"/>
        <v>0.99655771280797223</v>
      </c>
      <c r="G222" s="32">
        <f t="shared" si="20"/>
        <v>1.5092611368469622E-4</v>
      </c>
      <c r="H222" s="32">
        <f t="shared" si="21"/>
        <v>29982.778510874141</v>
      </c>
      <c r="I222" s="32">
        <f t="shared" si="22"/>
        <v>-3.4422871920277709E-3</v>
      </c>
      <c r="J222" s="1">
        <f t="shared" si="13"/>
        <v>30011.200000000026</v>
      </c>
    </row>
    <row r="223" spans="1:10" x14ac:dyDescent="0.2">
      <c r="A223" s="1">
        <f t="shared" si="14"/>
        <v>244</v>
      </c>
      <c r="B223" s="32">
        <f t="shared" si="15"/>
        <v>16.459693296930517</v>
      </c>
      <c r="C223" s="32">
        <f t="shared" si="16"/>
        <v>1.7672360585762048E-3</v>
      </c>
      <c r="D223" s="32">
        <f t="shared" si="17"/>
        <v>10.968529477223401</v>
      </c>
      <c r="E223" s="32">
        <f t="shared" si="18"/>
        <v>1.3798162190838958E-3</v>
      </c>
      <c r="F223" s="32">
        <f t="shared" si="19"/>
        <v>0.99670863892165695</v>
      </c>
      <c r="G223" s="32">
        <f t="shared" si="20"/>
        <v>1.4430880068291851E-4</v>
      </c>
      <c r="H223" s="32">
        <f t="shared" si="21"/>
        <v>29982.775068586951</v>
      </c>
      <c r="I223" s="32">
        <f t="shared" si="22"/>
        <v>-3.2913610783430469E-3</v>
      </c>
      <c r="J223" s="1">
        <f t="shared" si="13"/>
        <v>30011.200000000026</v>
      </c>
    </row>
    <row r="224" spans="1:10" x14ac:dyDescent="0.2">
      <c r="A224" s="1">
        <f t="shared" si="14"/>
        <v>246</v>
      </c>
      <c r="B224" s="32">
        <f t="shared" si="15"/>
        <v>16.461460532989094</v>
      </c>
      <c r="C224" s="32">
        <f t="shared" si="16"/>
        <v>1.6897520906778984E-3</v>
      </c>
      <c r="D224" s="32">
        <f t="shared" si="17"/>
        <v>10.969909293442484</v>
      </c>
      <c r="E224" s="32">
        <f t="shared" si="18"/>
        <v>1.3193185650737238E-3</v>
      </c>
      <c r="F224" s="32">
        <f t="shared" si="19"/>
        <v>0.9968529477223399</v>
      </c>
      <c r="G224" s="32">
        <f t="shared" si="20"/>
        <v>1.3798162190845065E-4</v>
      </c>
      <c r="H224" s="32">
        <f t="shared" si="21"/>
        <v>29982.771777225873</v>
      </c>
      <c r="I224" s="32">
        <f t="shared" si="22"/>
        <v>-3.1470522776601006E-3</v>
      </c>
      <c r="J224" s="1">
        <f t="shared" si="13"/>
        <v>30011.200000000026</v>
      </c>
    </row>
    <row r="225" spans="1:10" x14ac:dyDescent="0.2">
      <c r="A225" s="1">
        <f t="shared" si="14"/>
        <v>248</v>
      </c>
      <c r="B225" s="32">
        <f t="shared" si="15"/>
        <v>16.46315028507977</v>
      </c>
      <c r="C225" s="32">
        <f t="shared" si="16"/>
        <v>1.6156653855573522E-3</v>
      </c>
      <c r="D225" s="32">
        <f t="shared" si="17"/>
        <v>10.971228612007558</v>
      </c>
      <c r="E225" s="32">
        <f t="shared" si="18"/>
        <v>1.2614734136868755E-3</v>
      </c>
      <c r="F225" s="32">
        <f t="shared" si="19"/>
        <v>0.99699092934424838</v>
      </c>
      <c r="G225" s="32">
        <f t="shared" si="20"/>
        <v>1.3193185650736683E-4</v>
      </c>
      <c r="H225" s="32">
        <f t="shared" si="21"/>
        <v>29982.768630173596</v>
      </c>
      <c r="I225" s="32">
        <f t="shared" si="22"/>
        <v>-3.0090706557516222E-3</v>
      </c>
      <c r="J225" s="1">
        <f t="shared" si="13"/>
        <v>30011.200000000026</v>
      </c>
    </row>
    <row r="226" spans="1:10" x14ac:dyDescent="0.2">
      <c r="A226" s="1">
        <f t="shared" ref="A226:A289" si="23">A225+B$91</f>
        <v>250</v>
      </c>
      <c r="B226" s="32">
        <f t="shared" ref="B226:B261" si="24">B225+C225</f>
        <v>16.464765950465328</v>
      </c>
      <c r="C226" s="32">
        <f t="shared" ref="C226:C261" si="25">(I$92*D226-I$91*B226+I$95+I$96)*B$91</f>
        <v>1.5448269911829682E-3</v>
      </c>
      <c r="D226" s="32">
        <f t="shared" ref="D226:D261" si="26">D225+E225</f>
        <v>10.972490085421244</v>
      </c>
      <c r="E226" s="32">
        <f t="shared" ref="E226:E261" si="27">(I$91*B226-I$92*D226-I$93*D226)*B$91</f>
        <v>1.2061644666927496E-3</v>
      </c>
      <c r="F226" s="32">
        <f t="shared" ref="F226:F261" si="28">F225+G225</f>
        <v>0.99712286120075577</v>
      </c>
      <c r="G226" s="32">
        <f t="shared" ref="G226:G261" si="29">(I$93*D226-I$94*F226-I$95)*B$91</f>
        <v>1.2614734136848216E-4</v>
      </c>
      <c r="H226" s="32">
        <f t="shared" ref="H226:H261" si="30">H225+I225</f>
        <v>29982.765621102939</v>
      </c>
      <c r="I226" s="32">
        <f t="shared" ref="I226:I261" si="31">(I$94*F226-I$96)*B$91</f>
        <v>-2.8771387992442277E-3</v>
      </c>
      <c r="J226" s="1">
        <f t="shared" ref="J226:J261" si="32">B226+D226+F226+H226</f>
        <v>30011.200000000026</v>
      </c>
    </row>
    <row r="227" spans="1:10" x14ac:dyDescent="0.2">
      <c r="A227" s="1">
        <f t="shared" si="23"/>
        <v>252</v>
      </c>
      <c r="B227" s="32">
        <f t="shared" si="24"/>
        <v>16.46631077745651</v>
      </c>
      <c r="C227" s="32">
        <f t="shared" si="25"/>
        <v>1.4770944862853019E-3</v>
      </c>
      <c r="D227" s="32">
        <f t="shared" si="26"/>
        <v>10.973696249887936</v>
      </c>
      <c r="E227" s="32">
        <f t="shared" si="27"/>
        <v>1.1532805249210298E-3</v>
      </c>
      <c r="F227" s="32">
        <f t="shared" si="28"/>
        <v>0.99724900854212428</v>
      </c>
      <c r="G227" s="32">
        <f t="shared" si="29"/>
        <v>1.2061644666935822E-4</v>
      </c>
      <c r="H227" s="32">
        <f t="shared" si="30"/>
        <v>29982.76274396414</v>
      </c>
      <c r="I227" s="32">
        <f t="shared" si="31"/>
        <v>-2.7509914578757177E-3</v>
      </c>
      <c r="J227" s="1">
        <f t="shared" si="32"/>
        <v>30011.200000000026</v>
      </c>
    </row>
    <row r="228" spans="1:10" x14ac:dyDescent="0.2">
      <c r="A228" s="1">
        <f t="shared" si="23"/>
        <v>254</v>
      </c>
      <c r="B228" s="32">
        <f t="shared" si="24"/>
        <v>16.467787871942797</v>
      </c>
      <c r="C228" s="32">
        <f t="shared" si="25"/>
        <v>1.4123316940114483E-3</v>
      </c>
      <c r="D228" s="32">
        <f t="shared" si="26"/>
        <v>10.974849530412857</v>
      </c>
      <c r="E228" s="32">
        <f t="shared" si="27"/>
        <v>1.1027152647029581E-3</v>
      </c>
      <c r="F228" s="32">
        <f t="shared" si="28"/>
        <v>0.99736962498879367</v>
      </c>
      <c r="G228" s="32">
        <f t="shared" si="29"/>
        <v>1.1532805249189759E-4</v>
      </c>
      <c r="H228" s="32">
        <f t="shared" si="30"/>
        <v>29982.759992972682</v>
      </c>
      <c r="I228" s="32">
        <f t="shared" si="31"/>
        <v>-2.6303750112063318E-3</v>
      </c>
      <c r="J228" s="1">
        <f t="shared" si="32"/>
        <v>30011.200000000026</v>
      </c>
    </row>
    <row r="229" spans="1:10" x14ac:dyDescent="0.2">
      <c r="A229" s="1">
        <f t="shared" si="23"/>
        <v>256</v>
      </c>
      <c r="B229" s="32">
        <f t="shared" si="24"/>
        <v>16.469200203636809</v>
      </c>
      <c r="C229" s="32">
        <f t="shared" si="25"/>
        <v>1.3504084081498169E-3</v>
      </c>
      <c r="D229" s="32">
        <f t="shared" si="26"/>
        <v>10.975952245677561</v>
      </c>
      <c r="E229" s="32">
        <f t="shared" si="27"/>
        <v>1.0543670240941161E-3</v>
      </c>
      <c r="F229" s="32">
        <f t="shared" si="28"/>
        <v>0.99748495304128559</v>
      </c>
      <c r="G229" s="32">
        <f t="shared" si="29"/>
        <v>1.1027152647044569E-4</v>
      </c>
      <c r="H229" s="32">
        <f t="shared" si="30"/>
        <v>29982.757362597669</v>
      </c>
      <c r="I229" s="32">
        <f t="shared" si="31"/>
        <v>-2.5150469587144064E-3</v>
      </c>
      <c r="J229" s="1">
        <f t="shared" si="32"/>
        <v>30011.200000000026</v>
      </c>
    </row>
    <row r="230" spans="1:10" x14ac:dyDescent="0.2">
      <c r="A230" s="1">
        <f t="shared" si="23"/>
        <v>258</v>
      </c>
      <c r="B230" s="32">
        <f t="shared" si="24"/>
        <v>16.47055061204496</v>
      </c>
      <c r="C230" s="32">
        <f t="shared" si="25"/>
        <v>1.2912001313386545E-3</v>
      </c>
      <c r="D230" s="32">
        <f t="shared" si="26"/>
        <v>10.977006612701656</v>
      </c>
      <c r="E230" s="32">
        <f t="shared" si="27"/>
        <v>1.0081385984959113E-3</v>
      </c>
      <c r="F230" s="32">
        <f t="shared" si="28"/>
        <v>0.99759522456775607</v>
      </c>
      <c r="G230" s="32">
        <f t="shared" si="29"/>
        <v>1.0543670240933944E-4</v>
      </c>
      <c r="H230" s="32">
        <f t="shared" si="30"/>
        <v>29982.75484755071</v>
      </c>
      <c r="I230" s="32">
        <f t="shared" si="31"/>
        <v>-2.404775432243933E-3</v>
      </c>
      <c r="J230" s="1">
        <f t="shared" si="32"/>
        <v>30011.200000000026</v>
      </c>
    </row>
    <row r="231" spans="1:10" x14ac:dyDescent="0.2">
      <c r="A231" s="1">
        <f t="shared" si="23"/>
        <v>260</v>
      </c>
      <c r="B231" s="32">
        <f t="shared" si="24"/>
        <v>16.471841812176297</v>
      </c>
      <c r="C231" s="32">
        <f t="shared" si="25"/>
        <v>1.2345878247702613E-3</v>
      </c>
      <c r="D231" s="32">
        <f t="shared" si="26"/>
        <v>10.978014751300151</v>
      </c>
      <c r="E231" s="32">
        <f t="shared" si="27"/>
        <v>9.6393704521480217E-4</v>
      </c>
      <c r="F231" s="32">
        <f t="shared" si="28"/>
        <v>0.99770066127016543</v>
      </c>
      <c r="G231" s="32">
        <f t="shared" si="29"/>
        <v>1.0081385984947455E-4</v>
      </c>
      <c r="H231" s="32">
        <f t="shared" si="30"/>
        <v>29982.75244277528</v>
      </c>
      <c r="I231" s="32">
        <f t="shared" si="31"/>
        <v>-2.2993387298345658E-3</v>
      </c>
      <c r="J231" s="1">
        <f t="shared" si="32"/>
        <v>30011.200000000026</v>
      </c>
    </row>
    <row r="232" spans="1:10" x14ac:dyDescent="0.2">
      <c r="A232" s="1">
        <f t="shared" si="23"/>
        <v>262</v>
      </c>
      <c r="B232" s="32">
        <f t="shared" si="24"/>
        <v>16.473076400001066</v>
      </c>
      <c r="C232" s="32">
        <f t="shared" si="25"/>
        <v>1.1804576688593249E-3</v>
      </c>
      <c r="D232" s="32">
        <f t="shared" si="26"/>
        <v>10.978978688345366</v>
      </c>
      <c r="E232" s="32">
        <f t="shared" si="27"/>
        <v>9.2167349660421394E-4</v>
      </c>
      <c r="F232" s="32">
        <f t="shared" si="28"/>
        <v>0.99780147513001494</v>
      </c>
      <c r="G232" s="32">
        <f t="shared" si="29"/>
        <v>9.639370452149687E-5</v>
      </c>
      <c r="H232" s="32">
        <f t="shared" si="30"/>
        <v>29982.750143436551</v>
      </c>
      <c r="I232" s="32">
        <f t="shared" si="31"/>
        <v>-2.1985248699850635E-3</v>
      </c>
      <c r="J232" s="1">
        <f t="shared" si="32"/>
        <v>30011.200000000026</v>
      </c>
    </row>
    <row r="233" spans="1:10" x14ac:dyDescent="0.2">
      <c r="A233" s="1">
        <f t="shared" si="23"/>
        <v>264</v>
      </c>
      <c r="B233" s="32">
        <f t="shared" si="24"/>
        <v>16.474256857669925</v>
      </c>
      <c r="C233" s="32">
        <f t="shared" si="25"/>
        <v>1.1287008344086358E-3</v>
      </c>
      <c r="D233" s="32">
        <f t="shared" si="26"/>
        <v>10.97990036184197</v>
      </c>
      <c r="E233" s="32">
        <f t="shared" si="27"/>
        <v>8.8126298139434844E-4</v>
      </c>
      <c r="F233" s="32">
        <f t="shared" si="28"/>
        <v>0.99789786883453646</v>
      </c>
      <c r="G233" s="32">
        <f t="shared" si="29"/>
        <v>9.2167349660526865E-5</v>
      </c>
      <c r="H233" s="32">
        <f t="shared" si="30"/>
        <v>29982.74794491168</v>
      </c>
      <c r="I233" s="32">
        <f t="shared" si="31"/>
        <v>-2.1021311654635388E-3</v>
      </c>
      <c r="J233" s="1">
        <f t="shared" si="32"/>
        <v>30011.200000000026</v>
      </c>
    </row>
    <row r="234" spans="1:10" x14ac:dyDescent="0.2">
      <c r="A234" s="1">
        <f t="shared" si="23"/>
        <v>266</v>
      </c>
      <c r="B234" s="32">
        <f t="shared" si="24"/>
        <v>16.475385558504332</v>
      </c>
      <c r="C234" s="32">
        <f t="shared" si="25"/>
        <v>1.0792132638063334E-3</v>
      </c>
      <c r="D234" s="32">
        <f t="shared" si="26"/>
        <v>10.980781624823365</v>
      </c>
      <c r="E234" s="32">
        <f t="shared" si="27"/>
        <v>8.4262425385728257E-4</v>
      </c>
      <c r="F234" s="32">
        <f t="shared" si="28"/>
        <v>0.99799003618419702</v>
      </c>
      <c r="G234" s="32">
        <f t="shared" si="29"/>
        <v>8.8126298139340475E-5</v>
      </c>
      <c r="H234" s="32">
        <f t="shared" si="30"/>
        <v>29982.745842780514</v>
      </c>
      <c r="I234" s="32">
        <f t="shared" si="31"/>
        <v>-2.0099638158029842E-3</v>
      </c>
      <c r="J234" s="1">
        <f t="shared" si="32"/>
        <v>30011.200000000026</v>
      </c>
    </row>
    <row r="235" spans="1:10" x14ac:dyDescent="0.2">
      <c r="A235" s="1">
        <f t="shared" si="23"/>
        <v>268</v>
      </c>
      <c r="B235" s="32">
        <f t="shared" si="24"/>
        <v>16.476464771768139</v>
      </c>
      <c r="C235" s="32">
        <f t="shared" si="25"/>
        <v>1.0318954618163678E-3</v>
      </c>
      <c r="D235" s="32">
        <f t="shared" si="26"/>
        <v>10.981624249077223</v>
      </c>
      <c r="E235" s="32">
        <f t="shared" si="27"/>
        <v>8.0567963046140889E-4</v>
      </c>
      <c r="F235" s="32">
        <f t="shared" si="28"/>
        <v>0.99807816248233638</v>
      </c>
      <c r="G235" s="32">
        <f t="shared" si="29"/>
        <v>8.4262425385811524E-5</v>
      </c>
      <c r="H235" s="32">
        <f t="shared" si="30"/>
        <v>29982.743832816697</v>
      </c>
      <c r="I235" s="32">
        <f t="shared" si="31"/>
        <v>-1.921837517663616E-3</v>
      </c>
      <c r="J235" s="1">
        <f t="shared" si="32"/>
        <v>30011.200000000026</v>
      </c>
    </row>
    <row r="236" spans="1:10" x14ac:dyDescent="0.2">
      <c r="A236" s="1">
        <f t="shared" si="23"/>
        <v>270</v>
      </c>
      <c r="B236" s="32">
        <f t="shared" si="24"/>
        <v>16.477496667229957</v>
      </c>
      <c r="C236" s="32">
        <f t="shared" si="25"/>
        <v>9.8665229554517619E-4</v>
      </c>
      <c r="D236" s="32">
        <f t="shared" si="26"/>
        <v>10.982429928707685</v>
      </c>
      <c r="E236" s="32">
        <f t="shared" si="27"/>
        <v>7.7035483368637081E-4</v>
      </c>
      <c r="F236" s="32">
        <f t="shared" si="28"/>
        <v>0.99816242490772222</v>
      </c>
      <c r="G236" s="32">
        <f t="shared" si="29"/>
        <v>8.0567963046201951E-5</v>
      </c>
      <c r="H236" s="32">
        <f t="shared" si="30"/>
        <v>29982.741910979181</v>
      </c>
      <c r="I236" s="32">
        <f t="shared" si="31"/>
        <v>-1.8375750922777767E-3</v>
      </c>
      <c r="J236" s="1">
        <f t="shared" si="32"/>
        <v>30011.200000000026</v>
      </c>
    </row>
    <row r="237" spans="1:10" x14ac:dyDescent="0.2">
      <c r="A237" s="1">
        <f t="shared" si="23"/>
        <v>272</v>
      </c>
      <c r="B237" s="32">
        <f t="shared" si="24"/>
        <v>16.478483319525502</v>
      </c>
      <c r="C237" s="32">
        <f t="shared" si="25"/>
        <v>9.433928031733485E-4</v>
      </c>
      <c r="D237" s="32">
        <f t="shared" si="26"/>
        <v>10.983200283541372</v>
      </c>
      <c r="E237" s="32">
        <f t="shared" si="27"/>
        <v>7.3657884268962803E-4</v>
      </c>
      <c r="F237" s="32">
        <f t="shared" si="28"/>
        <v>0.99824299287076845</v>
      </c>
      <c r="G237" s="32">
        <f t="shared" si="29"/>
        <v>7.7035483368542712E-5</v>
      </c>
      <c r="H237" s="32">
        <f t="shared" si="30"/>
        <v>29982.740073404089</v>
      </c>
      <c r="I237" s="32">
        <f t="shared" si="31"/>
        <v>-1.757007129231547E-3</v>
      </c>
      <c r="J237" s="1">
        <f t="shared" si="32"/>
        <v>30011.200000000026</v>
      </c>
    </row>
    <row r="238" spans="1:10" x14ac:dyDescent="0.2">
      <c r="A238" s="1">
        <f t="shared" si="23"/>
        <v>274</v>
      </c>
      <c r="B238" s="32">
        <f t="shared" si="24"/>
        <v>16.479426712328674</v>
      </c>
      <c r="C238" s="32">
        <f t="shared" si="25"/>
        <v>9.0203001107702629E-4</v>
      </c>
      <c r="D238" s="32">
        <f t="shared" si="26"/>
        <v>10.983936862384061</v>
      </c>
      <c r="E238" s="32">
        <f t="shared" si="27"/>
        <v>7.0428375051689862E-4</v>
      </c>
      <c r="F238" s="32">
        <f t="shared" si="28"/>
        <v>0.99832002835413702</v>
      </c>
      <c r="G238" s="32">
        <f t="shared" si="29"/>
        <v>7.3657884269023866E-5</v>
      </c>
      <c r="H238" s="32">
        <f t="shared" si="30"/>
        <v>29982.738316396961</v>
      </c>
      <c r="I238" s="32">
        <f t="shared" si="31"/>
        <v>-1.6799716458629765E-3</v>
      </c>
      <c r="J238" s="1">
        <f t="shared" si="32"/>
        <v>30011.200000000026</v>
      </c>
    </row>
    <row r="239" spans="1:10" x14ac:dyDescent="0.2">
      <c r="A239" s="1">
        <f t="shared" si="23"/>
        <v>276</v>
      </c>
      <c r="B239" s="32">
        <f t="shared" si="24"/>
        <v>16.480328742339751</v>
      </c>
      <c r="C239" s="32">
        <f t="shared" si="25"/>
        <v>8.6248075896511178E-4</v>
      </c>
      <c r="D239" s="32">
        <f t="shared" si="26"/>
        <v>10.984641146134578</v>
      </c>
      <c r="E239" s="32">
        <f t="shared" si="27"/>
        <v>6.7340462757714548E-4</v>
      </c>
      <c r="F239" s="32">
        <f t="shared" si="28"/>
        <v>0.99839368623840608</v>
      </c>
      <c r="G239" s="32">
        <f t="shared" si="29"/>
        <v>7.0428375051639902E-5</v>
      </c>
      <c r="H239" s="32">
        <f t="shared" si="30"/>
        <v>29982.736636425314</v>
      </c>
      <c r="I239" s="32">
        <f t="shared" si="31"/>
        <v>-1.6063137615939249E-3</v>
      </c>
      <c r="J239" s="1">
        <f t="shared" si="32"/>
        <v>30011.200000000026</v>
      </c>
    </row>
    <row r="240" spans="1:10" x14ac:dyDescent="0.2">
      <c r="A240" s="1">
        <f t="shared" si="23"/>
        <v>278</v>
      </c>
      <c r="B240" s="32">
        <f t="shared" si="24"/>
        <v>16.481191223098715</v>
      </c>
      <c r="C240" s="32">
        <f t="shared" si="25"/>
        <v>8.2466553268722986E-4</v>
      </c>
      <c r="D240" s="32">
        <f t="shared" si="26"/>
        <v>10.985314550762155</v>
      </c>
      <c r="E240" s="32">
        <f t="shared" si="27"/>
        <v>6.4387939109744607E-4</v>
      </c>
      <c r="F240" s="32">
        <f t="shared" si="28"/>
        <v>0.99846411461345774</v>
      </c>
      <c r="G240" s="32">
        <f t="shared" si="29"/>
        <v>6.7340462757553565E-5</v>
      </c>
      <c r="H240" s="32">
        <f t="shared" si="30"/>
        <v>29982.735030111551</v>
      </c>
      <c r="I240" s="32">
        <f t="shared" si="31"/>
        <v>-1.5358853865422573E-3</v>
      </c>
      <c r="J240" s="1">
        <f t="shared" si="32"/>
        <v>30011.200000000026</v>
      </c>
    </row>
    <row r="241" spans="1:10" x14ac:dyDescent="0.2">
      <c r="A241" s="1">
        <f t="shared" si="23"/>
        <v>280</v>
      </c>
      <c r="B241" s="32">
        <f t="shared" si="24"/>
        <v>16.482015888631402</v>
      </c>
      <c r="C241" s="32">
        <f t="shared" si="25"/>
        <v>7.8850830436960617E-4</v>
      </c>
      <c r="D241" s="32">
        <f t="shared" si="26"/>
        <v>10.985958430153252</v>
      </c>
      <c r="E241" s="32">
        <f t="shared" si="27"/>
        <v>6.1564868030528075E-4</v>
      </c>
      <c r="F241" s="32">
        <f t="shared" si="28"/>
        <v>0.99853145507621532</v>
      </c>
      <c r="G241" s="32">
        <f t="shared" si="29"/>
        <v>6.4387939109761261E-5</v>
      </c>
      <c r="H241" s="32">
        <f t="shared" si="30"/>
        <v>29982.733494226166</v>
      </c>
      <c r="I241" s="32">
        <f t="shared" si="31"/>
        <v>-1.4685449237846759E-3</v>
      </c>
      <c r="J241" s="1">
        <f t="shared" si="32"/>
        <v>30011.200000000026</v>
      </c>
    </row>
    <row r="242" spans="1:10" x14ac:dyDescent="0.2">
      <c r="A242" s="1">
        <f t="shared" si="23"/>
        <v>282</v>
      </c>
      <c r="B242" s="32">
        <f t="shared" si="24"/>
        <v>16.482804396935773</v>
      </c>
      <c r="C242" s="32">
        <f t="shared" si="25"/>
        <v>7.5393637955689652E-4</v>
      </c>
      <c r="D242" s="32">
        <f t="shared" si="26"/>
        <v>10.986574078833558</v>
      </c>
      <c r="E242" s="32">
        <f t="shared" si="27"/>
        <v>5.886557370873291E-4</v>
      </c>
      <c r="F242" s="32">
        <f t="shared" si="28"/>
        <v>0.99859584301532511</v>
      </c>
      <c r="G242" s="32">
        <f t="shared" si="29"/>
        <v>6.1564868030633546E-5</v>
      </c>
      <c r="H242" s="32">
        <f t="shared" si="30"/>
        <v>29982.732025681242</v>
      </c>
      <c r="I242" s="32">
        <f t="shared" si="31"/>
        <v>-1.4041569846748869E-3</v>
      </c>
      <c r="J242" s="1">
        <f t="shared" si="32"/>
        <v>30011.200000000026</v>
      </c>
    </row>
    <row r="243" spans="1:10" x14ac:dyDescent="0.2">
      <c r="A243" s="1">
        <f t="shared" si="23"/>
        <v>284</v>
      </c>
      <c r="B243" s="32">
        <f t="shared" si="24"/>
        <v>16.483558333315329</v>
      </c>
      <c r="C243" s="32">
        <f t="shared" si="25"/>
        <v>7.2088025106287201E-4</v>
      </c>
      <c r="D243" s="32">
        <f t="shared" si="26"/>
        <v>10.987162734570646</v>
      </c>
      <c r="E243" s="32">
        <f t="shared" si="27"/>
        <v>5.6284629187253188E-4</v>
      </c>
      <c r="F243" s="32">
        <f t="shared" si="28"/>
        <v>0.99865740788335577</v>
      </c>
      <c r="G243" s="32">
        <f t="shared" si="29"/>
        <v>5.8865573708793972E-5</v>
      </c>
      <c r="H243" s="32">
        <f t="shared" si="30"/>
        <v>29982.730621524257</v>
      </c>
      <c r="I243" s="32">
        <f t="shared" si="31"/>
        <v>-1.3425921166442256E-3</v>
      </c>
      <c r="J243" s="1">
        <f t="shared" si="32"/>
        <v>30011.200000000026</v>
      </c>
    </row>
    <row r="244" spans="1:10" x14ac:dyDescent="0.2">
      <c r="A244" s="1">
        <f t="shared" si="23"/>
        <v>286</v>
      </c>
      <c r="B244" s="32">
        <f t="shared" si="24"/>
        <v>16.484279213566392</v>
      </c>
      <c r="C244" s="32">
        <f t="shared" si="25"/>
        <v>6.892734592248706E-4</v>
      </c>
      <c r="D244" s="32">
        <f t="shared" si="26"/>
        <v>10.987725580862518</v>
      </c>
      <c r="E244" s="32">
        <f t="shared" si="27"/>
        <v>5.3816845452336892E-4</v>
      </c>
      <c r="F244" s="32">
        <f t="shared" si="28"/>
        <v>0.9987162734570646</v>
      </c>
      <c r="G244" s="32">
        <f t="shared" si="29"/>
        <v>5.6284629187136614E-5</v>
      </c>
      <c r="H244" s="32">
        <f t="shared" si="30"/>
        <v>29982.72927893214</v>
      </c>
      <c r="I244" s="32">
        <f t="shared" si="31"/>
        <v>-1.2837265429354039E-3</v>
      </c>
      <c r="J244" s="1">
        <f t="shared" si="32"/>
        <v>30011.200000000026</v>
      </c>
    </row>
    <row r="245" spans="1:10" x14ac:dyDescent="0.2">
      <c r="A245" s="1">
        <f t="shared" si="23"/>
        <v>288</v>
      </c>
      <c r="B245" s="32">
        <f t="shared" si="24"/>
        <v>16.484968487025618</v>
      </c>
      <c r="C245" s="32">
        <f t="shared" si="25"/>
        <v>6.5905245828445924E-4</v>
      </c>
      <c r="D245" s="32">
        <f t="shared" si="26"/>
        <v>10.988263749317042</v>
      </c>
      <c r="E245" s="32">
        <f t="shared" si="27"/>
        <v>5.1457261001131016E-4</v>
      </c>
      <c r="F245" s="32">
        <f t="shared" si="28"/>
        <v>0.99877255808625176</v>
      </c>
      <c r="G245" s="32">
        <f t="shared" si="29"/>
        <v>5.3816845452442363E-5</v>
      </c>
      <c r="H245" s="32">
        <f t="shared" si="30"/>
        <v>29982.727995205598</v>
      </c>
      <c r="I245" s="32">
        <f t="shared" si="31"/>
        <v>-1.2274419137482395E-3</v>
      </c>
      <c r="J245" s="1">
        <f t="shared" si="32"/>
        <v>30011.200000000026</v>
      </c>
    </row>
    <row r="246" spans="1:10" x14ac:dyDescent="0.2">
      <c r="A246" s="1">
        <f t="shared" si="23"/>
        <v>290</v>
      </c>
      <c r="B246" s="32">
        <f t="shared" si="24"/>
        <v>16.485627539483904</v>
      </c>
      <c r="C246" s="32">
        <f t="shared" si="25"/>
        <v>6.3015648862962959E-4</v>
      </c>
      <c r="D246" s="32">
        <f t="shared" si="26"/>
        <v>10.988778321927054</v>
      </c>
      <c r="E246" s="32">
        <f t="shared" si="27"/>
        <v>4.9201131866505321E-4</v>
      </c>
      <c r="F246" s="32">
        <f t="shared" si="28"/>
        <v>0.99882637493170423</v>
      </c>
      <c r="G246" s="32">
        <f t="shared" si="29"/>
        <v>5.1457261001058852E-5</v>
      </c>
      <c r="H246" s="32">
        <f t="shared" si="30"/>
        <v>29982.726767763685</v>
      </c>
      <c r="I246" s="32">
        <f t="shared" si="31"/>
        <v>-1.1736250682957694E-3</v>
      </c>
      <c r="J246" s="1">
        <f t="shared" si="32"/>
        <v>30011.200000000026</v>
      </c>
    </row>
    <row r="247" spans="1:10" x14ac:dyDescent="0.2">
      <c r="A247" s="1">
        <f t="shared" si="23"/>
        <v>292</v>
      </c>
      <c r="B247" s="32">
        <f t="shared" si="24"/>
        <v>16.486257695972533</v>
      </c>
      <c r="C247" s="32">
        <f t="shared" si="25"/>
        <v>6.0252745463651447E-4</v>
      </c>
      <c r="D247" s="32">
        <f t="shared" si="26"/>
        <v>10.989270333245718</v>
      </c>
      <c r="E247" s="32">
        <f t="shared" si="27"/>
        <v>4.7043922079170741E-4</v>
      </c>
      <c r="F247" s="32">
        <f t="shared" si="28"/>
        <v>0.99887783219270532</v>
      </c>
      <c r="G247" s="32">
        <f t="shared" si="29"/>
        <v>4.9201131866433157E-5</v>
      </c>
      <c r="H247" s="32">
        <f t="shared" si="30"/>
        <v>29982.725594138617</v>
      </c>
      <c r="I247" s="32">
        <f t="shared" si="31"/>
        <v>-1.1221678072946828E-3</v>
      </c>
      <c r="J247" s="1">
        <f t="shared" si="32"/>
        <v>30011.20000000003</v>
      </c>
    </row>
    <row r="248" spans="1:10" x14ac:dyDescent="0.2">
      <c r="A248" s="1">
        <f t="shared" si="23"/>
        <v>294</v>
      </c>
      <c r="B248" s="32">
        <f t="shared" si="24"/>
        <v>16.486860223427168</v>
      </c>
      <c r="C248" s="32">
        <f t="shared" si="25"/>
        <v>5.7610980786815258E-4</v>
      </c>
      <c r="D248" s="32">
        <f t="shared" si="26"/>
        <v>10.98974077246651</v>
      </c>
      <c r="E248" s="32">
        <f t="shared" si="27"/>
        <v>4.4981294548085415E-4</v>
      </c>
      <c r="F248" s="32">
        <f t="shared" si="28"/>
        <v>0.99892703332457178</v>
      </c>
      <c r="G248" s="32">
        <f t="shared" si="29"/>
        <v>4.7043922079187395E-5</v>
      </c>
      <c r="H248" s="32">
        <f t="shared" si="30"/>
        <v>29982.724471970811</v>
      </c>
      <c r="I248" s="32">
        <f t="shared" si="31"/>
        <v>-1.0729666754282219E-3</v>
      </c>
      <c r="J248" s="1">
        <f t="shared" si="32"/>
        <v>30011.20000000003</v>
      </c>
    </row>
    <row r="249" spans="1:10" x14ac:dyDescent="0.2">
      <c r="A249" s="1">
        <f t="shared" si="23"/>
        <v>296</v>
      </c>
      <c r="B249" s="32">
        <f t="shared" si="24"/>
        <v>16.487436333235035</v>
      </c>
      <c r="C249" s="32">
        <f t="shared" si="25"/>
        <v>5.5085043539093714E-4</v>
      </c>
      <c r="D249" s="32">
        <f t="shared" si="26"/>
        <v>10.990190585411991</v>
      </c>
      <c r="E249" s="32">
        <f t="shared" si="27"/>
        <v>4.3009102341007299E-4</v>
      </c>
      <c r="F249" s="32">
        <f t="shared" si="28"/>
        <v>0.99897407724665099</v>
      </c>
      <c r="G249" s="32">
        <f t="shared" si="29"/>
        <v>4.4981294547968842E-5</v>
      </c>
      <c r="H249" s="32">
        <f t="shared" si="30"/>
        <v>29982.723399004135</v>
      </c>
      <c r="I249" s="32">
        <f t="shared" si="31"/>
        <v>-1.0259227533490067E-3</v>
      </c>
      <c r="J249" s="1">
        <f t="shared" si="32"/>
        <v>30011.20000000003</v>
      </c>
    </row>
    <row r="250" spans="1:10" x14ac:dyDescent="0.2">
      <c r="A250" s="1">
        <f t="shared" si="23"/>
        <v>298</v>
      </c>
      <c r="B250" s="32">
        <f t="shared" si="24"/>
        <v>16.487987183670427</v>
      </c>
      <c r="C250" s="32">
        <f t="shared" si="25"/>
        <v>5.266985529946977E-4</v>
      </c>
      <c r="D250" s="32">
        <f t="shared" si="26"/>
        <v>10.990620676435402</v>
      </c>
      <c r="E250" s="32">
        <f t="shared" si="27"/>
        <v>4.1123380346519411E-4</v>
      </c>
      <c r="F250" s="32">
        <f t="shared" si="28"/>
        <v>0.99901905854119899</v>
      </c>
      <c r="G250" s="32">
        <f t="shared" si="29"/>
        <v>4.3009102341090566E-5</v>
      </c>
      <c r="H250" s="32">
        <f t="shared" si="30"/>
        <v>29982.722373081382</v>
      </c>
      <c r="I250" s="32">
        <f t="shared" si="31"/>
        <v>-9.8094145880101014E-4</v>
      </c>
      <c r="J250" s="1">
        <f t="shared" si="32"/>
        <v>30011.20000000003</v>
      </c>
    </row>
    <row r="251" spans="1:10" x14ac:dyDescent="0.2">
      <c r="A251" s="1">
        <f t="shared" si="23"/>
        <v>300</v>
      </c>
      <c r="B251" s="32">
        <f t="shared" si="24"/>
        <v>16.488513882223423</v>
      </c>
      <c r="C251" s="32">
        <f t="shared" si="25"/>
        <v>5.0360560308859714E-4</v>
      </c>
      <c r="D251" s="32">
        <f t="shared" si="26"/>
        <v>10.991031910238867</v>
      </c>
      <c r="E251" s="32">
        <f t="shared" si="27"/>
        <v>3.9320337302473085E-4</v>
      </c>
      <c r="F251" s="32">
        <f t="shared" si="28"/>
        <v>0.99906206764354011</v>
      </c>
      <c r="G251" s="32">
        <f t="shared" si="29"/>
        <v>4.1123380346536065E-5</v>
      </c>
      <c r="H251" s="32">
        <f t="shared" si="30"/>
        <v>29982.721392139923</v>
      </c>
      <c r="I251" s="32">
        <f t="shared" si="31"/>
        <v>-9.3793235645989181E-4</v>
      </c>
      <c r="J251" s="1">
        <f t="shared" si="32"/>
        <v>30011.20000000003</v>
      </c>
    </row>
    <row r="252" spans="1:10" x14ac:dyDescent="0.2">
      <c r="A252" s="1">
        <f t="shared" si="23"/>
        <v>302</v>
      </c>
      <c r="B252" s="32">
        <f t="shared" si="24"/>
        <v>16.489017487826512</v>
      </c>
      <c r="C252" s="32">
        <f t="shared" si="25"/>
        <v>4.8152515707522436E-4</v>
      </c>
      <c r="D252" s="32">
        <f t="shared" si="26"/>
        <v>10.991425113611891</v>
      </c>
      <c r="E252" s="32">
        <f t="shared" si="27"/>
        <v>3.7596348173574157E-4</v>
      </c>
      <c r="F252" s="32">
        <f t="shared" si="28"/>
        <v>0.99910319102388667</v>
      </c>
      <c r="G252" s="32">
        <f t="shared" si="29"/>
        <v>3.9320337302334307E-5</v>
      </c>
      <c r="H252" s="32">
        <f t="shared" si="30"/>
        <v>29982.720454207567</v>
      </c>
      <c r="I252" s="32">
        <f t="shared" si="31"/>
        <v>-8.9680897611332799E-4</v>
      </c>
      <c r="J252" s="1">
        <f t="shared" si="32"/>
        <v>30011.20000000003</v>
      </c>
    </row>
    <row r="253" spans="1:10" x14ac:dyDescent="0.2">
      <c r="A253" s="1">
        <f t="shared" si="23"/>
        <v>304</v>
      </c>
      <c r="B253" s="32">
        <f t="shared" si="24"/>
        <v>16.489499012983586</v>
      </c>
      <c r="C253" s="32">
        <f t="shared" si="25"/>
        <v>4.6041282200792732E-4</v>
      </c>
      <c r="D253" s="32">
        <f t="shared" si="26"/>
        <v>10.991801077093626</v>
      </c>
      <c r="E253" s="32">
        <f t="shared" si="27"/>
        <v>3.5947946862946445E-4</v>
      </c>
      <c r="F253" s="32">
        <f t="shared" si="28"/>
        <v>0.99914251136118903</v>
      </c>
      <c r="G253" s="32">
        <f t="shared" si="29"/>
        <v>3.7596348173546401E-5</v>
      </c>
      <c r="H253" s="32">
        <f t="shared" si="30"/>
        <v>29982.719557398592</v>
      </c>
      <c r="I253" s="32">
        <f t="shared" si="31"/>
        <v>-8.5748863881096593E-4</v>
      </c>
      <c r="J253" s="1">
        <f t="shared" si="32"/>
        <v>30011.20000000003</v>
      </c>
    </row>
    <row r="254" spans="1:10" x14ac:dyDescent="0.2">
      <c r="A254" s="1">
        <f t="shared" si="23"/>
        <v>306</v>
      </c>
      <c r="B254" s="32">
        <f t="shared" si="24"/>
        <v>16.489959425805594</v>
      </c>
      <c r="C254" s="32">
        <f t="shared" si="25"/>
        <v>4.402261513319905E-4</v>
      </c>
      <c r="D254" s="32">
        <f t="shared" si="26"/>
        <v>10.992160556562256</v>
      </c>
      <c r="E254" s="32">
        <f t="shared" si="27"/>
        <v>3.4371819244238822E-4</v>
      </c>
      <c r="F254" s="32">
        <f t="shared" si="28"/>
        <v>0.99918010770936261</v>
      </c>
      <c r="G254" s="32">
        <f t="shared" si="29"/>
        <v>3.5947946862985303E-5</v>
      </c>
      <c r="H254" s="32">
        <f t="shared" si="30"/>
        <v>29982.718699909954</v>
      </c>
      <c r="I254" s="32">
        <f t="shared" si="31"/>
        <v>-8.1989229063739177E-4</v>
      </c>
      <c r="J254" s="1">
        <f t="shared" si="32"/>
        <v>30011.20000000003</v>
      </c>
    </row>
    <row r="255" spans="1:10" x14ac:dyDescent="0.2">
      <c r="A255" s="1">
        <f t="shared" si="23"/>
        <v>308</v>
      </c>
      <c r="B255" s="32">
        <f t="shared" si="24"/>
        <v>16.490399651956928</v>
      </c>
      <c r="C255" s="32">
        <f t="shared" si="25"/>
        <v>4.2092455955378139E-4</v>
      </c>
      <c r="D255" s="32">
        <f t="shared" si="26"/>
        <v>10.992504274754697</v>
      </c>
      <c r="E255" s="32">
        <f t="shared" si="27"/>
        <v>3.2864796497644733E-4</v>
      </c>
      <c r="F255" s="32">
        <f t="shared" si="28"/>
        <v>0.99921605565622562</v>
      </c>
      <c r="G255" s="32">
        <f t="shared" si="29"/>
        <v>3.4371819244122248E-5</v>
      </c>
      <c r="H255" s="32">
        <f t="shared" si="30"/>
        <v>29982.717880017663</v>
      </c>
      <c r="I255" s="32">
        <f t="shared" si="31"/>
        <v>-7.8394434377437872E-4</v>
      </c>
      <c r="J255" s="1">
        <f t="shared" si="32"/>
        <v>30011.20000000003</v>
      </c>
    </row>
    <row r="256" spans="1:10" x14ac:dyDescent="0.2">
      <c r="A256" s="1">
        <f t="shared" si="23"/>
        <v>310</v>
      </c>
      <c r="B256" s="32">
        <f t="shared" si="24"/>
        <v>16.49082057651648</v>
      </c>
      <c r="C256" s="32">
        <f t="shared" si="25"/>
        <v>4.0246924063847E-4</v>
      </c>
      <c r="D256" s="32">
        <f t="shared" si="26"/>
        <v>10.992832922719675</v>
      </c>
      <c r="E256" s="32">
        <f t="shared" si="27"/>
        <v>3.1423848739420279E-4</v>
      </c>
      <c r="F256" s="32">
        <f t="shared" si="28"/>
        <v>0.99925042747546977</v>
      </c>
      <c r="G256" s="32">
        <f t="shared" si="29"/>
        <v>3.2864796497528159E-5</v>
      </c>
      <c r="H256" s="32">
        <f t="shared" si="30"/>
        <v>29982.71709607332</v>
      </c>
      <c r="I256" s="32">
        <f t="shared" si="31"/>
        <v>-7.4957252453022871E-4</v>
      </c>
      <c r="J256" s="1">
        <f t="shared" si="32"/>
        <v>30011.200000000033</v>
      </c>
    </row>
    <row r="257" spans="1:10" x14ac:dyDescent="0.2">
      <c r="A257" s="1">
        <f t="shared" si="23"/>
        <v>312</v>
      </c>
      <c r="B257" s="32">
        <f t="shared" si="24"/>
        <v>16.491223045757117</v>
      </c>
      <c r="C257" s="32">
        <f t="shared" si="25"/>
        <v>3.8482308999021608E-4</v>
      </c>
      <c r="D257" s="32">
        <f t="shared" si="26"/>
        <v>10.993147161207069</v>
      </c>
      <c r="E257" s="32">
        <f t="shared" si="27"/>
        <v>3.0046078930290321E-4</v>
      </c>
      <c r="F257" s="32">
        <f t="shared" si="28"/>
        <v>0.99928329227196733</v>
      </c>
      <c r="G257" s="32">
        <f t="shared" si="29"/>
        <v>3.142384873952575E-5</v>
      </c>
      <c r="H257" s="32">
        <f t="shared" si="30"/>
        <v>29982.716346500794</v>
      </c>
      <c r="I257" s="32">
        <f t="shared" si="31"/>
        <v>-7.167077280326728E-4</v>
      </c>
      <c r="J257" s="1">
        <f t="shared" si="32"/>
        <v>30011.20000000003</v>
      </c>
    </row>
    <row r="258" spans="1:10" x14ac:dyDescent="0.2">
      <c r="A258" s="1">
        <f t="shared" si="23"/>
        <v>314</v>
      </c>
      <c r="B258" s="32">
        <f t="shared" si="24"/>
        <v>16.491607868847108</v>
      </c>
      <c r="C258" s="32">
        <f t="shared" si="25"/>
        <v>3.6795062985228721E-4</v>
      </c>
      <c r="D258" s="32">
        <f t="shared" si="26"/>
        <v>10.993447621996372</v>
      </c>
      <c r="E258" s="32">
        <f t="shared" si="27"/>
        <v>2.8728717051063057E-4</v>
      </c>
      <c r="F258" s="32">
        <f t="shared" si="28"/>
        <v>0.99931471612070688</v>
      </c>
      <c r="G258" s="32">
        <f t="shared" si="29"/>
        <v>3.0046078930173747E-5</v>
      </c>
      <c r="H258" s="32">
        <f t="shared" si="30"/>
        <v>29982.715629793067</v>
      </c>
      <c r="I258" s="32">
        <f t="shared" si="31"/>
        <v>-6.8528387929311929E-4</v>
      </c>
      <c r="J258" s="1">
        <f t="shared" si="32"/>
        <v>30011.20000000003</v>
      </c>
    </row>
    <row r="259" spans="1:10" x14ac:dyDescent="0.2">
      <c r="A259" s="1">
        <f t="shared" si="23"/>
        <v>316</v>
      </c>
      <c r="B259" s="32">
        <f t="shared" si="24"/>
        <v>16.491975819476959</v>
      </c>
      <c r="C259" s="32">
        <f t="shared" si="25"/>
        <v>3.5181793798411132E-4</v>
      </c>
      <c r="D259" s="32">
        <f t="shared" si="26"/>
        <v>10.993734909166882</v>
      </c>
      <c r="E259" s="32">
        <f t="shared" si="27"/>
        <v>2.7469114532774341E-4</v>
      </c>
      <c r="F259" s="32">
        <f t="shared" si="28"/>
        <v>0.99934476219963708</v>
      </c>
      <c r="G259" s="32">
        <f t="shared" si="29"/>
        <v>2.8728717051035302E-5</v>
      </c>
      <c r="H259" s="32">
        <f t="shared" si="30"/>
        <v>29982.714944509189</v>
      </c>
      <c r="I259" s="32">
        <f t="shared" si="31"/>
        <v>-6.5523780036291779E-4</v>
      </c>
      <c r="J259" s="1">
        <f t="shared" si="32"/>
        <v>30011.200000000033</v>
      </c>
    </row>
    <row r="260" spans="1:10" x14ac:dyDescent="0.2">
      <c r="A260" s="1">
        <f t="shared" si="23"/>
        <v>318</v>
      </c>
      <c r="B260" s="32">
        <f t="shared" si="24"/>
        <v>16.492327637414942</v>
      </c>
      <c r="C260" s="32">
        <f t="shared" si="25"/>
        <v>3.363925794531708E-4</v>
      </c>
      <c r="D260" s="32">
        <f t="shared" si="26"/>
        <v>10.994009600312211</v>
      </c>
      <c r="E260" s="32">
        <f t="shared" si="27"/>
        <v>2.6264738932590959E-4</v>
      </c>
      <c r="F260" s="32">
        <f t="shared" si="28"/>
        <v>0.99937349091668815</v>
      </c>
      <c r="G260" s="32">
        <f t="shared" si="29"/>
        <v>2.7469114532746586E-5</v>
      </c>
      <c r="H260" s="32">
        <f t="shared" si="30"/>
        <v>29982.714289271389</v>
      </c>
      <c r="I260" s="32">
        <f t="shared" si="31"/>
        <v>-6.2650908331185473E-4</v>
      </c>
      <c r="J260" s="1">
        <f t="shared" si="32"/>
        <v>30011.200000000033</v>
      </c>
    </row>
    <row r="261" spans="1:10" x14ac:dyDescent="0.2">
      <c r="A261" s="1">
        <f t="shared" si="23"/>
        <v>320</v>
      </c>
      <c r="B261" s="32">
        <f t="shared" si="24"/>
        <v>16.492664029994394</v>
      </c>
      <c r="C261" s="32">
        <f t="shared" si="25"/>
        <v>3.2164354142805163E-4</v>
      </c>
      <c r="D261" s="32">
        <f t="shared" si="26"/>
        <v>10.994272247701536</v>
      </c>
      <c r="E261" s="32">
        <f t="shared" si="27"/>
        <v>2.511316884183934E-4</v>
      </c>
      <c r="F261" s="32">
        <f t="shared" si="28"/>
        <v>0.99940096003122092</v>
      </c>
      <c r="G261" s="32">
        <f t="shared" si="29"/>
        <v>2.6264738932607612E-5</v>
      </c>
      <c r="H261" s="32">
        <f t="shared" si="30"/>
        <v>29982.713662762304</v>
      </c>
      <c r="I261" s="32">
        <f t="shared" si="31"/>
        <v>-5.9903996877908039E-4</v>
      </c>
      <c r="J261" s="1">
        <f t="shared" si="32"/>
        <v>30011.20000000003</v>
      </c>
    </row>
    <row r="262" spans="1:10" x14ac:dyDescent="0.2">
      <c r="A262" s="1">
        <f t="shared" si="23"/>
        <v>322</v>
      </c>
      <c r="B262" s="32">
        <f t="shared" ref="B262:B301" si="33">B261+C261</f>
        <v>16.492985673535824</v>
      </c>
      <c r="C262" s="32">
        <f t="shared" ref="C262:C301" si="34">(I$92*D262-I$91*B262+I$95+I$96)*B$91</f>
        <v>3.0754117082565369E-4</v>
      </c>
      <c r="D262" s="32">
        <f t="shared" ref="D262:D301" si="35">D261+E261</f>
        <v>10.994523379389955</v>
      </c>
      <c r="E262" s="32">
        <f t="shared" ref="E262:E301" si="36">(I$91*B262-I$92*D262-I$93*D262)*B$91</f>
        <v>2.401208901789964E-4</v>
      </c>
      <c r="F262" s="32">
        <f t="shared" ref="F262:F301" si="37">F261+G261</f>
        <v>0.99942722477015355</v>
      </c>
      <c r="G262" s="32">
        <f t="shared" ref="G262:G301" si="38">(I$93*D262-I$94*F262-I$95)*B$91</f>
        <v>2.5113168841767175E-5</v>
      </c>
      <c r="H262" s="32">
        <f t="shared" ref="H262:H301" si="39">H261+I261</f>
        <v>29982.713063722334</v>
      </c>
      <c r="I262" s="32">
        <f t="shared" ref="I262:I301" si="40">(I$94*F262-I$96)*B$91</f>
        <v>-5.7277522984644502E-4</v>
      </c>
      <c r="J262" s="1">
        <f t="shared" ref="J262:J301" si="41">B262+D262+F262+H262</f>
        <v>30011.20000000003</v>
      </c>
    </row>
    <row r="263" spans="1:10" x14ac:dyDescent="0.2">
      <c r="A263" s="1">
        <f t="shared" si="23"/>
        <v>324</v>
      </c>
      <c r="B263" s="32">
        <f t="shared" si="33"/>
        <v>16.49329321470665</v>
      </c>
      <c r="C263" s="32">
        <f t="shared" si="34"/>
        <v>2.940571146966553E-4</v>
      </c>
      <c r="D263" s="32">
        <f t="shared" si="35"/>
        <v>10.994763500280134</v>
      </c>
      <c r="E263" s="32">
        <f t="shared" si="36"/>
        <v>2.2959285728996193E-4</v>
      </c>
      <c r="F263" s="32">
        <f t="shared" si="37"/>
        <v>0.99945233793899535</v>
      </c>
      <c r="G263" s="32">
        <f t="shared" si="38"/>
        <v>2.4012089018005112E-5</v>
      </c>
      <c r="H263" s="32">
        <f t="shared" si="39"/>
        <v>29982.712490947106</v>
      </c>
      <c r="I263" s="32">
        <f t="shared" si="40"/>
        <v>-5.4766206100465009E-4</v>
      </c>
      <c r="J263" s="1">
        <f t="shared" si="41"/>
        <v>30011.20000000003</v>
      </c>
    </row>
    <row r="264" spans="1:10" x14ac:dyDescent="0.2">
      <c r="A264" s="1">
        <f t="shared" si="23"/>
        <v>326</v>
      </c>
      <c r="B264" s="32">
        <f t="shared" si="33"/>
        <v>16.493587271821347</v>
      </c>
      <c r="C264" s="32">
        <f t="shared" si="34"/>
        <v>2.8116426321511678E-4</v>
      </c>
      <c r="D264" s="32">
        <f t="shared" si="35"/>
        <v>10.994993093137424</v>
      </c>
      <c r="E264" s="32">
        <f t="shared" si="36"/>
        <v>2.1952642304245984E-4</v>
      </c>
      <c r="F264" s="32">
        <f t="shared" si="37"/>
        <v>0.99947635002801338</v>
      </c>
      <c r="G264" s="32">
        <f t="shared" si="38"/>
        <v>2.2959285729012846E-5</v>
      </c>
      <c r="H264" s="32">
        <f t="shared" si="39"/>
        <v>29982.711943285045</v>
      </c>
      <c r="I264" s="32">
        <f t="shared" si="40"/>
        <v>-5.2364997198661722E-4</v>
      </c>
      <c r="J264" s="1">
        <f t="shared" si="41"/>
        <v>30011.200000000033</v>
      </c>
    </row>
    <row r="265" spans="1:10" x14ac:dyDescent="0.2">
      <c r="A265" s="1">
        <f t="shared" si="23"/>
        <v>328</v>
      </c>
      <c r="B265" s="32">
        <f t="shared" si="33"/>
        <v>16.493868436084561</v>
      </c>
      <c r="C265" s="32">
        <f t="shared" si="34"/>
        <v>2.6883669518029674E-4</v>
      </c>
      <c r="D265" s="32">
        <f t="shared" si="35"/>
        <v>10.995212619560466</v>
      </c>
      <c r="E265" s="32">
        <f t="shared" si="36"/>
        <v>2.0990134877330036E-4</v>
      </c>
      <c r="F265" s="32">
        <f t="shared" si="37"/>
        <v>0.99949930931374242</v>
      </c>
      <c r="G265" s="32">
        <f t="shared" si="38"/>
        <v>2.1952642303951775E-5</v>
      </c>
      <c r="H265" s="32">
        <f t="shared" si="39"/>
        <v>29982.711419635074</v>
      </c>
      <c r="I265" s="32">
        <f t="shared" si="40"/>
        <v>-5.0069068625757662E-4</v>
      </c>
      <c r="J265" s="1">
        <f t="shared" si="41"/>
        <v>30011.200000000033</v>
      </c>
    </row>
    <row r="266" spans="1:10" x14ac:dyDescent="0.2">
      <c r="A266" s="1">
        <f t="shared" si="23"/>
        <v>330</v>
      </c>
      <c r="B266" s="32">
        <f t="shared" si="33"/>
        <v>16.494137272779742</v>
      </c>
      <c r="C266" s="32">
        <f t="shared" si="34"/>
        <v>2.5704962589878644E-4</v>
      </c>
      <c r="D266" s="32">
        <f t="shared" si="35"/>
        <v>10.995422520909239</v>
      </c>
      <c r="E266" s="32">
        <f t="shared" si="36"/>
        <v>2.0069828317748062E-4</v>
      </c>
      <c r="F266" s="32">
        <f t="shared" si="37"/>
        <v>0.9995212619560464</v>
      </c>
      <c r="G266" s="32">
        <f t="shared" si="38"/>
        <v>2.099013487730228E-5</v>
      </c>
      <c r="H266" s="32">
        <f t="shared" si="39"/>
        <v>29982.710918944387</v>
      </c>
      <c r="I266" s="32">
        <f t="shared" si="40"/>
        <v>-4.7873804395359709E-4</v>
      </c>
      <c r="J266" s="1">
        <f t="shared" si="41"/>
        <v>30011.200000000033</v>
      </c>
    </row>
    <row r="267" spans="1:10" x14ac:dyDescent="0.2">
      <c r="A267" s="1">
        <f t="shared" si="23"/>
        <v>332</v>
      </c>
      <c r="B267" s="32">
        <f t="shared" si="33"/>
        <v>16.49439432240564</v>
      </c>
      <c r="C267" s="32">
        <f t="shared" si="34"/>
        <v>2.4577935735503598E-4</v>
      </c>
      <c r="D267" s="32">
        <f t="shared" si="35"/>
        <v>10.995623219192417</v>
      </c>
      <c r="E267" s="32">
        <f t="shared" si="36"/>
        <v>1.9189872340330538E-4</v>
      </c>
      <c r="F267" s="32">
        <f t="shared" si="37"/>
        <v>0.99954225209092373</v>
      </c>
      <c r="G267" s="32">
        <f t="shared" si="38"/>
        <v>2.0069828317897942E-5</v>
      </c>
      <c r="H267" s="32">
        <f t="shared" si="39"/>
        <v>29982.710440206345</v>
      </c>
      <c r="I267" s="32">
        <f t="shared" si="40"/>
        <v>-4.5774790907626706E-4</v>
      </c>
      <c r="J267" s="1">
        <f t="shared" si="41"/>
        <v>30011.200000000033</v>
      </c>
    </row>
    <row r="268" spans="1:10" x14ac:dyDescent="0.2">
      <c r="A268" s="1">
        <f t="shared" si="23"/>
        <v>334</v>
      </c>
      <c r="B268" s="32">
        <f t="shared" si="33"/>
        <v>16.494640101762993</v>
      </c>
      <c r="C268" s="32">
        <f t="shared" si="34"/>
        <v>2.3500323056546701E-4</v>
      </c>
      <c r="D268" s="32">
        <f t="shared" si="35"/>
        <v>10.995815117915821</v>
      </c>
      <c r="E268" s="32">
        <f t="shared" si="36"/>
        <v>1.8348497785236617E-4</v>
      </c>
      <c r="F268" s="32">
        <f t="shared" si="37"/>
        <v>0.99956232191924166</v>
      </c>
      <c r="G268" s="32">
        <f t="shared" si="38"/>
        <v>1.9189872340480418E-5</v>
      </c>
      <c r="H268" s="32">
        <f t="shared" si="39"/>
        <v>29982.709982458437</v>
      </c>
      <c r="I268" s="32">
        <f t="shared" si="40"/>
        <v>-4.3767808075834136E-4</v>
      </c>
      <c r="J268" s="1">
        <f t="shared" si="41"/>
        <v>30011.200000000033</v>
      </c>
    </row>
    <row r="269" spans="1:10" x14ac:dyDescent="0.2">
      <c r="A269" s="1">
        <f t="shared" si="23"/>
        <v>336</v>
      </c>
      <c r="B269" s="32">
        <f t="shared" si="33"/>
        <v>16.494875104993557</v>
      </c>
      <c r="C269" s="32">
        <f t="shared" si="34"/>
        <v>2.2469958002291346E-4</v>
      </c>
      <c r="D269" s="32">
        <f t="shared" si="35"/>
        <v>10.995998602893675</v>
      </c>
      <c r="E269" s="32">
        <f t="shared" si="36"/>
        <v>1.7544013060977193E-4</v>
      </c>
      <c r="F269" s="32">
        <f t="shared" si="37"/>
        <v>0.99958151179158217</v>
      </c>
      <c r="G269" s="32">
        <f t="shared" si="38"/>
        <v>1.8348497785120044E-5</v>
      </c>
      <c r="H269" s="32">
        <f t="shared" si="39"/>
        <v>29982.709544780355</v>
      </c>
      <c r="I269" s="32">
        <f t="shared" si="40"/>
        <v>-4.1848820841783319E-4</v>
      </c>
      <c r="J269" s="1">
        <f t="shared" si="41"/>
        <v>30011.200000000033</v>
      </c>
    </row>
    <row r="270" spans="1:10" x14ac:dyDescent="0.2">
      <c r="A270" s="1">
        <f t="shared" si="23"/>
        <v>338</v>
      </c>
      <c r="B270" s="32">
        <f t="shared" si="33"/>
        <v>16.495099804573581</v>
      </c>
      <c r="C270" s="32">
        <f t="shared" si="34"/>
        <v>2.1484769014035177E-4</v>
      </c>
      <c r="D270" s="32">
        <f t="shared" si="35"/>
        <v>10.996174043024284</v>
      </c>
      <c r="E270" s="32">
        <f t="shared" si="36"/>
        <v>1.6774800743135643E-4</v>
      </c>
      <c r="F270" s="32">
        <f t="shared" si="37"/>
        <v>0.99959986028936731</v>
      </c>
      <c r="G270" s="32">
        <f t="shared" si="38"/>
        <v>1.7544013060949437E-5</v>
      </c>
      <c r="H270" s="32">
        <f t="shared" si="39"/>
        <v>29982.709126292146</v>
      </c>
      <c r="I270" s="32">
        <f t="shared" si="40"/>
        <v>-4.0013971063268539E-4</v>
      </c>
      <c r="J270" s="1">
        <f t="shared" si="41"/>
        <v>30011.200000000033</v>
      </c>
    </row>
    <row r="271" spans="1:10" x14ac:dyDescent="0.2">
      <c r="A271" s="1">
        <f t="shared" si="23"/>
        <v>340</v>
      </c>
      <c r="B271" s="32">
        <f t="shared" si="33"/>
        <v>16.495314652263723</v>
      </c>
      <c r="C271" s="32">
        <f t="shared" si="34"/>
        <v>2.0542775359799759E-4</v>
      </c>
      <c r="D271" s="32">
        <f t="shared" si="35"/>
        <v>10.996341791031716</v>
      </c>
      <c r="E271" s="32">
        <f t="shared" si="36"/>
        <v>1.6039314323057496E-4</v>
      </c>
      <c r="F271" s="32">
        <f t="shared" si="37"/>
        <v>0.99961740430242829</v>
      </c>
      <c r="G271" s="32">
        <f t="shared" si="38"/>
        <v>1.6774800743107887E-5</v>
      </c>
      <c r="H271" s="32">
        <f t="shared" si="39"/>
        <v>29982.708726152436</v>
      </c>
      <c r="I271" s="32">
        <f t="shared" si="40"/>
        <v>-3.8259569757170819E-4</v>
      </c>
      <c r="J271" s="1">
        <f t="shared" si="41"/>
        <v>30011.200000000033</v>
      </c>
    </row>
    <row r="272" spans="1:10" x14ac:dyDescent="0.2">
      <c r="A272" s="1">
        <f t="shared" si="23"/>
        <v>342</v>
      </c>
      <c r="B272" s="32">
        <f t="shared" si="33"/>
        <v>16.495520080017322</v>
      </c>
      <c r="C272" s="32">
        <f t="shared" si="34"/>
        <v>1.9642083152449086E-4</v>
      </c>
      <c r="D272" s="32">
        <f t="shared" si="35"/>
        <v>10.996502184174947</v>
      </c>
      <c r="E272" s="32">
        <f t="shared" si="36"/>
        <v>1.5336075098093538E-4</v>
      </c>
      <c r="F272" s="32">
        <f t="shared" si="37"/>
        <v>0.99963417910317143</v>
      </c>
      <c r="G272" s="32">
        <f t="shared" si="38"/>
        <v>1.6039314323118559E-5</v>
      </c>
      <c r="H272" s="32">
        <f t="shared" si="39"/>
        <v>29982.708343556737</v>
      </c>
      <c r="I272" s="32">
        <f t="shared" si="40"/>
        <v>-3.6582089682857255E-4</v>
      </c>
      <c r="J272" s="1">
        <f t="shared" si="41"/>
        <v>30011.200000000033</v>
      </c>
    </row>
    <row r="273" spans="1:10" x14ac:dyDescent="0.2">
      <c r="A273" s="1">
        <f t="shared" si="23"/>
        <v>344</v>
      </c>
      <c r="B273" s="32">
        <f t="shared" si="33"/>
        <v>16.495716500848847</v>
      </c>
      <c r="C273" s="32">
        <f t="shared" si="34"/>
        <v>1.8780881541580197E-4</v>
      </c>
      <c r="D273" s="32">
        <f t="shared" si="35"/>
        <v>10.996655544925927</v>
      </c>
      <c r="E273" s="32">
        <f t="shared" si="36"/>
        <v>1.4663669199155294E-4</v>
      </c>
      <c r="F273" s="32">
        <f t="shared" si="37"/>
        <v>0.99965021841749457</v>
      </c>
      <c r="G273" s="32">
        <f t="shared" si="38"/>
        <v>1.5336075098043578E-5</v>
      </c>
      <c r="H273" s="32">
        <f t="shared" si="39"/>
        <v>29982.707977735841</v>
      </c>
      <c r="I273" s="32">
        <f t="shared" si="40"/>
        <v>-3.4978158250542624E-4</v>
      </c>
      <c r="J273" s="1">
        <f t="shared" si="41"/>
        <v>30011.200000000033</v>
      </c>
    </row>
    <row r="274" spans="1:10" x14ac:dyDescent="0.2">
      <c r="A274" s="1">
        <f t="shared" si="23"/>
        <v>346</v>
      </c>
      <c r="B274" s="32">
        <f t="shared" si="33"/>
        <v>16.495904309664262</v>
      </c>
      <c r="C274" s="32">
        <f t="shared" si="34"/>
        <v>1.7957439073146286E-4</v>
      </c>
      <c r="D274" s="32">
        <f t="shared" si="35"/>
        <v>10.99680218161792</v>
      </c>
      <c r="E274" s="32">
        <f t="shared" si="36"/>
        <v>1.4020744747655911E-4</v>
      </c>
      <c r="F274" s="32">
        <f t="shared" si="37"/>
        <v>0.99966555449259265</v>
      </c>
      <c r="G274" s="32">
        <f t="shared" si="38"/>
        <v>1.4663669199305174E-5</v>
      </c>
      <c r="H274" s="32">
        <f t="shared" si="39"/>
        <v>29982.70762795426</v>
      </c>
      <c r="I274" s="32">
        <f t="shared" si="40"/>
        <v>-3.344455074073549E-4</v>
      </c>
      <c r="J274" s="1">
        <f t="shared" si="41"/>
        <v>30011.200000000033</v>
      </c>
    </row>
    <row r="275" spans="1:10" x14ac:dyDescent="0.2">
      <c r="A275" s="1">
        <f t="shared" si="23"/>
        <v>348</v>
      </c>
      <c r="B275" s="32">
        <f t="shared" si="33"/>
        <v>16.496083884054993</v>
      </c>
      <c r="C275" s="32">
        <f t="shared" si="34"/>
        <v>1.7170100207974937E-4</v>
      </c>
      <c r="D275" s="32">
        <f t="shared" si="35"/>
        <v>10.996942389065396</v>
      </c>
      <c r="E275" s="32">
        <f t="shared" si="36"/>
        <v>1.3406009138083874E-4</v>
      </c>
      <c r="F275" s="32">
        <f t="shared" si="37"/>
        <v>0.99968021816179198</v>
      </c>
      <c r="G275" s="32">
        <f t="shared" si="38"/>
        <v>1.4020744747406111E-5</v>
      </c>
      <c r="H275" s="32">
        <f t="shared" si="39"/>
        <v>29982.707293508753</v>
      </c>
      <c r="I275" s="32">
        <f t="shared" si="40"/>
        <v>-3.1978183820802197E-4</v>
      </c>
      <c r="J275" s="1">
        <f t="shared" si="41"/>
        <v>30011.200000000033</v>
      </c>
    </row>
    <row r="276" spans="1:10" x14ac:dyDescent="0.2">
      <c r="A276" s="1">
        <f t="shared" si="23"/>
        <v>350</v>
      </c>
      <c r="B276" s="32">
        <f t="shared" si="33"/>
        <v>16.496255585057074</v>
      </c>
      <c r="C276" s="32">
        <f t="shared" si="34"/>
        <v>1.6417281993985622E-4</v>
      </c>
      <c r="D276" s="32">
        <f t="shared" si="35"/>
        <v>10.997076449156776</v>
      </c>
      <c r="E276" s="32">
        <f t="shared" si="36"/>
        <v>1.2818226438260361E-4</v>
      </c>
      <c r="F276" s="32">
        <f t="shared" si="37"/>
        <v>0.99969423890653941</v>
      </c>
      <c r="G276" s="32">
        <f t="shared" si="38"/>
        <v>1.3406009138100528E-5</v>
      </c>
      <c r="H276" s="32">
        <f t="shared" si="39"/>
        <v>29982.706973726916</v>
      </c>
      <c r="I276" s="32">
        <f t="shared" si="40"/>
        <v>-3.0576109346058811E-4</v>
      </c>
      <c r="J276" s="1">
        <f t="shared" si="41"/>
        <v>30011.200000000037</v>
      </c>
    </row>
    <row r="277" spans="1:10" x14ac:dyDescent="0.2">
      <c r="A277" s="1">
        <f t="shared" si="23"/>
        <v>352</v>
      </c>
      <c r="B277" s="32">
        <f t="shared" si="33"/>
        <v>16.496419757877014</v>
      </c>
      <c r="C277" s="32">
        <f t="shared" si="34"/>
        <v>1.5697470882869435E-4</v>
      </c>
      <c r="D277" s="32">
        <f t="shared" si="35"/>
        <v>10.997204631421159</v>
      </c>
      <c r="E277" s="32">
        <f t="shared" si="36"/>
        <v>1.2256214905548291E-4</v>
      </c>
      <c r="F277" s="32">
        <f t="shared" si="37"/>
        <v>0.99970764491567754</v>
      </c>
      <c r="G277" s="32">
        <f t="shared" si="38"/>
        <v>1.2818226438254809E-5</v>
      </c>
      <c r="H277" s="32">
        <f t="shared" si="39"/>
        <v>29982.706667965824</v>
      </c>
      <c r="I277" s="32">
        <f t="shared" si="40"/>
        <v>-2.9235508432245982E-4</v>
      </c>
      <c r="J277" s="1">
        <f t="shared" si="41"/>
        <v>30011.200000000037</v>
      </c>
    </row>
    <row r="278" spans="1:10" x14ac:dyDescent="0.2">
      <c r="A278" s="1">
        <f t="shared" si="23"/>
        <v>354</v>
      </c>
      <c r="B278" s="32">
        <f t="shared" si="33"/>
        <v>16.496576732585844</v>
      </c>
      <c r="C278" s="32">
        <f t="shared" si="34"/>
        <v>1.5009219687411868E-4</v>
      </c>
      <c r="D278" s="32">
        <f t="shared" si="35"/>
        <v>10.997327193570214</v>
      </c>
      <c r="E278" s="32">
        <f t="shared" si="36"/>
        <v>1.1718844610442147E-4</v>
      </c>
      <c r="F278" s="32">
        <f t="shared" si="37"/>
        <v>0.99972046314211582</v>
      </c>
      <c r="G278" s="32">
        <f t="shared" si="38"/>
        <v>1.2256214905609353E-5</v>
      </c>
      <c r="H278" s="32">
        <f t="shared" si="39"/>
        <v>29982.706375610738</v>
      </c>
      <c r="I278" s="32">
        <f t="shared" si="40"/>
        <v>-2.7953685788417726E-4</v>
      </c>
      <c r="J278" s="1">
        <f t="shared" si="41"/>
        <v>30011.200000000037</v>
      </c>
    </row>
    <row r="279" spans="1:10" x14ac:dyDescent="0.2">
      <c r="A279" s="1">
        <f t="shared" si="23"/>
        <v>356</v>
      </c>
      <c r="B279" s="32">
        <f t="shared" si="33"/>
        <v>16.496726824782719</v>
      </c>
      <c r="C279" s="32">
        <f t="shared" si="34"/>
        <v>1.4351144671953531E-4</v>
      </c>
      <c r="D279" s="32">
        <f t="shared" si="35"/>
        <v>10.997444382016319</v>
      </c>
      <c r="E279" s="32">
        <f t="shared" si="36"/>
        <v>1.1205035164874033E-4</v>
      </c>
      <c r="F279" s="32">
        <f t="shared" si="37"/>
        <v>0.99973271935702146</v>
      </c>
      <c r="G279" s="32">
        <f t="shared" si="38"/>
        <v>1.1718844610236756E-5</v>
      </c>
      <c r="H279" s="32">
        <f t="shared" si="39"/>
        <v>29982.706096073882</v>
      </c>
      <c r="I279" s="32">
        <f t="shared" si="40"/>
        <v>-2.6728064297854015E-4</v>
      </c>
      <c r="J279" s="1">
        <f t="shared" si="41"/>
        <v>30011.200000000037</v>
      </c>
    </row>
    <row r="280" spans="1:10" x14ac:dyDescent="0.2">
      <c r="A280" s="1">
        <f t="shared" si="23"/>
        <v>358</v>
      </c>
      <c r="B280" s="32">
        <f t="shared" si="33"/>
        <v>16.496870336229438</v>
      </c>
      <c r="C280" s="32">
        <f t="shared" si="34"/>
        <v>1.3721922770570938E-4</v>
      </c>
      <c r="D280" s="32">
        <f t="shared" si="35"/>
        <v>10.997556432367968</v>
      </c>
      <c r="E280" s="32">
        <f t="shared" si="36"/>
        <v>1.0713753549751459E-4</v>
      </c>
      <c r="F280" s="32">
        <f t="shared" si="37"/>
        <v>0.99974443820163172</v>
      </c>
      <c r="G280" s="32">
        <f t="shared" si="38"/>
        <v>1.1205035165023913E-5</v>
      </c>
      <c r="H280" s="32">
        <f t="shared" si="39"/>
        <v>29982.705828793238</v>
      </c>
      <c r="I280" s="32">
        <f t="shared" si="40"/>
        <v>-2.5556179836827564E-4</v>
      </c>
      <c r="J280" s="1">
        <f t="shared" si="41"/>
        <v>30011.200000000037</v>
      </c>
    </row>
    <row r="281" spans="1:10" x14ac:dyDescent="0.2">
      <c r="A281" s="1">
        <f t="shared" si="23"/>
        <v>360</v>
      </c>
      <c r="B281" s="32">
        <f t="shared" si="33"/>
        <v>16.497007555457145</v>
      </c>
      <c r="C281" s="32">
        <f t="shared" si="34"/>
        <v>1.3120288926360413E-4</v>
      </c>
      <c r="D281" s="32">
        <f t="shared" si="35"/>
        <v>10.997663569903466</v>
      </c>
      <c r="E281" s="32">
        <f t="shared" si="36"/>
        <v>1.024401203899572E-4</v>
      </c>
      <c r="F281" s="32">
        <f t="shared" si="37"/>
        <v>0.99975564323679678</v>
      </c>
      <c r="G281" s="32">
        <f t="shared" si="38"/>
        <v>1.0713753549634886E-5</v>
      </c>
      <c r="H281" s="32">
        <f t="shared" si="39"/>
        <v>29982.70557323144</v>
      </c>
      <c r="I281" s="32">
        <f t="shared" si="40"/>
        <v>-2.4435676320322397E-4</v>
      </c>
      <c r="J281" s="1">
        <f t="shared" si="41"/>
        <v>30011.200000000037</v>
      </c>
    </row>
    <row r="282" spans="1:10" x14ac:dyDescent="0.2">
      <c r="A282" s="1">
        <f t="shared" si="23"/>
        <v>362</v>
      </c>
      <c r="B282" s="32">
        <f t="shared" si="33"/>
        <v>16.497138758346409</v>
      </c>
      <c r="C282" s="32">
        <f t="shared" si="34"/>
        <v>1.2545033548894136E-4</v>
      </c>
      <c r="D282" s="32">
        <f t="shared" si="35"/>
        <v>10.997766010023856</v>
      </c>
      <c r="E282" s="32">
        <f t="shared" si="36"/>
        <v>9.7948662125535435E-5</v>
      </c>
      <c r="F282" s="32">
        <f t="shared" si="37"/>
        <v>0.99976635699034644</v>
      </c>
      <c r="G282" s="32">
        <f t="shared" si="38"/>
        <v>1.0244012039056782E-5</v>
      </c>
      <c r="H282" s="32">
        <f t="shared" si="39"/>
        <v>29982.705328874676</v>
      </c>
      <c r="I282" s="32">
        <f t="shared" si="40"/>
        <v>-2.3364300965356133E-4</v>
      </c>
      <c r="J282" s="1">
        <f t="shared" si="41"/>
        <v>30011.200000000037</v>
      </c>
    </row>
    <row r="283" spans="1:10" x14ac:dyDescent="0.2">
      <c r="A283" s="1">
        <f t="shared" si="23"/>
        <v>364</v>
      </c>
      <c r="B283" s="32">
        <f t="shared" si="33"/>
        <v>16.497264208681898</v>
      </c>
      <c r="C283" s="32">
        <f t="shared" si="34"/>
        <v>1.1995000081632679E-4</v>
      </c>
      <c r="D283" s="32">
        <f t="shared" si="35"/>
        <v>10.997863958685981</v>
      </c>
      <c r="E283" s="32">
        <f t="shared" si="36"/>
        <v>9.3654130585596462E-5</v>
      </c>
      <c r="F283" s="32">
        <f t="shared" si="37"/>
        <v>0.99977660100238552</v>
      </c>
      <c r="G283" s="32">
        <f t="shared" si="38"/>
        <v>9.7948662125257879E-6</v>
      </c>
      <c r="H283" s="32">
        <f t="shared" si="39"/>
        <v>29982.705095231668</v>
      </c>
      <c r="I283" s="32">
        <f t="shared" si="40"/>
        <v>-2.2339899761447679E-4</v>
      </c>
      <c r="J283" s="1">
        <f t="shared" si="41"/>
        <v>30011.200000000037</v>
      </c>
    </row>
    <row r="284" spans="1:10" x14ac:dyDescent="0.2">
      <c r="A284" s="1">
        <f t="shared" si="23"/>
        <v>366</v>
      </c>
      <c r="B284" s="32">
        <f t="shared" si="33"/>
        <v>16.497384158682713</v>
      </c>
      <c r="C284" s="32">
        <f t="shared" si="34"/>
        <v>1.1469082677029174E-4</v>
      </c>
      <c r="D284" s="32">
        <f t="shared" si="35"/>
        <v>10.997957612816567</v>
      </c>
      <c r="E284" s="32">
        <f t="shared" si="36"/>
        <v>8.9547891573005245E-5</v>
      </c>
      <c r="F284" s="32">
        <f t="shared" si="37"/>
        <v>0.99978639586859808</v>
      </c>
      <c r="G284" s="32">
        <f t="shared" si="38"/>
        <v>9.365413058598504E-6</v>
      </c>
      <c r="H284" s="32">
        <f t="shared" si="39"/>
        <v>29982.70487183267</v>
      </c>
      <c r="I284" s="32">
        <f t="shared" si="40"/>
        <v>-2.1360413140192325E-4</v>
      </c>
      <c r="J284" s="1">
        <f t="shared" si="41"/>
        <v>30011.200000000037</v>
      </c>
    </row>
    <row r="285" spans="1:10" x14ac:dyDescent="0.2">
      <c r="A285" s="1">
        <f t="shared" si="23"/>
        <v>368</v>
      </c>
      <c r="B285" s="32">
        <f t="shared" si="33"/>
        <v>16.497498849509483</v>
      </c>
      <c r="C285" s="32">
        <f t="shared" si="34"/>
        <v>1.0966223973107869E-4</v>
      </c>
      <c r="D285" s="32">
        <f t="shared" si="35"/>
        <v>10.99804716070814</v>
      </c>
      <c r="E285" s="32">
        <f t="shared" si="36"/>
        <v>8.5621689454917771E-5</v>
      </c>
      <c r="F285" s="32">
        <f t="shared" si="37"/>
        <v>0.9997957612816567</v>
      </c>
      <c r="G285" s="32">
        <f t="shared" si="38"/>
        <v>8.9547891572727689E-6</v>
      </c>
      <c r="H285" s="32">
        <f t="shared" si="39"/>
        <v>29982.704658228537</v>
      </c>
      <c r="I285" s="32">
        <f t="shared" si="40"/>
        <v>-2.0423871834329699E-4</v>
      </c>
      <c r="J285" s="1">
        <f t="shared" si="41"/>
        <v>30011.200000000037</v>
      </c>
    </row>
    <row r="286" spans="1:10" x14ac:dyDescent="0.2">
      <c r="A286" s="1">
        <f t="shared" si="23"/>
        <v>370</v>
      </c>
      <c r="B286" s="32">
        <f t="shared" si="33"/>
        <v>16.497608511749213</v>
      </c>
      <c r="C286" s="32">
        <f t="shared" si="34"/>
        <v>1.0485412967609076E-4</v>
      </c>
      <c r="D286" s="32">
        <f t="shared" si="35"/>
        <v>10.998132782397594</v>
      </c>
      <c r="E286" s="32">
        <f t="shared" si="36"/>
        <v>8.1867630564502747E-5</v>
      </c>
      <c r="F286" s="32">
        <f t="shared" si="37"/>
        <v>0.999804716070814</v>
      </c>
      <c r="G286" s="32">
        <f t="shared" si="38"/>
        <v>8.5621689453752037E-6</v>
      </c>
      <c r="H286" s="32">
        <f t="shared" si="39"/>
        <v>29982.70445398982</v>
      </c>
      <c r="I286" s="32">
        <f t="shared" si="40"/>
        <v>-1.9528392918599646E-4</v>
      </c>
      <c r="J286" s="1">
        <f t="shared" si="41"/>
        <v>30011.200000000037</v>
      </c>
    </row>
    <row r="287" spans="1:10" x14ac:dyDescent="0.2">
      <c r="A287" s="1">
        <f t="shared" si="23"/>
        <v>372</v>
      </c>
      <c r="B287" s="32">
        <f t="shared" si="33"/>
        <v>16.497713365878891</v>
      </c>
      <c r="C287" s="32">
        <f t="shared" si="34"/>
        <v>1.0025682985304041E-4</v>
      </c>
      <c r="D287" s="32">
        <f t="shared" si="35"/>
        <v>10.998214650028158</v>
      </c>
      <c r="E287" s="32">
        <f t="shared" si="36"/>
        <v>7.8278167331191639E-5</v>
      </c>
      <c r="F287" s="32">
        <f t="shared" si="37"/>
        <v>0.99981327823975941</v>
      </c>
      <c r="G287" s="32">
        <f t="shared" si="38"/>
        <v>8.1867630563337013E-6</v>
      </c>
      <c r="H287" s="32">
        <f t="shared" si="39"/>
        <v>29982.70425870589</v>
      </c>
      <c r="I287" s="32">
        <f t="shared" si="40"/>
        <v>-1.867217602405935E-4</v>
      </c>
      <c r="J287" s="1">
        <f t="shared" si="41"/>
        <v>30011.200000000037</v>
      </c>
    </row>
    <row r="288" spans="1:10" x14ac:dyDescent="0.2">
      <c r="A288" s="1">
        <f t="shared" si="23"/>
        <v>374</v>
      </c>
      <c r="B288" s="32">
        <f t="shared" si="33"/>
        <v>16.497813622708744</v>
      </c>
      <c r="C288" s="32">
        <f t="shared" si="34"/>
        <v>9.5861097348381996E-5</v>
      </c>
      <c r="D288" s="32">
        <f t="shared" si="35"/>
        <v>10.99829292819549</v>
      </c>
      <c r="E288" s="32">
        <f t="shared" si="36"/>
        <v>7.4846083102819705E-5</v>
      </c>
      <c r="F288" s="32">
        <f t="shared" si="37"/>
        <v>0.99982146500281577</v>
      </c>
      <c r="G288" s="32">
        <f t="shared" si="38"/>
        <v>7.8278167330025905E-6</v>
      </c>
      <c r="H288" s="32">
        <f t="shared" si="39"/>
        <v>29982.704071984128</v>
      </c>
      <c r="I288" s="32">
        <f t="shared" si="40"/>
        <v>-1.7853499718423205E-4</v>
      </c>
      <c r="J288" s="1">
        <f t="shared" si="41"/>
        <v>30011.200000000033</v>
      </c>
    </row>
    <row r="289" spans="1:10" x14ac:dyDescent="0.2">
      <c r="A289" s="1">
        <f t="shared" si="23"/>
        <v>376</v>
      </c>
      <c r="B289" s="32">
        <f t="shared" si="33"/>
        <v>16.497909483806094</v>
      </c>
      <c r="C289" s="32">
        <f t="shared" si="34"/>
        <v>9.1658094499069698E-5</v>
      </c>
      <c r="D289" s="32">
        <f t="shared" si="35"/>
        <v>10.998367774278591</v>
      </c>
      <c r="E289" s="32">
        <f t="shared" si="36"/>
        <v>7.1564477641894442E-5</v>
      </c>
      <c r="F289" s="32">
        <f t="shared" si="37"/>
        <v>0.9998292928195488</v>
      </c>
      <c r="G289" s="32">
        <f t="shared" si="38"/>
        <v>7.484608310209806E-6</v>
      </c>
      <c r="H289" s="32">
        <f t="shared" si="39"/>
        <v>29982.703893449132</v>
      </c>
      <c r="I289" s="32">
        <f t="shared" si="40"/>
        <v>-1.707071804512017E-4</v>
      </c>
      <c r="J289" s="1">
        <f t="shared" si="41"/>
        <v>30011.200000000037</v>
      </c>
    </row>
    <row r="290" spans="1:10" x14ac:dyDescent="0.2">
      <c r="A290" s="1">
        <f t="shared" ref="A290:A301" si="42">A289+B$91</f>
        <v>378</v>
      </c>
      <c r="B290" s="32">
        <f t="shared" si="33"/>
        <v>16.498001141900591</v>
      </c>
      <c r="C290" s="32">
        <f t="shared" si="34"/>
        <v>8.763937112810094E-5</v>
      </c>
      <c r="D290" s="32">
        <f t="shared" si="35"/>
        <v>10.998439338756233</v>
      </c>
      <c r="E290" s="32">
        <f t="shared" si="36"/>
        <v>6.842675324869596E-5</v>
      </c>
      <c r="F290" s="32">
        <f t="shared" si="37"/>
        <v>0.99983677742785904</v>
      </c>
      <c r="G290" s="32">
        <f t="shared" si="38"/>
        <v>7.1564477641394841E-6</v>
      </c>
      <c r="H290" s="32">
        <f t="shared" si="39"/>
        <v>29982.703722741953</v>
      </c>
      <c r="I290" s="32">
        <f t="shared" si="40"/>
        <v>-1.6322257214096414E-4</v>
      </c>
      <c r="J290" s="1">
        <f t="shared" si="41"/>
        <v>30011.200000000037</v>
      </c>
    </row>
    <row r="291" spans="1:10" x14ac:dyDescent="0.2">
      <c r="A291" s="1">
        <f t="shared" si="42"/>
        <v>380</v>
      </c>
      <c r="B291" s="32">
        <f t="shared" si="33"/>
        <v>16.498088781271719</v>
      </c>
      <c r="C291" s="32">
        <f t="shared" si="34"/>
        <v>8.3796847551886877E-5</v>
      </c>
      <c r="D291" s="32">
        <f t="shared" si="35"/>
        <v>10.998507765509482</v>
      </c>
      <c r="E291" s="32">
        <f t="shared" si="36"/>
        <v>6.542660150010704E-5</v>
      </c>
      <c r="F291" s="32">
        <f t="shared" si="37"/>
        <v>0.9998439338756232</v>
      </c>
      <c r="G291" s="32">
        <f t="shared" si="38"/>
        <v>6.842675324775227E-6</v>
      </c>
      <c r="H291" s="32">
        <f t="shared" si="39"/>
        <v>29982.703559519381</v>
      </c>
      <c r="I291" s="32">
        <f t="shared" si="40"/>
        <v>-1.560661243767969E-4</v>
      </c>
      <c r="J291" s="1">
        <f t="shared" si="41"/>
        <v>30011.200000000037</v>
      </c>
    </row>
    <row r="292" spans="1:10" x14ac:dyDescent="0.2">
      <c r="A292" s="1">
        <f t="shared" si="42"/>
        <v>382</v>
      </c>
      <c r="B292" s="32">
        <f t="shared" si="33"/>
        <v>16.49817257811927</v>
      </c>
      <c r="C292" s="32">
        <f t="shared" si="34"/>
        <v>8.012279834213043E-5</v>
      </c>
      <c r="D292" s="32">
        <f t="shared" si="35"/>
        <v>10.998573192110982</v>
      </c>
      <c r="E292" s="32">
        <f t="shared" si="36"/>
        <v>6.2557990559763965E-5</v>
      </c>
      <c r="F292" s="32">
        <f t="shared" si="37"/>
        <v>0.99985077655094801</v>
      </c>
      <c r="G292" s="32">
        <f t="shared" si="38"/>
        <v>6.5426601500717663E-6</v>
      </c>
      <c r="H292" s="32">
        <f t="shared" si="39"/>
        <v>29982.703403453255</v>
      </c>
      <c r="I292" s="32">
        <f t="shared" si="40"/>
        <v>-1.4922344905199392E-4</v>
      </c>
      <c r="J292" s="1">
        <f t="shared" si="41"/>
        <v>30011.200000000037</v>
      </c>
    </row>
    <row r="293" spans="1:10" x14ac:dyDescent="0.2">
      <c r="A293" s="1">
        <f t="shared" si="42"/>
        <v>384</v>
      </c>
      <c r="B293" s="32">
        <f t="shared" si="33"/>
        <v>16.498252700917611</v>
      </c>
      <c r="C293" s="32">
        <f t="shared" si="34"/>
        <v>7.6609836785812568E-5</v>
      </c>
      <c r="D293" s="32">
        <f t="shared" si="35"/>
        <v>10.998635750101542</v>
      </c>
      <c r="E293" s="32">
        <f t="shared" si="36"/>
        <v>5.9815153059972204E-5</v>
      </c>
      <c r="F293" s="32">
        <f t="shared" si="37"/>
        <v>0.99985731921109811</v>
      </c>
      <c r="G293" s="32">
        <f t="shared" si="38"/>
        <v>6.2557990560818677E-6</v>
      </c>
      <c r="H293" s="32">
        <f t="shared" si="39"/>
        <v>29982.703254229807</v>
      </c>
      <c r="I293" s="32">
        <f t="shared" si="40"/>
        <v>-1.426807889018944E-4</v>
      </c>
      <c r="J293" s="1">
        <f t="shared" si="41"/>
        <v>30011.200000000037</v>
      </c>
    </row>
    <row r="294" spans="1:10" x14ac:dyDescent="0.2">
      <c r="A294" s="1">
        <f t="shared" si="42"/>
        <v>386</v>
      </c>
      <c r="B294" s="32">
        <f t="shared" si="33"/>
        <v>16.498329310754396</v>
      </c>
      <c r="C294" s="32">
        <f t="shared" si="34"/>
        <v>7.3250900040622291E-5</v>
      </c>
      <c r="D294" s="32">
        <f t="shared" si="35"/>
        <v>10.998695565254602</v>
      </c>
      <c r="E294" s="32">
        <f t="shared" si="36"/>
        <v>5.719257449920967E-5</v>
      </c>
      <c r="F294" s="32">
        <f t="shared" si="37"/>
        <v>0.99986357501015422</v>
      </c>
      <c r="G294" s="32">
        <f t="shared" si="38"/>
        <v>5.9815153059250559E-6</v>
      </c>
      <c r="H294" s="32">
        <f t="shared" si="39"/>
        <v>29982.703111549017</v>
      </c>
      <c r="I294" s="32">
        <f t="shared" si="40"/>
        <v>-1.3642498984578477E-4</v>
      </c>
      <c r="J294" s="1">
        <f t="shared" si="41"/>
        <v>30011.200000000037</v>
      </c>
    </row>
    <row r="295" spans="1:10" x14ac:dyDescent="0.2">
      <c r="A295" s="1">
        <f t="shared" si="42"/>
        <v>388</v>
      </c>
      <c r="B295" s="32">
        <f t="shared" si="33"/>
        <v>16.498402561654437</v>
      </c>
      <c r="C295" s="32">
        <f t="shared" si="34"/>
        <v>7.0039234932539607E-5</v>
      </c>
      <c r="D295" s="32">
        <f t="shared" si="35"/>
        <v>10.9987527578291</v>
      </c>
      <c r="E295" s="32">
        <f t="shared" si="36"/>
        <v>5.4684982157438E-5</v>
      </c>
      <c r="F295" s="32">
        <f t="shared" si="37"/>
        <v>0.99986955652546017</v>
      </c>
      <c r="G295" s="32">
        <f t="shared" si="38"/>
        <v>5.719257449826598E-6</v>
      </c>
      <c r="H295" s="32">
        <f t="shared" si="39"/>
        <v>29982.702975124026</v>
      </c>
      <c r="I295" s="32">
        <f t="shared" si="40"/>
        <v>-1.3044347453983196E-4</v>
      </c>
      <c r="J295" s="1">
        <f t="shared" si="41"/>
        <v>30011.200000000033</v>
      </c>
    </row>
    <row r="296" spans="1:10" x14ac:dyDescent="0.2">
      <c r="A296" s="1">
        <f t="shared" si="42"/>
        <v>390</v>
      </c>
      <c r="B296" s="32">
        <f t="shared" si="33"/>
        <v>16.498472600889368</v>
      </c>
      <c r="C296" s="32">
        <f t="shared" si="34"/>
        <v>6.6968384377363854E-5</v>
      </c>
      <c r="D296" s="32">
        <f t="shared" si="35"/>
        <v>10.998807442811257</v>
      </c>
      <c r="E296" s="32">
        <f t="shared" si="36"/>
        <v>5.2287334497025384E-5</v>
      </c>
      <c r="F296" s="32">
        <f t="shared" si="37"/>
        <v>0.99987527578291002</v>
      </c>
      <c r="G296" s="32">
        <f t="shared" si="38"/>
        <v>5.4684982155606132E-6</v>
      </c>
      <c r="H296" s="32">
        <f t="shared" si="39"/>
        <v>29982.702844680553</v>
      </c>
      <c r="I296" s="32">
        <f t="shared" si="40"/>
        <v>-1.2472421708997761E-4</v>
      </c>
      <c r="J296" s="1">
        <f t="shared" si="41"/>
        <v>30011.200000000037</v>
      </c>
    </row>
    <row r="297" spans="1:10" x14ac:dyDescent="0.2">
      <c r="A297" s="1">
        <f t="shared" si="42"/>
        <v>392</v>
      </c>
      <c r="B297" s="32">
        <f t="shared" si="33"/>
        <v>16.498539569273746</v>
      </c>
      <c r="C297" s="32">
        <f t="shared" si="34"/>
        <v>6.4032174401318365E-5</v>
      </c>
      <c r="D297" s="32">
        <f t="shared" si="35"/>
        <v>10.998859730145755</v>
      </c>
      <c r="E297" s="32">
        <f t="shared" si="36"/>
        <v>4.9994811023301722E-5</v>
      </c>
      <c r="F297" s="32">
        <f t="shared" si="37"/>
        <v>0.99988074428112561</v>
      </c>
      <c r="G297" s="32">
        <f t="shared" si="38"/>
        <v>5.2287334497413962E-6</v>
      </c>
      <c r="H297" s="32">
        <f t="shared" si="39"/>
        <v>29982.702719956334</v>
      </c>
      <c r="I297" s="32">
        <f t="shared" si="40"/>
        <v>-1.1925571887438924E-4</v>
      </c>
      <c r="J297" s="1">
        <f t="shared" si="41"/>
        <v>30011.200000000033</v>
      </c>
    </row>
    <row r="298" spans="1:10" x14ac:dyDescent="0.2">
      <c r="A298" s="1">
        <f t="shared" si="42"/>
        <v>394</v>
      </c>
      <c r="B298" s="32">
        <f t="shared" si="33"/>
        <v>16.498603601448146</v>
      </c>
      <c r="C298" s="32">
        <f t="shared" si="34"/>
        <v>6.1224701726092512E-5</v>
      </c>
      <c r="D298" s="32">
        <f t="shared" si="35"/>
        <v>10.998909724956778</v>
      </c>
      <c r="E298" s="32">
        <f t="shared" si="36"/>
        <v>4.780280259608638E-5</v>
      </c>
      <c r="F298" s="32">
        <f t="shared" si="37"/>
        <v>0.99988597301457538</v>
      </c>
      <c r="G298" s="32">
        <f t="shared" si="38"/>
        <v>4.9994811024134389E-6</v>
      </c>
      <c r="H298" s="32">
        <f t="shared" si="39"/>
        <v>29982.702600700617</v>
      </c>
      <c r="I298" s="32">
        <f t="shared" si="40"/>
        <v>-1.1402698542462009E-4</v>
      </c>
      <c r="J298" s="1">
        <f t="shared" si="41"/>
        <v>30011.200000000037</v>
      </c>
    </row>
    <row r="299" spans="1:10" x14ac:dyDescent="0.2">
      <c r="A299" s="1">
        <f t="shared" si="42"/>
        <v>396</v>
      </c>
      <c r="B299" s="32">
        <f t="shared" si="33"/>
        <v>16.49866482614987</v>
      </c>
      <c r="C299" s="32">
        <f t="shared" si="34"/>
        <v>5.8540321900557579E-5</v>
      </c>
      <c r="D299" s="32">
        <f t="shared" si="35"/>
        <v>10.998957527759375</v>
      </c>
      <c r="E299" s="32">
        <f t="shared" si="36"/>
        <v>4.570690216199047E-5</v>
      </c>
      <c r="F299" s="32">
        <f t="shared" si="37"/>
        <v>0.99989097249567782</v>
      </c>
      <c r="G299" s="32">
        <f t="shared" si="38"/>
        <v>4.7802802596030869E-6</v>
      </c>
      <c r="H299" s="32">
        <f t="shared" si="39"/>
        <v>29982.702486673632</v>
      </c>
      <c r="I299" s="32">
        <f t="shared" si="40"/>
        <v>-1.0902750432217889E-4</v>
      </c>
      <c r="J299" s="1">
        <f t="shared" si="41"/>
        <v>30011.200000000037</v>
      </c>
    </row>
    <row r="300" spans="1:10" x14ac:dyDescent="0.2">
      <c r="A300" s="1">
        <f t="shared" si="42"/>
        <v>398</v>
      </c>
      <c r="B300" s="32">
        <f t="shared" si="33"/>
        <v>16.498723366471772</v>
      </c>
      <c r="C300" s="32">
        <f t="shared" si="34"/>
        <v>5.5973637952511091E-5</v>
      </c>
      <c r="D300" s="32">
        <f t="shared" si="35"/>
        <v>10.999003234661537</v>
      </c>
      <c r="E300" s="32">
        <f t="shared" si="36"/>
        <v>4.3702895893948934E-5</v>
      </c>
      <c r="F300" s="32">
        <f t="shared" si="37"/>
        <v>0.99989575277593745</v>
      </c>
      <c r="G300" s="32">
        <f t="shared" si="38"/>
        <v>4.5706902160602692E-6</v>
      </c>
      <c r="H300" s="32">
        <f t="shared" si="39"/>
        <v>29982.702377646128</v>
      </c>
      <c r="I300" s="32">
        <f t="shared" si="40"/>
        <v>-1.0424722406254805E-4</v>
      </c>
      <c r="J300" s="1">
        <f t="shared" si="41"/>
        <v>30011.200000000037</v>
      </c>
    </row>
    <row r="301" spans="1:10" x14ac:dyDescent="0.2">
      <c r="A301" s="1">
        <f t="shared" si="42"/>
        <v>400</v>
      </c>
      <c r="B301" s="32">
        <f t="shared" si="33"/>
        <v>16.498779340109724</v>
      </c>
      <c r="C301" s="32">
        <f t="shared" si="34"/>
        <v>5.3519489540909682E-5</v>
      </c>
      <c r="D301" s="32">
        <f t="shared" si="35"/>
        <v>10.999046937557431</v>
      </c>
      <c r="E301" s="32">
        <f t="shared" si="36"/>
        <v>4.1786754716000019E-5</v>
      </c>
      <c r="F301" s="32">
        <f t="shared" si="37"/>
        <v>0.99990032346615354</v>
      </c>
      <c r="G301" s="32">
        <f t="shared" si="38"/>
        <v>4.3702895895225691E-6</v>
      </c>
      <c r="H301" s="32">
        <f t="shared" si="39"/>
        <v>29982.702273398903</v>
      </c>
      <c r="I301" s="32">
        <f t="shared" si="40"/>
        <v>-9.9676533846460025E-5</v>
      </c>
      <c r="J301" s="1">
        <f t="shared" si="41"/>
        <v>30011.200000000037</v>
      </c>
    </row>
    <row r="303" spans="1:10" x14ac:dyDescent="0.2">
      <c r="A303" s="28" t="s">
        <v>114</v>
      </c>
      <c r="B303" s="28" t="s">
        <v>114</v>
      </c>
      <c r="C303" s="28" t="s">
        <v>114</v>
      </c>
      <c r="D303" s="28" t="s">
        <v>114</v>
      </c>
      <c r="E303" s="28" t="s">
        <v>114</v>
      </c>
      <c r="F303" s="28" t="s">
        <v>114</v>
      </c>
      <c r="G303" s="28" t="s">
        <v>114</v>
      </c>
      <c r="H303" s="28" t="s">
        <v>114</v>
      </c>
      <c r="I303" s="28" t="s">
        <v>114</v>
      </c>
      <c r="J303" s="28" t="s">
        <v>114</v>
      </c>
    </row>
    <row r="304" spans="1:10" x14ac:dyDescent="0.2">
      <c r="A304" s="28" t="s">
        <v>114</v>
      </c>
      <c r="B304" s="28" t="s">
        <v>114</v>
      </c>
      <c r="C304" s="28" t="s">
        <v>114</v>
      </c>
      <c r="D304" s="28" t="s">
        <v>114</v>
      </c>
      <c r="E304" s="28" t="s">
        <v>114</v>
      </c>
      <c r="F304" s="28" t="s">
        <v>114</v>
      </c>
      <c r="G304" s="28" t="s">
        <v>114</v>
      </c>
      <c r="H304" s="28" t="s">
        <v>114</v>
      </c>
      <c r="I304" s="28" t="s">
        <v>114</v>
      </c>
      <c r="J304" s="28" t="s">
        <v>114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Zeman</dc:creator>
  <cp:lastModifiedBy>Josef Zeman</cp:lastModifiedBy>
  <dcterms:created xsi:type="dcterms:W3CDTF">2025-04-19T05:15:51Z</dcterms:created>
  <dcterms:modified xsi:type="dcterms:W3CDTF">2025-04-24T06:31:11Z</dcterms:modified>
</cp:coreProperties>
</file>